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 activeTab="1"/>
  </bookViews>
  <sheets>
    <sheet name="苗木补贴汇总" sheetId="14" r:id="rId1"/>
    <sheet name="高接汇总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<sst xmlns="http://schemas.openxmlformats.org/spreadsheetml/2006/main" count="363" uniqueCount="187">
  <si>
    <t>彭阳县2025年林果产业改造提升项目（庭院经济林）苗木款兑现表</t>
  </si>
  <si>
    <t>单位：彭阳县林业和草原局</t>
  </si>
  <si>
    <t xml:space="preserve">                            兑现时间：2025年6月24日         单位：株、元/株、元</t>
  </si>
  <si>
    <t>序号</t>
  </si>
  <si>
    <t>乡镇</t>
  </si>
  <si>
    <t>行政村（村集体经济合作组织）</t>
  </si>
  <si>
    <t>红梅杏</t>
  </si>
  <si>
    <t>苹果</t>
  </si>
  <si>
    <t>补助总金额</t>
  </si>
  <si>
    <t>本次兑现</t>
  </si>
  <si>
    <t>备注</t>
  </si>
  <si>
    <t>栽植株数</t>
  </si>
  <si>
    <t>成活株数</t>
  </si>
  <si>
    <t>补助金额（16/2元/株）</t>
  </si>
  <si>
    <t>“四类户”整地栽植补贴</t>
  </si>
  <si>
    <t>补助金额（4元/株）</t>
  </si>
  <si>
    <t>补助金额（30/2元/株）</t>
  </si>
  <si>
    <t>合计</t>
  </si>
  <si>
    <t>孟塬乡</t>
  </si>
  <si>
    <t>彭阳县孟塬乡草滩村股份经济合作社</t>
  </si>
  <si>
    <t>彭阳县孟塬乡玉塬村股份经济合作社</t>
  </si>
  <si>
    <t>彭阳县孟塬乡赵山庄村股份经济合作社</t>
  </si>
  <si>
    <t>彭阳县孟塬乡虎山庄村股份经济合作社</t>
  </si>
  <si>
    <t>彭阳县孟塬乡何岘村股份经济合作社</t>
  </si>
  <si>
    <t>彭阳县孟塬乡小石沟村股份经济合作社</t>
  </si>
  <si>
    <t>张旭</t>
  </si>
  <si>
    <t>牛耳塬村</t>
  </si>
  <si>
    <t>彭阳县孟塬乡高岔村股份经济合作社</t>
  </si>
  <si>
    <t>彭阳县红果种植专业合作社</t>
  </si>
  <si>
    <t>彭阳县金梅曹杏营销农民专业合作社</t>
  </si>
  <si>
    <t>宁夏瀛果农业开发专业合作社</t>
  </si>
  <si>
    <t>虎治发</t>
  </si>
  <si>
    <t>白杨庄村</t>
  </si>
  <si>
    <t>冯庄乡</t>
  </si>
  <si>
    <t>彭阳县冯庄乡小湾村股份经济合作社</t>
  </si>
  <si>
    <t>彭阳县冯庄乡小园子村股份经济合作社</t>
  </si>
  <si>
    <t>彭阳县冯庄乡高庄村股份经济合作社</t>
  </si>
  <si>
    <t>彭阳县冯庄乡茨湾村股份经济合作社</t>
  </si>
  <si>
    <t>红河镇</t>
  </si>
  <si>
    <t>彭阳县红河镇夏塬村股份经济合作社</t>
  </si>
  <si>
    <t>宁夏东昂农业科技有限公司</t>
  </si>
  <si>
    <t>新集乡</t>
  </si>
  <si>
    <t>彭阳县新集乡上马洼村股份经济合作社</t>
  </si>
  <si>
    <t>彭阳县新集乡峁堡村股份经济合作社</t>
  </si>
  <si>
    <t>郭守宁</t>
  </si>
  <si>
    <t>张化村</t>
  </si>
  <si>
    <t>白阳镇</t>
  </si>
  <si>
    <t>彭阳县白阳镇双磨村股份经济合作社</t>
  </si>
  <si>
    <t>彭阳县白阳镇白岔村股份经济合作社</t>
  </si>
  <si>
    <t>彭阳县白阳镇南山村股份经济合作社</t>
  </si>
  <si>
    <t>彭阳县白阳镇陡坡村股份经济合作社</t>
  </si>
  <si>
    <t>彭阳县白阳镇阳洼村股份经济合作社</t>
  </si>
  <si>
    <t>彭阳县白阳镇姜洼村股份经济合作社</t>
  </si>
  <si>
    <t>彭阳县白阳镇任湾村股份经济合作社</t>
  </si>
  <si>
    <t>彭阳县白阳镇玉洼村股份经济合作社</t>
  </si>
  <si>
    <t>彭阳县白阳镇刘台村股份经济合作社</t>
  </si>
  <si>
    <t>彭阳县白阳镇余沟村股份经济合作社</t>
  </si>
  <si>
    <t>城阳乡</t>
  </si>
  <si>
    <t>彭阳县塬上农业发展有限公司</t>
  </si>
  <si>
    <t>彭阳县城阳乡长城村股份经济合作社</t>
  </si>
  <si>
    <t>彭阳县城阳乡杨塬村股份经济合作社</t>
  </si>
  <si>
    <t>杨耀财</t>
  </si>
  <si>
    <t>北塬村</t>
  </si>
  <si>
    <t>韩飞虎</t>
  </si>
  <si>
    <t>陈沟村</t>
  </si>
  <si>
    <t>小岔乡</t>
  </si>
  <si>
    <t>彭阳县小岔乡柳湾村股份经济合作社</t>
  </si>
  <si>
    <t>古城镇</t>
  </si>
  <si>
    <t>彭阳县古城镇温沟村股份经济合作社</t>
  </si>
  <si>
    <t>党军</t>
  </si>
  <si>
    <t>罗山村</t>
  </si>
  <si>
    <t>罗洼乡</t>
  </si>
  <si>
    <t>闫丁帮</t>
  </si>
  <si>
    <t>马涝村</t>
  </si>
  <si>
    <t>王俊林</t>
  </si>
  <si>
    <t>周洋</t>
  </si>
  <si>
    <t xml:space="preserve">王俊明 </t>
  </si>
  <si>
    <t>周海</t>
  </si>
  <si>
    <t>赵永安</t>
  </si>
  <si>
    <t>寨科村</t>
  </si>
  <si>
    <t>赵俊刚</t>
  </si>
  <si>
    <t>张巧霞</t>
  </si>
  <si>
    <t>尚明贵</t>
  </si>
  <si>
    <t>吴宏</t>
  </si>
  <si>
    <t>吴玉玺</t>
  </si>
  <si>
    <t>吴伟</t>
  </si>
  <si>
    <t>尚占全</t>
  </si>
  <si>
    <t>海金成</t>
  </si>
  <si>
    <t>薛套村</t>
  </si>
  <si>
    <t>海存德</t>
  </si>
  <si>
    <t>海俊林</t>
  </si>
  <si>
    <t>海存新</t>
  </si>
  <si>
    <t>李树勤</t>
  </si>
  <si>
    <t>马福理</t>
  </si>
  <si>
    <t>马文莲</t>
  </si>
  <si>
    <t>王秉瑜</t>
  </si>
  <si>
    <t>马富贵</t>
  </si>
  <si>
    <t>周凤礼</t>
  </si>
  <si>
    <t>陈志强</t>
  </si>
  <si>
    <t>朱成来</t>
  </si>
  <si>
    <t>罗洼村</t>
  </si>
  <si>
    <t>王洼镇</t>
  </si>
  <si>
    <t>彭阳县李寨村股份经济合作社</t>
  </si>
  <si>
    <t>彭阳县路寨村股份经济合作社</t>
  </si>
  <si>
    <t>彭阳县赵沟村股份经济合作社</t>
  </si>
  <si>
    <t>彭阳县孙阳村股份经济合作社</t>
  </si>
  <si>
    <t>彭阳县山庄村股份经济合作社</t>
  </si>
  <si>
    <t>彭阳县石岔村股份经济合作社</t>
  </si>
  <si>
    <t>彭阳县崖堡村股份经济合作社</t>
  </si>
  <si>
    <t>彭阳县王洼村股份经济合作社</t>
  </si>
  <si>
    <t>彭阳县李岔村股份经济合作社</t>
  </si>
  <si>
    <t>彭阳县尚台村股份经济合作社</t>
  </si>
  <si>
    <t>彭阳县李洼村股份经济合作社</t>
  </si>
  <si>
    <t>彭阳县邓岔村股份经济合作社</t>
  </si>
  <si>
    <t>彭阳县杨寨村股份经济合作社</t>
  </si>
  <si>
    <t>彭阳县梁壕村股份经济合作社</t>
  </si>
  <si>
    <t>彭阳县陡沟村股份经济合作社</t>
  </si>
  <si>
    <t>彭阳县花芦村股份经济合作社</t>
  </si>
  <si>
    <t>彭阳县姚岔村股份经济合作社</t>
  </si>
  <si>
    <t>彭阳县马掌村股份经济合作社</t>
  </si>
  <si>
    <t>彭阳县团庄村股份经济合作社</t>
  </si>
  <si>
    <t>交岔乡</t>
  </si>
  <si>
    <t>马云芳</t>
  </si>
  <si>
    <t>交岔村</t>
  </si>
  <si>
    <t>马卫忠</t>
  </si>
  <si>
    <t>海立成</t>
  </si>
  <si>
    <t>李占兵</t>
  </si>
  <si>
    <t>马正仓</t>
  </si>
  <si>
    <t>马小平</t>
  </si>
  <si>
    <t>海银满</t>
  </si>
  <si>
    <t>庙庄村</t>
  </si>
  <si>
    <t>杨凤仲</t>
  </si>
  <si>
    <t>杨晓龙</t>
  </si>
  <si>
    <t>周兵</t>
  </si>
  <si>
    <t>杨风军</t>
  </si>
  <si>
    <t>周世银</t>
  </si>
  <si>
    <t>周世平</t>
  </si>
  <si>
    <t>周全任</t>
  </si>
  <si>
    <t>海耀朝</t>
  </si>
  <si>
    <t>海鹏飞</t>
  </si>
  <si>
    <t>马保科</t>
  </si>
  <si>
    <t>海近平</t>
  </si>
  <si>
    <t>海鲸囷</t>
  </si>
  <si>
    <t>关口村</t>
  </si>
  <si>
    <t>丁成俊</t>
  </si>
  <si>
    <t>关台村</t>
  </si>
  <si>
    <t>海龙</t>
  </si>
  <si>
    <t>顾吉昌</t>
  </si>
  <si>
    <t>海怀荣</t>
  </si>
  <si>
    <t>杨巨东</t>
  </si>
  <si>
    <t>李孝芳</t>
  </si>
  <si>
    <t>彭阳县交岔乡保阳村股份经济合作社</t>
  </si>
  <si>
    <t>保阳村</t>
  </si>
  <si>
    <t>周生英</t>
  </si>
  <si>
    <t>东洼村</t>
  </si>
  <si>
    <t>金占琴</t>
  </si>
  <si>
    <t>马古拜</t>
  </si>
  <si>
    <t>马孝清</t>
  </si>
  <si>
    <t>经办人：                                                      审核人：                               年  月  日</t>
  </si>
  <si>
    <t>彭阳县2025年林果产业改造提升项目山杏（山桃）高接改良、苹果品种换优补贴资金兑现表</t>
  </si>
  <si>
    <t xml:space="preserve">                            兑现时间：2025年7月22日         单位：个、元/个、元</t>
  </si>
  <si>
    <t>实施单位（个人）</t>
  </si>
  <si>
    <t>实施地点</t>
  </si>
  <si>
    <t>山杏高接</t>
  </si>
  <si>
    <t>山桃高接</t>
  </si>
  <si>
    <t>苹果嫁接换优</t>
  </si>
  <si>
    <t>嫁接接点</t>
  </si>
  <si>
    <t>成活接点（2元/个）</t>
  </si>
  <si>
    <t>建设面积（400元/亩）</t>
  </si>
  <si>
    <t>兑现资金</t>
  </si>
  <si>
    <t>建设面积（200元/亩）</t>
  </si>
  <si>
    <t>孟塬乡草滩村</t>
  </si>
  <si>
    <t>孟塬乡牛耳塬村</t>
  </si>
  <si>
    <t>孟塬乡椿树岔村</t>
  </si>
  <si>
    <t>孟塬乡虎山庄村</t>
  </si>
  <si>
    <t>白阳镇白岔村</t>
  </si>
  <si>
    <t>宁夏秦和文化旅游开发有限公司</t>
  </si>
  <si>
    <t>白阳镇罗堡村</t>
  </si>
  <si>
    <t>彭阳县振兴农业科技有限公司</t>
  </si>
  <si>
    <t>白阳镇南山村</t>
  </si>
  <si>
    <t>彭阳县拓达农业机械服务专业合作社</t>
  </si>
  <si>
    <t>小岔乡柳湾村</t>
  </si>
  <si>
    <t>宁夏微元素农业开发有限公司</t>
  </si>
  <si>
    <t>古城镇甘海村</t>
  </si>
  <si>
    <t>彭阳县丹香果业有限公司</t>
  </si>
  <si>
    <t>韩占良</t>
  </si>
  <si>
    <t>王学武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</si>
</sst>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8"/>
      <name val="黑体"/>
      <charset val="134"/>
    </font>
    <font>
      <sz val="11"/>
      <name val="宋体"/>
      <charset val="134"/>
      <scheme val="minor"/>
    </font>
    <font>
      <sz val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3" fillId="0" borderId="5" xfId="0" applyFont="1" applyBorder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vertical="center" wrapText="1"/>
    </xf>
    <xf numFmtId="176" fontId="4" fillId="0" borderId="5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2"/>
  <sheetViews>
    <sheetView workbookViewId="0">
      <pane ySplit="5" topLeftCell="A75" activePane="bottomLeft" state="frozen"/>
      <selection/>
      <selection pane="bottomLeft" activeCell="K123" sqref="K123"/>
    </sheetView>
  </sheetViews>
  <sheetFormatPr defaultColWidth="9" defaultRowHeight="14.25"/>
  <cols>
    <col min="1" max="1" width="5.25" customWidth="1"/>
    <col min="2" max="2" width="7" customWidth="1"/>
    <col min="3" max="3" width="13" customWidth="1"/>
    <col min="4" max="4" width="6.625" customWidth="1"/>
    <col min="5" max="5" width="6.5" customWidth="1"/>
    <col min="6" max="6" width="7.25" customWidth="1"/>
    <col min="7" max="7" width="6" customWidth="1"/>
    <col min="8" max="8" width="6.125" customWidth="1"/>
    <col min="9" max="9" width="6.5" customWidth="1"/>
    <col min="10" max="10" width="6" customWidth="1"/>
    <col min="11" max="11" width="7.375" customWidth="1"/>
    <col min="12" max="12" width="6.75" customWidth="1"/>
    <col min="13" max="13" width="6.5" customWidth="1"/>
    <col min="14" max="14" width="7" customWidth="1"/>
    <col min="15" max="15" width="9.25" customWidth="1"/>
    <col min="16" max="16" width="8.125" customWidth="1"/>
  </cols>
  <sheetData>
    <row r="1" ht="41" customHeight="1" spans="1:16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customFormat="1" ht="32" customHeight="1" spans="1:16">
      <c r="A2" s="20" t="s">
        <v>1</v>
      </c>
      <c r="B2" s="20"/>
      <c r="C2" s="20"/>
      <c r="D2" s="21" t="s">
        <v>2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ht="20" customHeight="1" spans="1:16">
      <c r="A3" s="22" t="s">
        <v>3</v>
      </c>
      <c r="B3" s="23" t="s">
        <v>4</v>
      </c>
      <c r="C3" s="22" t="s">
        <v>5</v>
      </c>
      <c r="D3" s="24" t="s">
        <v>6</v>
      </c>
      <c r="E3" s="29"/>
      <c r="F3" s="29"/>
      <c r="G3" s="29"/>
      <c r="H3" s="29"/>
      <c r="I3" s="15" t="s">
        <v>7</v>
      </c>
      <c r="J3" s="15"/>
      <c r="K3" s="15"/>
      <c r="L3" s="15"/>
      <c r="M3" s="15"/>
      <c r="N3" s="27" t="s">
        <v>8</v>
      </c>
      <c r="O3" s="23" t="s">
        <v>9</v>
      </c>
      <c r="P3" s="23" t="s">
        <v>10</v>
      </c>
    </row>
    <row r="4" ht="58" customHeight="1" spans="1:16">
      <c r="A4" s="25"/>
      <c r="B4" s="26"/>
      <c r="C4" s="25"/>
      <c r="D4" s="27" t="s">
        <v>11</v>
      </c>
      <c r="E4" s="27" t="s">
        <v>12</v>
      </c>
      <c r="F4" s="27" t="s">
        <v>13</v>
      </c>
      <c r="G4" s="30" t="s">
        <v>14</v>
      </c>
      <c r="H4" s="30" t="s">
        <v>15</v>
      </c>
      <c r="I4" s="27" t="s">
        <v>11</v>
      </c>
      <c r="J4" s="27" t="s">
        <v>12</v>
      </c>
      <c r="K4" s="27" t="s">
        <v>16</v>
      </c>
      <c r="L4" s="30" t="s">
        <v>14</v>
      </c>
      <c r="M4" s="30" t="s">
        <v>15</v>
      </c>
      <c r="N4" s="27"/>
      <c r="O4" s="26"/>
      <c r="P4" s="26"/>
    </row>
    <row r="5" ht="28" customHeight="1" spans="1:16">
      <c r="A5" s="15" t="s">
        <v>17</v>
      </c>
      <c r="B5" s="15"/>
      <c r="C5" s="15"/>
      <c r="D5" s="15">
        <f t="shared" ref="D5:M5" si="0">SUM(D6:D119)</f>
        <v>43891</v>
      </c>
      <c r="E5" s="15">
        <f t="shared" si="0"/>
        <v>38747</v>
      </c>
      <c r="F5" s="15">
        <f t="shared" si="0"/>
        <v>309976</v>
      </c>
      <c r="G5" s="15">
        <f t="shared" si="0"/>
        <v>12497</v>
      </c>
      <c r="H5" s="15">
        <f t="shared" si="0"/>
        <v>49988</v>
      </c>
      <c r="I5" s="15">
        <f t="shared" si="0"/>
        <v>38589</v>
      </c>
      <c r="J5" s="15">
        <f t="shared" si="0"/>
        <v>27903</v>
      </c>
      <c r="K5" s="15">
        <f t="shared" si="0"/>
        <v>555210</v>
      </c>
      <c r="L5" s="15">
        <f t="shared" si="0"/>
        <v>1232</v>
      </c>
      <c r="M5" s="15">
        <f t="shared" si="0"/>
        <v>4928</v>
      </c>
      <c r="N5" s="15">
        <f t="shared" ref="N5:N41" si="1">E5*16+G5*4+J5*30+L5*4</f>
        <v>1511958</v>
      </c>
      <c r="O5" s="32">
        <f>SUM(O6:O119)</f>
        <v>920102</v>
      </c>
      <c r="P5" s="15"/>
    </row>
    <row r="6" ht="28" customHeight="1" spans="1:16">
      <c r="A6" s="15">
        <v>1</v>
      </c>
      <c r="B6" s="15" t="s">
        <v>18</v>
      </c>
      <c r="C6" s="27" t="s">
        <v>19</v>
      </c>
      <c r="D6" s="15">
        <v>6039</v>
      </c>
      <c r="E6" s="15">
        <v>5975</v>
      </c>
      <c r="F6" s="15">
        <f t="shared" ref="F6:F13" si="2">E6*8</f>
        <v>47800</v>
      </c>
      <c r="G6" s="15">
        <v>2770</v>
      </c>
      <c r="H6" s="15">
        <f t="shared" ref="H6:H11" si="3">G6*4</f>
        <v>11080</v>
      </c>
      <c r="I6" s="15">
        <v>1860</v>
      </c>
      <c r="J6" s="15">
        <v>1767</v>
      </c>
      <c r="K6" s="15">
        <f>J6*15</f>
        <v>26505</v>
      </c>
      <c r="L6" s="15">
        <v>5</v>
      </c>
      <c r="M6" s="15">
        <f>L6*4</f>
        <v>20</v>
      </c>
      <c r="N6" s="15">
        <f t="shared" si="1"/>
        <v>159710</v>
      </c>
      <c r="O6" s="32">
        <f t="shared" ref="O6:O41" si="4">F6+H6+M6+K6</f>
        <v>85405</v>
      </c>
      <c r="P6" s="28"/>
    </row>
    <row r="7" ht="28" customHeight="1" spans="1:16">
      <c r="A7" s="15">
        <v>2</v>
      </c>
      <c r="B7" s="15" t="s">
        <v>18</v>
      </c>
      <c r="C7" s="27" t="s">
        <v>20</v>
      </c>
      <c r="D7" s="15">
        <v>621</v>
      </c>
      <c r="E7" s="15">
        <v>614</v>
      </c>
      <c r="F7" s="15">
        <f t="shared" si="2"/>
        <v>4912</v>
      </c>
      <c r="G7" s="15">
        <v>188</v>
      </c>
      <c r="H7" s="15">
        <f t="shared" si="3"/>
        <v>752</v>
      </c>
      <c r="I7" s="15">
        <v>38</v>
      </c>
      <c r="J7" s="15">
        <v>38</v>
      </c>
      <c r="K7" s="15">
        <f>J7*15</f>
        <v>570</v>
      </c>
      <c r="L7" s="15"/>
      <c r="M7" s="15"/>
      <c r="N7" s="15">
        <f t="shared" si="1"/>
        <v>11716</v>
      </c>
      <c r="O7" s="32">
        <f t="shared" si="4"/>
        <v>6234</v>
      </c>
      <c r="P7" s="15"/>
    </row>
    <row r="8" ht="28" customHeight="1" spans="1:16">
      <c r="A8" s="15">
        <v>3</v>
      </c>
      <c r="B8" s="15" t="s">
        <v>18</v>
      </c>
      <c r="C8" s="27" t="s">
        <v>21</v>
      </c>
      <c r="D8" s="15">
        <v>2101</v>
      </c>
      <c r="E8" s="15">
        <v>2052</v>
      </c>
      <c r="F8" s="15">
        <f t="shared" si="2"/>
        <v>16416</v>
      </c>
      <c r="G8" s="15">
        <v>413</v>
      </c>
      <c r="H8" s="15">
        <f t="shared" si="3"/>
        <v>1652</v>
      </c>
      <c r="I8" s="15"/>
      <c r="J8" s="15"/>
      <c r="K8" s="15"/>
      <c r="L8" s="15"/>
      <c r="M8" s="15"/>
      <c r="N8" s="15">
        <f t="shared" si="1"/>
        <v>34484</v>
      </c>
      <c r="O8" s="32">
        <f t="shared" si="4"/>
        <v>18068</v>
      </c>
      <c r="P8" s="15"/>
    </row>
    <row r="9" ht="28" customHeight="1" spans="1:16">
      <c r="A9" s="15">
        <v>4</v>
      </c>
      <c r="B9" s="15" t="s">
        <v>18</v>
      </c>
      <c r="C9" s="27" t="s">
        <v>22</v>
      </c>
      <c r="D9" s="15">
        <v>835</v>
      </c>
      <c r="E9" s="15">
        <v>824</v>
      </c>
      <c r="F9" s="15">
        <f t="shared" si="2"/>
        <v>6592</v>
      </c>
      <c r="G9" s="15">
        <v>324</v>
      </c>
      <c r="H9" s="15">
        <f t="shared" si="3"/>
        <v>1296</v>
      </c>
      <c r="I9" s="15"/>
      <c r="J9" s="15"/>
      <c r="K9" s="15"/>
      <c r="L9" s="15"/>
      <c r="M9" s="15"/>
      <c r="N9" s="15">
        <f t="shared" si="1"/>
        <v>14480</v>
      </c>
      <c r="O9" s="32">
        <f t="shared" si="4"/>
        <v>7888</v>
      </c>
      <c r="P9" s="15"/>
    </row>
    <row r="10" ht="28" customHeight="1" spans="1:16">
      <c r="A10" s="15">
        <v>5</v>
      </c>
      <c r="B10" s="15" t="s">
        <v>18</v>
      </c>
      <c r="C10" s="27" t="s">
        <v>23</v>
      </c>
      <c r="D10" s="15">
        <v>106</v>
      </c>
      <c r="E10" s="15">
        <v>106</v>
      </c>
      <c r="F10" s="15">
        <f t="shared" si="2"/>
        <v>848</v>
      </c>
      <c r="G10" s="15">
        <v>63</v>
      </c>
      <c r="H10" s="15">
        <f t="shared" si="3"/>
        <v>252</v>
      </c>
      <c r="I10" s="15"/>
      <c r="J10" s="15"/>
      <c r="K10" s="15"/>
      <c r="L10" s="15"/>
      <c r="M10" s="15"/>
      <c r="N10" s="15">
        <f t="shared" si="1"/>
        <v>1948</v>
      </c>
      <c r="O10" s="32">
        <f t="shared" si="4"/>
        <v>1100</v>
      </c>
      <c r="P10" s="15"/>
    </row>
    <row r="11" ht="31" customHeight="1" spans="1:16">
      <c r="A11" s="15">
        <v>6</v>
      </c>
      <c r="B11" s="15" t="s">
        <v>18</v>
      </c>
      <c r="C11" s="27" t="s">
        <v>24</v>
      </c>
      <c r="D11" s="15">
        <v>1060</v>
      </c>
      <c r="E11" s="15">
        <v>1043</v>
      </c>
      <c r="F11" s="15">
        <f t="shared" si="2"/>
        <v>8344</v>
      </c>
      <c r="G11" s="15">
        <v>516</v>
      </c>
      <c r="H11" s="15">
        <f t="shared" si="3"/>
        <v>2064</v>
      </c>
      <c r="I11" s="15"/>
      <c r="J11" s="15"/>
      <c r="K11" s="15"/>
      <c r="L11" s="15"/>
      <c r="M11" s="15"/>
      <c r="N11" s="15">
        <f t="shared" si="1"/>
        <v>18752</v>
      </c>
      <c r="O11" s="32">
        <f t="shared" si="4"/>
        <v>10408</v>
      </c>
      <c r="P11" s="15"/>
    </row>
    <row r="12" ht="28" customHeight="1" spans="1:16">
      <c r="A12" s="15">
        <v>7</v>
      </c>
      <c r="B12" s="15" t="s">
        <v>18</v>
      </c>
      <c r="C12" s="27" t="s">
        <v>25</v>
      </c>
      <c r="D12" s="15">
        <v>77</v>
      </c>
      <c r="E12" s="15">
        <v>76</v>
      </c>
      <c r="F12" s="15">
        <f t="shared" si="2"/>
        <v>608</v>
      </c>
      <c r="G12" s="15"/>
      <c r="H12" s="15"/>
      <c r="I12" s="15"/>
      <c r="J12" s="15"/>
      <c r="K12" s="15"/>
      <c r="L12" s="15"/>
      <c r="M12" s="15"/>
      <c r="N12" s="15">
        <f t="shared" si="1"/>
        <v>1216</v>
      </c>
      <c r="O12" s="32">
        <f t="shared" si="4"/>
        <v>608</v>
      </c>
      <c r="P12" s="15" t="s">
        <v>26</v>
      </c>
    </row>
    <row r="13" ht="30" customHeight="1" spans="1:16">
      <c r="A13" s="15">
        <v>8</v>
      </c>
      <c r="B13" s="15" t="s">
        <v>18</v>
      </c>
      <c r="C13" s="27" t="s">
        <v>27</v>
      </c>
      <c r="D13" s="15">
        <v>520</v>
      </c>
      <c r="E13" s="15">
        <v>381</v>
      </c>
      <c r="F13" s="15">
        <f t="shared" si="2"/>
        <v>3048</v>
      </c>
      <c r="G13" s="15">
        <v>54</v>
      </c>
      <c r="H13" s="15">
        <f t="shared" ref="H13:H19" si="5">G13*4</f>
        <v>216</v>
      </c>
      <c r="I13" s="15">
        <v>75</v>
      </c>
      <c r="J13" s="15">
        <v>66</v>
      </c>
      <c r="K13" s="15">
        <f t="shared" ref="K13:K16" si="6">J13*15</f>
        <v>990</v>
      </c>
      <c r="L13" s="15">
        <v>15</v>
      </c>
      <c r="M13" s="15">
        <f>L13*4</f>
        <v>60</v>
      </c>
      <c r="N13" s="15">
        <f t="shared" si="1"/>
        <v>8352</v>
      </c>
      <c r="O13" s="32">
        <f t="shared" si="4"/>
        <v>4314</v>
      </c>
      <c r="P13" s="15"/>
    </row>
    <row r="14" ht="31" customHeight="1" spans="1:16">
      <c r="A14" s="15">
        <v>9</v>
      </c>
      <c r="B14" s="15" t="s">
        <v>18</v>
      </c>
      <c r="C14" s="27" t="s">
        <v>28</v>
      </c>
      <c r="D14" s="15"/>
      <c r="E14" s="15"/>
      <c r="F14" s="15"/>
      <c r="G14" s="15"/>
      <c r="H14" s="15"/>
      <c r="I14" s="15">
        <v>850</v>
      </c>
      <c r="J14" s="15">
        <v>808</v>
      </c>
      <c r="K14" s="15">
        <f t="shared" si="6"/>
        <v>12120</v>
      </c>
      <c r="L14" s="15"/>
      <c r="M14" s="15"/>
      <c r="N14" s="15">
        <f t="shared" si="1"/>
        <v>24240</v>
      </c>
      <c r="O14" s="32">
        <f t="shared" si="4"/>
        <v>12120</v>
      </c>
      <c r="P14" s="15"/>
    </row>
    <row r="15" ht="33" customHeight="1" spans="1:16">
      <c r="A15" s="15">
        <v>10</v>
      </c>
      <c r="B15" s="15" t="s">
        <v>18</v>
      </c>
      <c r="C15" s="27" t="s">
        <v>29</v>
      </c>
      <c r="D15" s="15">
        <v>440</v>
      </c>
      <c r="E15" s="15">
        <v>440</v>
      </c>
      <c r="F15" s="15">
        <f t="shared" ref="F15:F40" si="7">E15*8</f>
        <v>3520</v>
      </c>
      <c r="G15" s="15">
        <v>295</v>
      </c>
      <c r="H15" s="15">
        <f t="shared" si="5"/>
        <v>1180</v>
      </c>
      <c r="I15" s="15"/>
      <c r="J15" s="15"/>
      <c r="K15" s="15"/>
      <c r="L15" s="15"/>
      <c r="M15" s="15"/>
      <c r="N15" s="15">
        <f t="shared" si="1"/>
        <v>8220</v>
      </c>
      <c r="O15" s="32">
        <f t="shared" si="4"/>
        <v>4700</v>
      </c>
      <c r="P15" s="15"/>
    </row>
    <row r="16" ht="28" customHeight="1" spans="1:16">
      <c r="A16" s="15">
        <v>11</v>
      </c>
      <c r="B16" s="15" t="s">
        <v>18</v>
      </c>
      <c r="C16" s="27" t="s">
        <v>30</v>
      </c>
      <c r="D16" s="15"/>
      <c r="E16" s="15"/>
      <c r="F16" s="15"/>
      <c r="G16" s="15"/>
      <c r="H16" s="15"/>
      <c r="I16" s="15">
        <v>12198</v>
      </c>
      <c r="J16" s="15">
        <v>12112</v>
      </c>
      <c r="K16" s="15">
        <f t="shared" si="6"/>
        <v>181680</v>
      </c>
      <c r="L16" s="15"/>
      <c r="M16" s="15"/>
      <c r="N16" s="15">
        <f t="shared" si="1"/>
        <v>363360</v>
      </c>
      <c r="O16" s="32">
        <f t="shared" si="4"/>
        <v>181680</v>
      </c>
      <c r="P16" s="28"/>
    </row>
    <row r="17" ht="28" customHeight="1" spans="1:16">
      <c r="A17" s="15">
        <v>12</v>
      </c>
      <c r="B17" s="15" t="s">
        <v>18</v>
      </c>
      <c r="C17" s="27" t="s">
        <v>31</v>
      </c>
      <c r="D17" s="15">
        <v>245</v>
      </c>
      <c r="E17" s="15">
        <v>245</v>
      </c>
      <c r="F17" s="15">
        <f t="shared" si="7"/>
        <v>1960</v>
      </c>
      <c r="G17" s="15"/>
      <c r="H17" s="15"/>
      <c r="I17" s="15"/>
      <c r="J17" s="15"/>
      <c r="K17" s="15"/>
      <c r="L17" s="32"/>
      <c r="M17" s="15"/>
      <c r="N17" s="15">
        <f t="shared" si="1"/>
        <v>3920</v>
      </c>
      <c r="O17" s="32">
        <f t="shared" si="4"/>
        <v>1960</v>
      </c>
      <c r="P17" s="15" t="s">
        <v>32</v>
      </c>
    </row>
    <row r="18" ht="28" customHeight="1" spans="1:16">
      <c r="A18" s="15">
        <v>13</v>
      </c>
      <c r="B18" s="15" t="s">
        <v>33</v>
      </c>
      <c r="C18" s="27" t="s">
        <v>34</v>
      </c>
      <c r="D18" s="15">
        <v>251</v>
      </c>
      <c r="E18" s="15">
        <v>248</v>
      </c>
      <c r="F18" s="15">
        <f t="shared" si="7"/>
        <v>1984</v>
      </c>
      <c r="G18" s="15">
        <v>15</v>
      </c>
      <c r="H18" s="15">
        <f t="shared" si="5"/>
        <v>60</v>
      </c>
      <c r="I18" s="15">
        <v>460</v>
      </c>
      <c r="J18" s="15">
        <v>460</v>
      </c>
      <c r="K18" s="15">
        <f t="shared" ref="K18:K20" si="8">J18*15</f>
        <v>6900</v>
      </c>
      <c r="L18" s="15">
        <v>298</v>
      </c>
      <c r="M18" s="15">
        <f>L18*4</f>
        <v>1192</v>
      </c>
      <c r="N18" s="15">
        <f t="shared" si="1"/>
        <v>19020</v>
      </c>
      <c r="O18" s="32">
        <f t="shared" si="4"/>
        <v>10136</v>
      </c>
      <c r="P18" s="15"/>
    </row>
    <row r="19" ht="28" customHeight="1" spans="1:16">
      <c r="A19" s="15">
        <v>14</v>
      </c>
      <c r="B19" s="15" t="s">
        <v>33</v>
      </c>
      <c r="C19" s="27" t="s">
        <v>35</v>
      </c>
      <c r="D19" s="15">
        <v>246</v>
      </c>
      <c r="E19" s="15">
        <v>239</v>
      </c>
      <c r="F19" s="15">
        <f t="shared" si="7"/>
        <v>1912</v>
      </c>
      <c r="G19" s="15">
        <v>10</v>
      </c>
      <c r="H19" s="15">
        <f t="shared" si="5"/>
        <v>40</v>
      </c>
      <c r="I19" s="15">
        <v>5</v>
      </c>
      <c r="J19" s="15">
        <v>5</v>
      </c>
      <c r="K19" s="15">
        <f t="shared" si="8"/>
        <v>75</v>
      </c>
      <c r="L19" s="15"/>
      <c r="M19" s="15"/>
      <c r="N19" s="15">
        <f t="shared" si="1"/>
        <v>4014</v>
      </c>
      <c r="O19" s="32">
        <f t="shared" si="4"/>
        <v>2027</v>
      </c>
      <c r="P19" s="15"/>
    </row>
    <row r="20" ht="28" customHeight="1" spans="1:16">
      <c r="A20" s="15">
        <v>15</v>
      </c>
      <c r="B20" s="15" t="s">
        <v>33</v>
      </c>
      <c r="C20" s="27" t="s">
        <v>36</v>
      </c>
      <c r="D20" s="15">
        <v>226</v>
      </c>
      <c r="E20" s="15">
        <v>201</v>
      </c>
      <c r="F20" s="15">
        <f t="shared" si="7"/>
        <v>1608</v>
      </c>
      <c r="G20" s="15"/>
      <c r="H20" s="15"/>
      <c r="I20" s="15">
        <v>15</v>
      </c>
      <c r="J20" s="15">
        <v>11</v>
      </c>
      <c r="K20" s="15">
        <f t="shared" si="8"/>
        <v>165</v>
      </c>
      <c r="L20" s="15">
        <v>5</v>
      </c>
      <c r="M20" s="15">
        <f>L20*4</f>
        <v>20</v>
      </c>
      <c r="N20" s="15">
        <f t="shared" si="1"/>
        <v>3566</v>
      </c>
      <c r="O20" s="32">
        <f t="shared" si="4"/>
        <v>1793</v>
      </c>
      <c r="P20" s="15"/>
    </row>
    <row r="21" ht="28" customHeight="1" spans="1:16">
      <c r="A21" s="15">
        <v>16</v>
      </c>
      <c r="B21" s="15" t="s">
        <v>33</v>
      </c>
      <c r="C21" s="27" t="s">
        <v>37</v>
      </c>
      <c r="D21" s="15">
        <v>385</v>
      </c>
      <c r="E21" s="15">
        <v>366</v>
      </c>
      <c r="F21" s="15">
        <f t="shared" si="7"/>
        <v>2928</v>
      </c>
      <c r="G21" s="15">
        <v>130</v>
      </c>
      <c r="H21" s="15">
        <f t="shared" ref="H21:H25" si="9">G21*4</f>
        <v>520</v>
      </c>
      <c r="I21" s="15"/>
      <c r="J21" s="15"/>
      <c r="K21" s="15"/>
      <c r="L21" s="32"/>
      <c r="M21" s="15"/>
      <c r="N21" s="15">
        <f t="shared" si="1"/>
        <v>6376</v>
      </c>
      <c r="O21" s="32">
        <f t="shared" si="4"/>
        <v>3448</v>
      </c>
      <c r="P21" s="15"/>
    </row>
    <row r="22" ht="28" customHeight="1" spans="1:16">
      <c r="A22" s="15">
        <v>17</v>
      </c>
      <c r="B22" s="15" t="s">
        <v>38</v>
      </c>
      <c r="C22" s="27" t="s">
        <v>39</v>
      </c>
      <c r="D22" s="15">
        <v>1051</v>
      </c>
      <c r="E22" s="15">
        <v>442</v>
      </c>
      <c r="F22" s="15">
        <f t="shared" si="7"/>
        <v>3536</v>
      </c>
      <c r="G22" s="15">
        <v>135</v>
      </c>
      <c r="H22" s="15">
        <f t="shared" si="9"/>
        <v>540</v>
      </c>
      <c r="I22" s="15"/>
      <c r="J22" s="15"/>
      <c r="K22" s="15"/>
      <c r="L22" s="32"/>
      <c r="M22" s="15"/>
      <c r="N22" s="15">
        <f t="shared" si="1"/>
        <v>7612</v>
      </c>
      <c r="O22" s="32">
        <f t="shared" si="4"/>
        <v>4076</v>
      </c>
      <c r="P22" s="15"/>
    </row>
    <row r="23" ht="28" customHeight="1" spans="1:16">
      <c r="A23" s="15">
        <v>18</v>
      </c>
      <c r="B23" s="15" t="s">
        <v>38</v>
      </c>
      <c r="C23" s="27" t="s">
        <v>40</v>
      </c>
      <c r="D23" s="15">
        <v>2260</v>
      </c>
      <c r="E23" s="15">
        <v>2181</v>
      </c>
      <c r="F23" s="15">
        <f t="shared" si="7"/>
        <v>17448</v>
      </c>
      <c r="G23" s="28"/>
      <c r="H23" s="15"/>
      <c r="I23" s="15">
        <v>500</v>
      </c>
      <c r="J23" s="15">
        <v>466</v>
      </c>
      <c r="K23" s="15">
        <f>J23*15</f>
        <v>6990</v>
      </c>
      <c r="L23" s="32"/>
      <c r="M23" s="15"/>
      <c r="N23" s="15">
        <f t="shared" si="1"/>
        <v>48876</v>
      </c>
      <c r="O23" s="32">
        <f t="shared" si="4"/>
        <v>24438</v>
      </c>
      <c r="P23" s="15"/>
    </row>
    <row r="24" ht="28" customHeight="1" spans="1:16">
      <c r="A24" s="15">
        <v>19</v>
      </c>
      <c r="B24" s="15" t="s">
        <v>41</v>
      </c>
      <c r="C24" s="27" t="s">
        <v>42</v>
      </c>
      <c r="D24" s="15">
        <v>1117</v>
      </c>
      <c r="E24" s="15">
        <v>1077</v>
      </c>
      <c r="F24" s="15">
        <f t="shared" si="7"/>
        <v>8616</v>
      </c>
      <c r="G24" s="15">
        <v>217</v>
      </c>
      <c r="H24" s="15">
        <f t="shared" si="9"/>
        <v>868</v>
      </c>
      <c r="I24" s="15"/>
      <c r="J24" s="15"/>
      <c r="K24" s="15"/>
      <c r="L24" s="32"/>
      <c r="M24" s="15"/>
      <c r="N24" s="15">
        <f t="shared" si="1"/>
        <v>18100</v>
      </c>
      <c r="O24" s="32">
        <f t="shared" si="4"/>
        <v>9484</v>
      </c>
      <c r="P24" s="15"/>
    </row>
    <row r="25" ht="28" customHeight="1" spans="1:16">
      <c r="A25" s="15">
        <v>20</v>
      </c>
      <c r="B25" s="15" t="s">
        <v>41</v>
      </c>
      <c r="C25" s="27" t="s">
        <v>43</v>
      </c>
      <c r="D25" s="15">
        <v>399</v>
      </c>
      <c r="E25" s="15">
        <v>395</v>
      </c>
      <c r="F25" s="15">
        <f t="shared" si="7"/>
        <v>3160</v>
      </c>
      <c r="G25" s="15">
        <v>42</v>
      </c>
      <c r="H25" s="15">
        <f t="shared" si="9"/>
        <v>168</v>
      </c>
      <c r="I25" s="15"/>
      <c r="J25" s="15"/>
      <c r="K25" s="15"/>
      <c r="L25" s="32"/>
      <c r="M25" s="15"/>
      <c r="N25" s="15">
        <f t="shared" si="1"/>
        <v>6488</v>
      </c>
      <c r="O25" s="32">
        <f t="shared" si="4"/>
        <v>3328</v>
      </c>
      <c r="P25" s="15"/>
    </row>
    <row r="26" ht="28" customHeight="1" spans="1:16">
      <c r="A26" s="15">
        <v>21</v>
      </c>
      <c r="B26" s="15" t="s">
        <v>41</v>
      </c>
      <c r="C26" s="15" t="s">
        <v>44</v>
      </c>
      <c r="D26" s="15">
        <v>172</v>
      </c>
      <c r="E26" s="15">
        <v>136</v>
      </c>
      <c r="F26" s="15">
        <f t="shared" si="7"/>
        <v>1088</v>
      </c>
      <c r="G26" s="15"/>
      <c r="H26" s="15"/>
      <c r="I26" s="15"/>
      <c r="J26" s="15"/>
      <c r="K26" s="15"/>
      <c r="L26" s="32"/>
      <c r="M26" s="15"/>
      <c r="N26" s="15">
        <f t="shared" si="1"/>
        <v>2176</v>
      </c>
      <c r="O26" s="32">
        <f t="shared" si="4"/>
        <v>1088</v>
      </c>
      <c r="P26" s="15" t="s">
        <v>45</v>
      </c>
    </row>
    <row r="27" ht="28" customHeight="1" spans="1:16">
      <c r="A27" s="15">
        <v>22</v>
      </c>
      <c r="B27" s="15" t="s">
        <v>46</v>
      </c>
      <c r="C27" s="27" t="s">
        <v>47</v>
      </c>
      <c r="D27" s="15">
        <v>616</v>
      </c>
      <c r="E27" s="15">
        <v>524</v>
      </c>
      <c r="F27" s="15">
        <f t="shared" si="7"/>
        <v>4192</v>
      </c>
      <c r="G27" s="15">
        <v>235</v>
      </c>
      <c r="H27" s="15">
        <f t="shared" ref="H27:H31" si="10">G27*4</f>
        <v>940</v>
      </c>
      <c r="I27" s="15">
        <v>10</v>
      </c>
      <c r="J27" s="15">
        <v>9</v>
      </c>
      <c r="K27" s="15">
        <f>J27*15</f>
        <v>135</v>
      </c>
      <c r="L27" s="15">
        <v>3</v>
      </c>
      <c r="M27" s="15">
        <f>L27*4</f>
        <v>12</v>
      </c>
      <c r="N27" s="15">
        <f t="shared" si="1"/>
        <v>9606</v>
      </c>
      <c r="O27" s="32">
        <f t="shared" si="4"/>
        <v>5279</v>
      </c>
      <c r="P27" s="15"/>
    </row>
    <row r="28" ht="28" customHeight="1" spans="1:16">
      <c r="A28" s="15">
        <v>23</v>
      </c>
      <c r="B28" s="15" t="s">
        <v>46</v>
      </c>
      <c r="C28" s="27" t="s">
        <v>48</v>
      </c>
      <c r="D28" s="15">
        <v>1285</v>
      </c>
      <c r="E28" s="15">
        <v>1177</v>
      </c>
      <c r="F28" s="15">
        <f t="shared" si="7"/>
        <v>9416</v>
      </c>
      <c r="G28" s="15">
        <v>539</v>
      </c>
      <c r="H28" s="15">
        <f t="shared" si="10"/>
        <v>2156</v>
      </c>
      <c r="I28" s="15"/>
      <c r="J28" s="15"/>
      <c r="K28" s="15"/>
      <c r="L28" s="15"/>
      <c r="M28" s="15"/>
      <c r="N28" s="15">
        <f t="shared" si="1"/>
        <v>20988</v>
      </c>
      <c r="O28" s="32">
        <f t="shared" si="4"/>
        <v>11572</v>
      </c>
      <c r="P28" s="15"/>
    </row>
    <row r="29" ht="28" customHeight="1" spans="1:16">
      <c r="A29" s="15">
        <v>24</v>
      </c>
      <c r="B29" s="15" t="s">
        <v>46</v>
      </c>
      <c r="C29" s="27" t="s">
        <v>49</v>
      </c>
      <c r="D29" s="15">
        <v>404</v>
      </c>
      <c r="E29" s="15">
        <v>377</v>
      </c>
      <c r="F29" s="15">
        <f t="shared" si="7"/>
        <v>3016</v>
      </c>
      <c r="G29" s="15">
        <v>94</v>
      </c>
      <c r="H29" s="15">
        <f t="shared" si="10"/>
        <v>376</v>
      </c>
      <c r="I29" s="15"/>
      <c r="J29" s="15"/>
      <c r="K29" s="15"/>
      <c r="L29" s="15"/>
      <c r="M29" s="15"/>
      <c r="N29" s="15">
        <f t="shared" si="1"/>
        <v>6408</v>
      </c>
      <c r="O29" s="32">
        <f t="shared" si="4"/>
        <v>3392</v>
      </c>
      <c r="P29" s="15"/>
    </row>
    <row r="30" ht="28" customHeight="1" spans="1:16">
      <c r="A30" s="15">
        <v>25</v>
      </c>
      <c r="B30" s="15" t="s">
        <v>46</v>
      </c>
      <c r="C30" s="27" t="s">
        <v>50</v>
      </c>
      <c r="D30" s="15">
        <v>2435</v>
      </c>
      <c r="E30" s="15">
        <v>2415</v>
      </c>
      <c r="F30" s="15">
        <f t="shared" si="7"/>
        <v>19320</v>
      </c>
      <c r="G30" s="15">
        <v>1030</v>
      </c>
      <c r="H30" s="15">
        <f t="shared" si="10"/>
        <v>4120</v>
      </c>
      <c r="I30" s="15"/>
      <c r="J30" s="15"/>
      <c r="K30" s="15"/>
      <c r="L30" s="15"/>
      <c r="M30" s="15"/>
      <c r="N30" s="15">
        <f t="shared" si="1"/>
        <v>42760</v>
      </c>
      <c r="O30" s="32">
        <f t="shared" si="4"/>
        <v>23440</v>
      </c>
      <c r="P30" s="15"/>
    </row>
    <row r="31" ht="28" customHeight="1" spans="1:16">
      <c r="A31" s="15">
        <v>26</v>
      </c>
      <c r="B31" s="15" t="s">
        <v>46</v>
      </c>
      <c r="C31" s="27" t="s">
        <v>51</v>
      </c>
      <c r="D31" s="15">
        <v>750</v>
      </c>
      <c r="E31" s="15">
        <v>730</v>
      </c>
      <c r="F31" s="15">
        <f t="shared" si="7"/>
        <v>5840</v>
      </c>
      <c r="G31" s="15">
        <v>245</v>
      </c>
      <c r="H31" s="15">
        <f t="shared" si="10"/>
        <v>980</v>
      </c>
      <c r="I31" s="15">
        <v>56</v>
      </c>
      <c r="J31" s="15">
        <v>56</v>
      </c>
      <c r="K31" s="15">
        <f t="shared" ref="K31:K34" si="11">J31*15</f>
        <v>840</v>
      </c>
      <c r="L31" s="15">
        <v>26</v>
      </c>
      <c r="M31" s="15">
        <f t="shared" ref="M31:M34" si="12">L31*4</f>
        <v>104</v>
      </c>
      <c r="N31" s="15">
        <f t="shared" si="1"/>
        <v>14444</v>
      </c>
      <c r="O31" s="32">
        <f t="shared" si="4"/>
        <v>7764</v>
      </c>
      <c r="P31" s="15"/>
    </row>
    <row r="32" ht="28" customHeight="1" spans="1:16">
      <c r="A32" s="15">
        <v>27</v>
      </c>
      <c r="B32" s="15" t="s">
        <v>46</v>
      </c>
      <c r="C32" s="27" t="s">
        <v>52</v>
      </c>
      <c r="D32" s="15">
        <v>87</v>
      </c>
      <c r="E32" s="15">
        <v>87</v>
      </c>
      <c r="F32" s="15">
        <f t="shared" si="7"/>
        <v>696</v>
      </c>
      <c r="G32" s="15"/>
      <c r="H32" s="15"/>
      <c r="I32" s="15"/>
      <c r="J32" s="15"/>
      <c r="K32" s="15"/>
      <c r="L32" s="15"/>
      <c r="M32" s="15"/>
      <c r="N32" s="15">
        <f t="shared" si="1"/>
        <v>1392</v>
      </c>
      <c r="O32" s="32">
        <f t="shared" si="4"/>
        <v>696</v>
      </c>
      <c r="P32" s="15"/>
    </row>
    <row r="33" ht="28" customHeight="1" spans="1:16">
      <c r="A33" s="15">
        <v>28</v>
      </c>
      <c r="B33" s="15" t="s">
        <v>46</v>
      </c>
      <c r="C33" s="27" t="s">
        <v>53</v>
      </c>
      <c r="D33" s="15">
        <v>906</v>
      </c>
      <c r="E33" s="15">
        <v>886</v>
      </c>
      <c r="F33" s="15">
        <f t="shared" si="7"/>
        <v>7088</v>
      </c>
      <c r="G33" s="15">
        <v>182</v>
      </c>
      <c r="H33" s="15">
        <f>G33*4</f>
        <v>728</v>
      </c>
      <c r="I33" s="15">
        <v>291</v>
      </c>
      <c r="J33" s="15">
        <v>283</v>
      </c>
      <c r="K33" s="15">
        <f t="shared" si="11"/>
        <v>4245</v>
      </c>
      <c r="L33" s="15">
        <v>157</v>
      </c>
      <c r="M33" s="15">
        <f t="shared" si="12"/>
        <v>628</v>
      </c>
      <c r="N33" s="15">
        <f t="shared" si="1"/>
        <v>24022</v>
      </c>
      <c r="O33" s="32">
        <f t="shared" si="4"/>
        <v>12689</v>
      </c>
      <c r="P33" s="15"/>
    </row>
    <row r="34" ht="28" customHeight="1" spans="1:16">
      <c r="A34" s="15">
        <v>29</v>
      </c>
      <c r="B34" s="15" t="s">
        <v>46</v>
      </c>
      <c r="C34" s="27" t="s">
        <v>54</v>
      </c>
      <c r="D34" s="15">
        <v>1213</v>
      </c>
      <c r="E34" s="15">
        <v>1158</v>
      </c>
      <c r="F34" s="15">
        <f t="shared" si="7"/>
        <v>9264</v>
      </c>
      <c r="G34" s="15">
        <v>321</v>
      </c>
      <c r="H34" s="15">
        <f>G34*4</f>
        <v>1284</v>
      </c>
      <c r="I34" s="15">
        <v>330</v>
      </c>
      <c r="J34" s="15">
        <v>320</v>
      </c>
      <c r="K34" s="15">
        <f t="shared" si="11"/>
        <v>4800</v>
      </c>
      <c r="L34" s="15">
        <v>85</v>
      </c>
      <c r="M34" s="15">
        <f t="shared" si="12"/>
        <v>340</v>
      </c>
      <c r="N34" s="15">
        <f t="shared" si="1"/>
        <v>29752</v>
      </c>
      <c r="O34" s="32">
        <f t="shared" si="4"/>
        <v>15688</v>
      </c>
      <c r="P34" s="15"/>
    </row>
    <row r="35" ht="28" customHeight="1" spans="1:16">
      <c r="A35" s="15">
        <v>30</v>
      </c>
      <c r="B35" s="15" t="s">
        <v>46</v>
      </c>
      <c r="C35" s="27" t="s">
        <v>55</v>
      </c>
      <c r="D35" s="15">
        <v>186</v>
      </c>
      <c r="E35" s="15">
        <v>184</v>
      </c>
      <c r="F35" s="15">
        <f t="shared" si="7"/>
        <v>1472</v>
      </c>
      <c r="G35" s="15">
        <v>77</v>
      </c>
      <c r="H35" s="15">
        <f>G35*4</f>
        <v>308</v>
      </c>
      <c r="I35" s="28"/>
      <c r="J35" s="28"/>
      <c r="K35" s="15"/>
      <c r="L35" s="28"/>
      <c r="M35" s="15"/>
      <c r="N35" s="15">
        <f t="shared" si="1"/>
        <v>3252</v>
      </c>
      <c r="O35" s="32">
        <f t="shared" si="4"/>
        <v>1780</v>
      </c>
      <c r="P35" s="15"/>
    </row>
    <row r="36" ht="28" customHeight="1" spans="1:16">
      <c r="A36" s="15">
        <v>31</v>
      </c>
      <c r="B36" s="15" t="s">
        <v>46</v>
      </c>
      <c r="C36" s="27" t="s">
        <v>56</v>
      </c>
      <c r="D36" s="15">
        <v>1056</v>
      </c>
      <c r="E36" s="15">
        <v>1014</v>
      </c>
      <c r="F36" s="15">
        <f t="shared" si="7"/>
        <v>8112</v>
      </c>
      <c r="G36" s="15">
        <v>212</v>
      </c>
      <c r="H36" s="15">
        <f>G36*4</f>
        <v>848</v>
      </c>
      <c r="I36" s="15">
        <v>426</v>
      </c>
      <c r="J36" s="15">
        <v>420</v>
      </c>
      <c r="K36" s="15">
        <f>J36*15</f>
        <v>6300</v>
      </c>
      <c r="L36" s="15">
        <v>84</v>
      </c>
      <c r="M36" s="15">
        <f>L36*4</f>
        <v>336</v>
      </c>
      <c r="N36" s="15">
        <f t="shared" si="1"/>
        <v>30008</v>
      </c>
      <c r="O36" s="32">
        <f t="shared" si="4"/>
        <v>15596</v>
      </c>
      <c r="P36" s="15"/>
    </row>
    <row r="37" ht="28" customHeight="1" spans="1:16">
      <c r="A37" s="15">
        <v>32</v>
      </c>
      <c r="B37" s="26" t="s">
        <v>57</v>
      </c>
      <c r="C37" s="27" t="s">
        <v>58</v>
      </c>
      <c r="D37" s="15"/>
      <c r="E37" s="15"/>
      <c r="F37" s="15"/>
      <c r="G37" s="15"/>
      <c r="H37" s="15"/>
      <c r="I37" s="15">
        <v>10000</v>
      </c>
      <c r="J37" s="15">
        <v>9126</v>
      </c>
      <c r="K37" s="33">
        <f>J37*15</f>
        <v>136890</v>
      </c>
      <c r="L37" s="34"/>
      <c r="M37" s="34"/>
      <c r="N37" s="15">
        <f t="shared" si="1"/>
        <v>273780</v>
      </c>
      <c r="O37" s="32">
        <f t="shared" si="4"/>
        <v>136890</v>
      </c>
      <c r="P37" s="34"/>
    </row>
    <row r="38" ht="28" customHeight="1" spans="1:16">
      <c r="A38" s="15">
        <v>33</v>
      </c>
      <c r="B38" s="26" t="s">
        <v>57</v>
      </c>
      <c r="C38" s="27" t="s">
        <v>59</v>
      </c>
      <c r="D38" s="27">
        <v>913</v>
      </c>
      <c r="E38" s="27">
        <v>902</v>
      </c>
      <c r="F38" s="15">
        <f>E38*8</f>
        <v>7216</v>
      </c>
      <c r="G38" s="27">
        <v>30</v>
      </c>
      <c r="H38" s="15">
        <f>G38*4</f>
        <v>120</v>
      </c>
      <c r="I38" s="27">
        <v>60</v>
      </c>
      <c r="J38" s="27">
        <v>60</v>
      </c>
      <c r="K38" s="15">
        <f>J38*15</f>
        <v>900</v>
      </c>
      <c r="L38" s="35"/>
      <c r="M38" s="15"/>
      <c r="N38" s="15">
        <f t="shared" si="1"/>
        <v>16352</v>
      </c>
      <c r="O38" s="32">
        <f t="shared" si="4"/>
        <v>8236</v>
      </c>
      <c r="P38" s="26"/>
    </row>
    <row r="39" ht="28" customHeight="1" spans="1:16">
      <c r="A39" s="15">
        <v>34</v>
      </c>
      <c r="B39" s="26" t="s">
        <v>57</v>
      </c>
      <c r="C39" s="27" t="s">
        <v>60</v>
      </c>
      <c r="D39" s="27">
        <v>315</v>
      </c>
      <c r="E39" s="27">
        <v>315</v>
      </c>
      <c r="F39" s="15">
        <f>E39*8</f>
        <v>2520</v>
      </c>
      <c r="G39" s="27">
        <v>43</v>
      </c>
      <c r="H39" s="15">
        <f>G39*4</f>
        <v>172</v>
      </c>
      <c r="I39" s="15"/>
      <c r="J39" s="15"/>
      <c r="K39" s="15"/>
      <c r="L39" s="32"/>
      <c r="M39" s="15"/>
      <c r="N39" s="15">
        <f t="shared" si="1"/>
        <v>5212</v>
      </c>
      <c r="O39" s="32">
        <f t="shared" si="4"/>
        <v>2692</v>
      </c>
      <c r="P39" s="15"/>
    </row>
    <row r="40" ht="28" customHeight="1" spans="1:16">
      <c r="A40" s="15">
        <v>35</v>
      </c>
      <c r="B40" s="26" t="s">
        <v>57</v>
      </c>
      <c r="C40" s="27" t="s">
        <v>61</v>
      </c>
      <c r="D40" s="27">
        <v>108</v>
      </c>
      <c r="E40" s="27">
        <v>74</v>
      </c>
      <c r="F40" s="15">
        <f>E40*8</f>
        <v>592</v>
      </c>
      <c r="G40" s="27"/>
      <c r="H40" s="15">
        <f>G40*4</f>
        <v>0</v>
      </c>
      <c r="I40" s="15"/>
      <c r="J40" s="15"/>
      <c r="K40" s="15"/>
      <c r="L40" s="32"/>
      <c r="M40" s="15"/>
      <c r="N40" s="15">
        <f t="shared" si="1"/>
        <v>1184</v>
      </c>
      <c r="O40" s="32">
        <f t="shared" si="4"/>
        <v>592</v>
      </c>
      <c r="P40" s="15" t="s">
        <v>62</v>
      </c>
    </row>
    <row r="41" ht="28" customHeight="1" spans="1:16">
      <c r="A41" s="15">
        <v>36</v>
      </c>
      <c r="B41" s="26" t="s">
        <v>57</v>
      </c>
      <c r="C41" s="27" t="s">
        <v>63</v>
      </c>
      <c r="D41" s="28"/>
      <c r="E41" s="28"/>
      <c r="F41" s="15">
        <f>E41*8</f>
        <v>0</v>
      </c>
      <c r="G41" s="27"/>
      <c r="H41" s="15">
        <f>G41*4</f>
        <v>0</v>
      </c>
      <c r="I41" s="27">
        <v>255</v>
      </c>
      <c r="J41" s="27">
        <v>247</v>
      </c>
      <c r="K41" s="15">
        <f>J41*15</f>
        <v>3705</v>
      </c>
      <c r="L41" s="32"/>
      <c r="M41" s="15"/>
      <c r="N41" s="15">
        <f t="shared" si="1"/>
        <v>7410</v>
      </c>
      <c r="O41" s="32">
        <f t="shared" si="4"/>
        <v>3705</v>
      </c>
      <c r="P41" s="15" t="s">
        <v>64</v>
      </c>
    </row>
    <row r="42" ht="28" customHeight="1" spans="1:16">
      <c r="A42" s="15">
        <v>37</v>
      </c>
      <c r="B42" s="26" t="s">
        <v>57</v>
      </c>
      <c r="C42" s="27" t="s">
        <v>58</v>
      </c>
      <c r="D42" s="28"/>
      <c r="E42" s="28"/>
      <c r="F42" s="15"/>
      <c r="G42" s="27"/>
      <c r="H42" s="15"/>
      <c r="I42" s="33">
        <v>9126</v>
      </c>
      <c r="J42" s="34">
        <v>15</v>
      </c>
      <c r="K42" s="36">
        <f>I42*J42</f>
        <v>136890</v>
      </c>
      <c r="L42" s="32"/>
      <c r="M42" s="15"/>
      <c r="N42" s="15">
        <f>I42*30</f>
        <v>273780</v>
      </c>
      <c r="O42" s="32">
        <f>N42/2</f>
        <v>136890</v>
      </c>
      <c r="P42" s="15"/>
    </row>
    <row r="43" ht="28" customHeight="1" spans="1:16">
      <c r="A43" s="15">
        <v>38</v>
      </c>
      <c r="B43" s="15" t="s">
        <v>65</v>
      </c>
      <c r="C43" s="27" t="s">
        <v>66</v>
      </c>
      <c r="D43" s="15">
        <v>380</v>
      </c>
      <c r="E43" s="15">
        <v>365</v>
      </c>
      <c r="F43" s="15">
        <f t="shared" ref="F43:F106" si="13">E43*8</f>
        <v>2920</v>
      </c>
      <c r="G43" s="15">
        <v>55</v>
      </c>
      <c r="H43" s="15">
        <f t="shared" ref="H43:H69" si="14">G43*4</f>
        <v>220</v>
      </c>
      <c r="I43" s="15"/>
      <c r="J43" s="15"/>
      <c r="K43" s="15"/>
      <c r="L43" s="32"/>
      <c r="M43" s="15"/>
      <c r="N43" s="15">
        <f t="shared" ref="N43:N106" si="15">E43*16+G43*4+J43*30+L43*4</f>
        <v>6060</v>
      </c>
      <c r="O43" s="32">
        <f t="shared" ref="O43:O106" si="16">F43+H43+M43+K43</f>
        <v>3140</v>
      </c>
      <c r="P43" s="15"/>
    </row>
    <row r="44" ht="28" customHeight="1" spans="1:16">
      <c r="A44" s="15">
        <v>39</v>
      </c>
      <c r="B44" s="15" t="s">
        <v>67</v>
      </c>
      <c r="C44" s="27" t="s">
        <v>68</v>
      </c>
      <c r="D44" s="15">
        <v>17</v>
      </c>
      <c r="E44" s="15">
        <v>15</v>
      </c>
      <c r="F44" s="15">
        <f t="shared" si="13"/>
        <v>120</v>
      </c>
      <c r="G44" s="15"/>
      <c r="H44" s="15"/>
      <c r="I44" s="15">
        <v>35</v>
      </c>
      <c r="J44" s="15">
        <v>35</v>
      </c>
      <c r="K44" s="15">
        <v>525</v>
      </c>
      <c r="L44" s="32"/>
      <c r="M44" s="15"/>
      <c r="N44" s="15">
        <f t="shared" si="15"/>
        <v>1290</v>
      </c>
      <c r="O44" s="32">
        <f t="shared" si="16"/>
        <v>645</v>
      </c>
      <c r="P44" s="15"/>
    </row>
    <row r="45" ht="31" customHeight="1" spans="1:16">
      <c r="A45" s="15">
        <v>40</v>
      </c>
      <c r="B45" s="23" t="s">
        <v>67</v>
      </c>
      <c r="C45" s="22" t="s">
        <v>69</v>
      </c>
      <c r="D45" s="23">
        <v>100</v>
      </c>
      <c r="E45" s="23">
        <v>96</v>
      </c>
      <c r="F45" s="15">
        <f t="shared" si="13"/>
        <v>768</v>
      </c>
      <c r="G45" s="23"/>
      <c r="H45" s="15"/>
      <c r="I45" s="23"/>
      <c r="J45" s="23"/>
      <c r="K45" s="15"/>
      <c r="L45" s="37"/>
      <c r="M45" s="15"/>
      <c r="N45" s="15">
        <f t="shared" si="15"/>
        <v>1536</v>
      </c>
      <c r="O45" s="32">
        <f t="shared" si="16"/>
        <v>768</v>
      </c>
      <c r="P45" s="23" t="s">
        <v>70</v>
      </c>
    </row>
    <row r="46" ht="31" customHeight="1" spans="1:16">
      <c r="A46" s="15">
        <v>41</v>
      </c>
      <c r="B46" s="15" t="s">
        <v>71</v>
      </c>
      <c r="C46" s="15" t="s">
        <v>72</v>
      </c>
      <c r="D46" s="15">
        <v>7</v>
      </c>
      <c r="E46" s="15">
        <v>6</v>
      </c>
      <c r="F46" s="15">
        <f t="shared" si="13"/>
        <v>48</v>
      </c>
      <c r="G46" s="31">
        <v>6</v>
      </c>
      <c r="H46" s="15">
        <f t="shared" si="14"/>
        <v>24</v>
      </c>
      <c r="I46" s="15"/>
      <c r="J46" s="32"/>
      <c r="K46" s="15"/>
      <c r="L46" s="32"/>
      <c r="M46" s="15"/>
      <c r="N46" s="15">
        <f t="shared" si="15"/>
        <v>120</v>
      </c>
      <c r="O46" s="32">
        <f t="shared" si="16"/>
        <v>72</v>
      </c>
      <c r="P46" s="27" t="s">
        <v>73</v>
      </c>
    </row>
    <row r="47" ht="31" customHeight="1" spans="1:16">
      <c r="A47" s="15">
        <v>42</v>
      </c>
      <c r="B47" s="15" t="s">
        <v>71</v>
      </c>
      <c r="C47" s="15" t="s">
        <v>74</v>
      </c>
      <c r="D47" s="15">
        <v>102</v>
      </c>
      <c r="E47" s="15">
        <v>24</v>
      </c>
      <c r="F47" s="15">
        <f t="shared" si="13"/>
        <v>192</v>
      </c>
      <c r="G47" s="31">
        <v>24</v>
      </c>
      <c r="H47" s="15">
        <f t="shared" si="14"/>
        <v>96</v>
      </c>
      <c r="I47" s="15"/>
      <c r="J47" s="32"/>
      <c r="K47" s="15"/>
      <c r="L47" s="32"/>
      <c r="M47" s="15"/>
      <c r="N47" s="15">
        <f t="shared" si="15"/>
        <v>480</v>
      </c>
      <c r="O47" s="32">
        <f t="shared" si="16"/>
        <v>288</v>
      </c>
      <c r="P47" s="27" t="s">
        <v>73</v>
      </c>
    </row>
    <row r="48" ht="31" customHeight="1" spans="1:16">
      <c r="A48" s="15">
        <v>43</v>
      </c>
      <c r="B48" s="15" t="s">
        <v>71</v>
      </c>
      <c r="C48" s="27" t="s">
        <v>75</v>
      </c>
      <c r="D48" s="15">
        <v>2</v>
      </c>
      <c r="E48" s="15">
        <v>2</v>
      </c>
      <c r="F48" s="15">
        <f t="shared" si="13"/>
        <v>16</v>
      </c>
      <c r="G48" s="31">
        <v>2</v>
      </c>
      <c r="H48" s="15">
        <f t="shared" si="14"/>
        <v>8</v>
      </c>
      <c r="I48" s="15"/>
      <c r="J48" s="32"/>
      <c r="K48" s="15"/>
      <c r="L48" s="32"/>
      <c r="M48" s="15"/>
      <c r="N48" s="15">
        <f t="shared" si="15"/>
        <v>40</v>
      </c>
      <c r="O48" s="32">
        <f t="shared" si="16"/>
        <v>24</v>
      </c>
      <c r="P48" s="27" t="s">
        <v>73</v>
      </c>
    </row>
    <row r="49" ht="31" customHeight="1" spans="1:16">
      <c r="A49" s="15">
        <v>44</v>
      </c>
      <c r="B49" s="15" t="s">
        <v>71</v>
      </c>
      <c r="C49" s="27" t="s">
        <v>76</v>
      </c>
      <c r="D49" s="15">
        <v>16</v>
      </c>
      <c r="E49" s="15">
        <v>16</v>
      </c>
      <c r="F49" s="15">
        <f t="shared" si="13"/>
        <v>128</v>
      </c>
      <c r="G49" s="31"/>
      <c r="H49" s="15">
        <f t="shared" si="14"/>
        <v>0</v>
      </c>
      <c r="I49" s="15"/>
      <c r="J49" s="32"/>
      <c r="K49" s="15"/>
      <c r="L49" s="32"/>
      <c r="M49" s="15"/>
      <c r="N49" s="15">
        <f t="shared" si="15"/>
        <v>256</v>
      </c>
      <c r="O49" s="32">
        <f t="shared" si="16"/>
        <v>128</v>
      </c>
      <c r="P49" s="27" t="s">
        <v>73</v>
      </c>
    </row>
    <row r="50" ht="31" customHeight="1" spans="1:16">
      <c r="A50" s="15">
        <v>45</v>
      </c>
      <c r="B50" s="15" t="s">
        <v>71</v>
      </c>
      <c r="C50" s="27" t="s">
        <v>77</v>
      </c>
      <c r="D50" s="15">
        <v>5</v>
      </c>
      <c r="E50" s="15">
        <v>5</v>
      </c>
      <c r="F50" s="15">
        <f t="shared" si="13"/>
        <v>40</v>
      </c>
      <c r="G50" s="31"/>
      <c r="H50" s="15">
        <f t="shared" si="14"/>
        <v>0</v>
      </c>
      <c r="I50" s="15"/>
      <c r="J50" s="32"/>
      <c r="K50" s="15"/>
      <c r="L50" s="32"/>
      <c r="M50" s="15"/>
      <c r="N50" s="15">
        <f t="shared" si="15"/>
        <v>80</v>
      </c>
      <c r="O50" s="32">
        <f t="shared" si="16"/>
        <v>40</v>
      </c>
      <c r="P50" s="27" t="s">
        <v>73</v>
      </c>
    </row>
    <row r="51" ht="31" customHeight="1" spans="1:16">
      <c r="A51" s="15">
        <v>46</v>
      </c>
      <c r="B51" s="15" t="s">
        <v>71</v>
      </c>
      <c r="C51" s="15" t="s">
        <v>78</v>
      </c>
      <c r="D51" s="15">
        <v>241</v>
      </c>
      <c r="E51" s="15">
        <v>218</v>
      </c>
      <c r="F51" s="15">
        <f t="shared" si="13"/>
        <v>1744</v>
      </c>
      <c r="G51" s="31"/>
      <c r="H51" s="15">
        <f t="shared" si="14"/>
        <v>0</v>
      </c>
      <c r="I51" s="15"/>
      <c r="J51" s="32"/>
      <c r="K51" s="15"/>
      <c r="L51" s="32"/>
      <c r="M51" s="15"/>
      <c r="N51" s="15">
        <f t="shared" si="15"/>
        <v>3488</v>
      </c>
      <c r="O51" s="32">
        <f t="shared" si="16"/>
        <v>1744</v>
      </c>
      <c r="P51" s="15" t="s">
        <v>79</v>
      </c>
    </row>
    <row r="52" ht="23" customHeight="1" spans="1:16">
      <c r="A52" s="15">
        <v>47</v>
      </c>
      <c r="B52" s="15" t="s">
        <v>71</v>
      </c>
      <c r="C52" s="15" t="s">
        <v>80</v>
      </c>
      <c r="D52" s="15">
        <v>50</v>
      </c>
      <c r="E52" s="15">
        <v>50</v>
      </c>
      <c r="F52" s="15">
        <f t="shared" si="13"/>
        <v>400</v>
      </c>
      <c r="G52" s="31">
        <v>50</v>
      </c>
      <c r="H52" s="15">
        <f t="shared" si="14"/>
        <v>200</v>
      </c>
      <c r="I52" s="15"/>
      <c r="J52" s="32"/>
      <c r="K52" s="15"/>
      <c r="L52" s="32"/>
      <c r="M52" s="15"/>
      <c r="N52" s="15">
        <f t="shared" si="15"/>
        <v>1000</v>
      </c>
      <c r="O52" s="32">
        <f t="shared" si="16"/>
        <v>600</v>
      </c>
      <c r="P52" s="15" t="s">
        <v>79</v>
      </c>
    </row>
    <row r="53" ht="31" customHeight="1" spans="1:16">
      <c r="A53" s="15">
        <v>48</v>
      </c>
      <c r="B53" s="15" t="s">
        <v>71</v>
      </c>
      <c r="C53" s="27" t="s">
        <v>81</v>
      </c>
      <c r="D53" s="15">
        <v>65</v>
      </c>
      <c r="E53" s="15">
        <v>65</v>
      </c>
      <c r="F53" s="15">
        <f t="shared" si="13"/>
        <v>520</v>
      </c>
      <c r="G53" s="31"/>
      <c r="H53" s="15">
        <f t="shared" si="14"/>
        <v>0</v>
      </c>
      <c r="I53" s="15"/>
      <c r="J53" s="32"/>
      <c r="K53" s="15"/>
      <c r="L53" s="32"/>
      <c r="M53" s="15"/>
      <c r="N53" s="15">
        <f t="shared" si="15"/>
        <v>1040</v>
      </c>
      <c r="O53" s="32">
        <f t="shared" si="16"/>
        <v>520</v>
      </c>
      <c r="P53" s="15" t="s">
        <v>79</v>
      </c>
    </row>
    <row r="54" ht="31" customHeight="1" spans="1:16">
      <c r="A54" s="15">
        <v>49</v>
      </c>
      <c r="B54" s="15" t="s">
        <v>71</v>
      </c>
      <c r="C54" s="27" t="s">
        <v>82</v>
      </c>
      <c r="D54" s="15">
        <v>55</v>
      </c>
      <c r="E54" s="15">
        <v>44</v>
      </c>
      <c r="F54" s="15">
        <f t="shared" si="13"/>
        <v>352</v>
      </c>
      <c r="G54" s="31">
        <v>44</v>
      </c>
      <c r="H54" s="15">
        <f t="shared" si="14"/>
        <v>176</v>
      </c>
      <c r="I54" s="15"/>
      <c r="J54" s="32"/>
      <c r="K54" s="15"/>
      <c r="L54" s="32"/>
      <c r="M54" s="15"/>
      <c r="N54" s="15">
        <f t="shared" si="15"/>
        <v>880</v>
      </c>
      <c r="O54" s="32">
        <f t="shared" si="16"/>
        <v>528</v>
      </c>
      <c r="P54" s="15" t="s">
        <v>79</v>
      </c>
    </row>
    <row r="55" ht="31" customHeight="1" spans="1:16">
      <c r="A55" s="15">
        <v>50</v>
      </c>
      <c r="B55" s="15" t="s">
        <v>71</v>
      </c>
      <c r="C55" s="27" t="s">
        <v>83</v>
      </c>
      <c r="D55" s="15">
        <v>19</v>
      </c>
      <c r="E55" s="15">
        <v>17</v>
      </c>
      <c r="F55" s="15">
        <f t="shared" si="13"/>
        <v>136</v>
      </c>
      <c r="G55" s="31"/>
      <c r="H55" s="15">
        <f t="shared" si="14"/>
        <v>0</v>
      </c>
      <c r="I55" s="15"/>
      <c r="J55" s="32"/>
      <c r="K55" s="15"/>
      <c r="L55" s="32"/>
      <c r="M55" s="15"/>
      <c r="N55" s="15">
        <f t="shared" si="15"/>
        <v>272</v>
      </c>
      <c r="O55" s="32">
        <f t="shared" si="16"/>
        <v>136</v>
      </c>
      <c r="P55" s="15" t="s">
        <v>79</v>
      </c>
    </row>
    <row r="56" ht="31" customHeight="1" spans="1:16">
      <c r="A56" s="15">
        <v>51</v>
      </c>
      <c r="B56" s="15" t="s">
        <v>71</v>
      </c>
      <c r="C56" s="27" t="s">
        <v>84</v>
      </c>
      <c r="D56" s="15">
        <v>14</v>
      </c>
      <c r="E56" s="15">
        <v>12</v>
      </c>
      <c r="F56" s="15">
        <f t="shared" si="13"/>
        <v>96</v>
      </c>
      <c r="G56" s="31"/>
      <c r="H56" s="15">
        <f t="shared" si="14"/>
        <v>0</v>
      </c>
      <c r="I56" s="15"/>
      <c r="J56" s="32"/>
      <c r="K56" s="15"/>
      <c r="L56" s="32"/>
      <c r="M56" s="15"/>
      <c r="N56" s="15">
        <f t="shared" si="15"/>
        <v>192</v>
      </c>
      <c r="O56" s="32">
        <f t="shared" si="16"/>
        <v>96</v>
      </c>
      <c r="P56" s="15" t="s">
        <v>79</v>
      </c>
    </row>
    <row r="57" ht="31" customHeight="1" spans="1:16">
      <c r="A57" s="15">
        <v>52</v>
      </c>
      <c r="B57" s="15" t="s">
        <v>71</v>
      </c>
      <c r="C57" s="15" t="s">
        <v>85</v>
      </c>
      <c r="D57" s="15">
        <v>5</v>
      </c>
      <c r="E57" s="15">
        <v>1</v>
      </c>
      <c r="F57" s="15">
        <f t="shared" si="13"/>
        <v>8</v>
      </c>
      <c r="G57" s="31">
        <v>1</v>
      </c>
      <c r="H57" s="15">
        <f t="shared" si="14"/>
        <v>4</v>
      </c>
      <c r="I57" s="15"/>
      <c r="J57" s="32"/>
      <c r="K57" s="15"/>
      <c r="L57" s="32"/>
      <c r="M57" s="15"/>
      <c r="N57" s="15">
        <f t="shared" si="15"/>
        <v>20</v>
      </c>
      <c r="O57" s="32">
        <f t="shared" si="16"/>
        <v>12</v>
      </c>
      <c r="P57" s="15" t="s">
        <v>79</v>
      </c>
    </row>
    <row r="58" ht="31" customHeight="1" spans="1:16">
      <c r="A58" s="15">
        <v>53</v>
      </c>
      <c r="B58" s="15" t="s">
        <v>71</v>
      </c>
      <c r="C58" s="15" t="s">
        <v>86</v>
      </c>
      <c r="D58" s="15">
        <v>17</v>
      </c>
      <c r="E58" s="15">
        <v>14</v>
      </c>
      <c r="F58" s="15">
        <f t="shared" si="13"/>
        <v>112</v>
      </c>
      <c r="G58" s="31">
        <v>14</v>
      </c>
      <c r="H58" s="15">
        <f t="shared" si="14"/>
        <v>56</v>
      </c>
      <c r="I58" s="15"/>
      <c r="J58" s="32"/>
      <c r="K58" s="15"/>
      <c r="L58" s="32"/>
      <c r="M58" s="15"/>
      <c r="N58" s="15">
        <f t="shared" si="15"/>
        <v>280</v>
      </c>
      <c r="O58" s="32">
        <f t="shared" si="16"/>
        <v>168</v>
      </c>
      <c r="P58" s="15" t="s">
        <v>79</v>
      </c>
    </row>
    <row r="59" ht="31" customHeight="1" spans="1:16">
      <c r="A59" s="15">
        <v>54</v>
      </c>
      <c r="B59" s="15" t="s">
        <v>71</v>
      </c>
      <c r="C59" s="27" t="s">
        <v>87</v>
      </c>
      <c r="D59" s="15">
        <v>4</v>
      </c>
      <c r="E59" s="15">
        <v>4</v>
      </c>
      <c r="F59" s="15">
        <f t="shared" si="13"/>
        <v>32</v>
      </c>
      <c r="G59" s="31">
        <v>4</v>
      </c>
      <c r="H59" s="15">
        <f t="shared" si="14"/>
        <v>16</v>
      </c>
      <c r="I59" s="15"/>
      <c r="J59" s="32"/>
      <c r="K59" s="15"/>
      <c r="L59" s="32"/>
      <c r="M59" s="15"/>
      <c r="N59" s="15">
        <f t="shared" si="15"/>
        <v>80</v>
      </c>
      <c r="O59" s="32">
        <f t="shared" si="16"/>
        <v>48</v>
      </c>
      <c r="P59" s="15" t="s">
        <v>88</v>
      </c>
    </row>
    <row r="60" ht="31" customHeight="1" spans="1:16">
      <c r="A60" s="15">
        <v>55</v>
      </c>
      <c r="B60" s="15" t="s">
        <v>71</v>
      </c>
      <c r="C60" s="15" t="s">
        <v>89</v>
      </c>
      <c r="D60" s="15">
        <v>1</v>
      </c>
      <c r="E60" s="15">
        <v>1</v>
      </c>
      <c r="F60" s="15">
        <f t="shared" si="13"/>
        <v>8</v>
      </c>
      <c r="G60" s="31">
        <v>1</v>
      </c>
      <c r="H60" s="15">
        <f t="shared" si="14"/>
        <v>4</v>
      </c>
      <c r="I60" s="15">
        <v>2</v>
      </c>
      <c r="J60" s="15">
        <v>2</v>
      </c>
      <c r="K60" s="15">
        <f t="shared" ref="K60:K62" si="17">J60*15</f>
        <v>30</v>
      </c>
      <c r="L60" s="15">
        <v>2</v>
      </c>
      <c r="M60" s="15">
        <f>L60*4</f>
        <v>8</v>
      </c>
      <c r="N60" s="15">
        <f t="shared" si="15"/>
        <v>88</v>
      </c>
      <c r="O60" s="32">
        <f t="shared" si="16"/>
        <v>50</v>
      </c>
      <c r="P60" s="15" t="s">
        <v>88</v>
      </c>
    </row>
    <row r="61" ht="31" customHeight="1" spans="1:16">
      <c r="A61" s="15">
        <v>56</v>
      </c>
      <c r="B61" s="15" t="s">
        <v>71</v>
      </c>
      <c r="C61" s="15" t="s">
        <v>90</v>
      </c>
      <c r="D61" s="15"/>
      <c r="E61" s="15"/>
      <c r="F61" s="15">
        <f t="shared" si="13"/>
        <v>0</v>
      </c>
      <c r="G61" s="31"/>
      <c r="H61" s="15">
        <f t="shared" si="14"/>
        <v>0</v>
      </c>
      <c r="I61" s="15">
        <v>3</v>
      </c>
      <c r="J61" s="15">
        <v>3</v>
      </c>
      <c r="K61" s="15">
        <f t="shared" si="17"/>
        <v>45</v>
      </c>
      <c r="L61" s="15">
        <v>3</v>
      </c>
      <c r="M61" s="15">
        <f>L61*4</f>
        <v>12</v>
      </c>
      <c r="N61" s="15">
        <f t="shared" si="15"/>
        <v>102</v>
      </c>
      <c r="O61" s="32">
        <f t="shared" si="16"/>
        <v>57</v>
      </c>
      <c r="P61" s="15" t="s">
        <v>88</v>
      </c>
    </row>
    <row r="62" ht="31" customHeight="1" spans="1:16">
      <c r="A62" s="15">
        <v>57</v>
      </c>
      <c r="B62" s="15" t="s">
        <v>71</v>
      </c>
      <c r="C62" s="15" t="s">
        <v>91</v>
      </c>
      <c r="D62" s="15"/>
      <c r="E62" s="15"/>
      <c r="F62" s="15">
        <f t="shared" si="13"/>
        <v>0</v>
      </c>
      <c r="G62" s="31"/>
      <c r="H62" s="15">
        <f t="shared" si="14"/>
        <v>0</v>
      </c>
      <c r="I62" s="15">
        <v>2</v>
      </c>
      <c r="J62" s="15">
        <v>2</v>
      </c>
      <c r="K62" s="15">
        <f t="shared" si="17"/>
        <v>30</v>
      </c>
      <c r="L62" s="32"/>
      <c r="M62" s="15"/>
      <c r="N62" s="15">
        <f t="shared" si="15"/>
        <v>60</v>
      </c>
      <c r="O62" s="32">
        <f t="shared" si="16"/>
        <v>30</v>
      </c>
      <c r="P62" s="15" t="s">
        <v>88</v>
      </c>
    </row>
    <row r="63" ht="31" customHeight="1" spans="1:16">
      <c r="A63" s="15">
        <v>58</v>
      </c>
      <c r="B63" s="15" t="s">
        <v>71</v>
      </c>
      <c r="C63" s="15" t="s">
        <v>92</v>
      </c>
      <c r="D63" s="15">
        <v>4</v>
      </c>
      <c r="E63" s="15">
        <v>4</v>
      </c>
      <c r="F63" s="15">
        <f t="shared" si="13"/>
        <v>32</v>
      </c>
      <c r="G63" s="31"/>
      <c r="H63" s="15">
        <f t="shared" si="14"/>
        <v>0</v>
      </c>
      <c r="I63" s="15"/>
      <c r="J63" s="32"/>
      <c r="K63" s="15"/>
      <c r="L63" s="32"/>
      <c r="M63" s="15"/>
      <c r="N63" s="15">
        <f t="shared" si="15"/>
        <v>64</v>
      </c>
      <c r="O63" s="32">
        <f t="shared" si="16"/>
        <v>32</v>
      </c>
      <c r="P63" s="15" t="s">
        <v>88</v>
      </c>
    </row>
    <row r="64" ht="31" customHeight="1" spans="1:16">
      <c r="A64" s="15">
        <v>59</v>
      </c>
      <c r="B64" s="15" t="s">
        <v>71</v>
      </c>
      <c r="C64" s="15" t="s">
        <v>93</v>
      </c>
      <c r="D64" s="15">
        <v>30</v>
      </c>
      <c r="E64" s="15">
        <v>3</v>
      </c>
      <c r="F64" s="15">
        <f t="shared" si="13"/>
        <v>24</v>
      </c>
      <c r="G64" s="31">
        <v>3</v>
      </c>
      <c r="H64" s="15">
        <f t="shared" si="14"/>
        <v>12</v>
      </c>
      <c r="I64" s="15"/>
      <c r="J64" s="32"/>
      <c r="K64" s="15"/>
      <c r="L64" s="32"/>
      <c r="M64" s="15"/>
      <c r="N64" s="15">
        <f t="shared" si="15"/>
        <v>60</v>
      </c>
      <c r="O64" s="32">
        <f t="shared" si="16"/>
        <v>36</v>
      </c>
      <c r="P64" s="15" t="s">
        <v>88</v>
      </c>
    </row>
    <row r="65" ht="28" customHeight="1" spans="1:16">
      <c r="A65" s="15">
        <v>60</v>
      </c>
      <c r="B65" s="15" t="s">
        <v>71</v>
      </c>
      <c r="C65" s="15" t="s">
        <v>94</v>
      </c>
      <c r="D65" s="15">
        <v>30</v>
      </c>
      <c r="E65" s="15">
        <v>7</v>
      </c>
      <c r="F65" s="15">
        <f t="shared" si="13"/>
        <v>56</v>
      </c>
      <c r="G65" s="31">
        <v>7</v>
      </c>
      <c r="H65" s="15">
        <f t="shared" si="14"/>
        <v>28</v>
      </c>
      <c r="I65" s="15"/>
      <c r="J65" s="32"/>
      <c r="K65" s="15"/>
      <c r="L65" s="32"/>
      <c r="M65" s="15"/>
      <c r="N65" s="15">
        <f t="shared" si="15"/>
        <v>140</v>
      </c>
      <c r="O65" s="32">
        <f t="shared" si="16"/>
        <v>84</v>
      </c>
      <c r="P65" s="15" t="s">
        <v>88</v>
      </c>
    </row>
    <row r="66" ht="28" customHeight="1" spans="1:16">
      <c r="A66" s="15">
        <v>61</v>
      </c>
      <c r="B66" s="15" t="s">
        <v>71</v>
      </c>
      <c r="C66" s="15" t="s">
        <v>95</v>
      </c>
      <c r="D66" s="15">
        <v>11</v>
      </c>
      <c r="E66" s="15">
        <v>9</v>
      </c>
      <c r="F66" s="15">
        <f t="shared" si="13"/>
        <v>72</v>
      </c>
      <c r="G66" s="31"/>
      <c r="H66" s="15">
        <f t="shared" si="14"/>
        <v>0</v>
      </c>
      <c r="I66" s="15"/>
      <c r="J66" s="32"/>
      <c r="K66" s="15"/>
      <c r="L66" s="32"/>
      <c r="M66" s="15"/>
      <c r="N66" s="15">
        <f t="shared" si="15"/>
        <v>144</v>
      </c>
      <c r="O66" s="32">
        <f t="shared" si="16"/>
        <v>72</v>
      </c>
      <c r="P66" s="15" t="s">
        <v>88</v>
      </c>
    </row>
    <row r="67" ht="28" customHeight="1" spans="1:16">
      <c r="A67" s="15">
        <v>62</v>
      </c>
      <c r="B67" s="15" t="s">
        <v>71</v>
      </c>
      <c r="C67" s="27" t="s">
        <v>96</v>
      </c>
      <c r="D67" s="15">
        <v>22</v>
      </c>
      <c r="E67" s="15">
        <v>22</v>
      </c>
      <c r="F67" s="15">
        <f t="shared" si="13"/>
        <v>176</v>
      </c>
      <c r="G67" s="31">
        <v>22</v>
      </c>
      <c r="H67" s="15">
        <f t="shared" si="14"/>
        <v>88</v>
      </c>
      <c r="I67" s="15"/>
      <c r="J67" s="32"/>
      <c r="K67" s="15"/>
      <c r="L67" s="32"/>
      <c r="M67" s="15"/>
      <c r="N67" s="15">
        <f t="shared" si="15"/>
        <v>440</v>
      </c>
      <c r="O67" s="32">
        <f t="shared" si="16"/>
        <v>264</v>
      </c>
      <c r="P67" s="15" t="s">
        <v>88</v>
      </c>
    </row>
    <row r="68" ht="28" customHeight="1" spans="1:16">
      <c r="A68" s="15">
        <v>63</v>
      </c>
      <c r="B68" s="15" t="s">
        <v>71</v>
      </c>
      <c r="C68" s="15" t="s">
        <v>97</v>
      </c>
      <c r="D68" s="15">
        <v>6</v>
      </c>
      <c r="E68" s="15">
        <v>6</v>
      </c>
      <c r="F68" s="15">
        <f t="shared" si="13"/>
        <v>48</v>
      </c>
      <c r="G68" s="31"/>
      <c r="H68" s="15">
        <f t="shared" si="14"/>
        <v>0</v>
      </c>
      <c r="I68" s="15"/>
      <c r="J68" s="32"/>
      <c r="K68" s="15"/>
      <c r="L68" s="32"/>
      <c r="M68" s="15"/>
      <c r="N68" s="15">
        <f t="shared" si="15"/>
        <v>96</v>
      </c>
      <c r="O68" s="32">
        <f t="shared" si="16"/>
        <v>48</v>
      </c>
      <c r="P68" s="15" t="s">
        <v>88</v>
      </c>
    </row>
    <row r="69" ht="28" customHeight="1" spans="1:16">
      <c r="A69" s="15">
        <v>64</v>
      </c>
      <c r="B69" s="15" t="s">
        <v>71</v>
      </c>
      <c r="C69" s="15" t="s">
        <v>98</v>
      </c>
      <c r="D69" s="15">
        <v>13</v>
      </c>
      <c r="E69" s="15">
        <v>5</v>
      </c>
      <c r="F69" s="15">
        <f t="shared" si="13"/>
        <v>40</v>
      </c>
      <c r="G69" s="31"/>
      <c r="H69" s="15">
        <f t="shared" si="14"/>
        <v>0</v>
      </c>
      <c r="I69" s="15"/>
      <c r="J69" s="32"/>
      <c r="K69" s="15"/>
      <c r="L69" s="32"/>
      <c r="M69" s="15"/>
      <c r="N69" s="15">
        <f t="shared" si="15"/>
        <v>80</v>
      </c>
      <c r="O69" s="32">
        <f t="shared" si="16"/>
        <v>40</v>
      </c>
      <c r="P69" s="15" t="s">
        <v>88</v>
      </c>
    </row>
    <row r="70" ht="28" customHeight="1" spans="1:16">
      <c r="A70" s="15">
        <v>65</v>
      </c>
      <c r="B70" s="15" t="s">
        <v>71</v>
      </c>
      <c r="C70" s="38" t="s">
        <v>99</v>
      </c>
      <c r="D70" s="39">
        <v>90</v>
      </c>
      <c r="E70" s="39">
        <v>90</v>
      </c>
      <c r="F70" s="15">
        <f t="shared" si="13"/>
        <v>720</v>
      </c>
      <c r="G70" s="15"/>
      <c r="H70" s="15"/>
      <c r="I70" s="15"/>
      <c r="J70" s="15"/>
      <c r="K70" s="15"/>
      <c r="L70" s="32"/>
      <c r="M70" s="15"/>
      <c r="N70" s="15">
        <f t="shared" si="15"/>
        <v>1440</v>
      </c>
      <c r="O70" s="32">
        <f t="shared" si="16"/>
        <v>720</v>
      </c>
      <c r="P70" s="39" t="s">
        <v>100</v>
      </c>
    </row>
    <row r="71" ht="28" customHeight="1" spans="1:16">
      <c r="A71" s="15">
        <v>66</v>
      </c>
      <c r="B71" s="27" t="s">
        <v>101</v>
      </c>
      <c r="C71" s="27" t="s">
        <v>102</v>
      </c>
      <c r="D71" s="27">
        <v>60</v>
      </c>
      <c r="E71" s="27">
        <v>58</v>
      </c>
      <c r="F71" s="15">
        <f t="shared" si="13"/>
        <v>464</v>
      </c>
      <c r="G71" s="27">
        <v>58</v>
      </c>
      <c r="H71" s="15">
        <f t="shared" ref="H71:H90" si="18">G71*4</f>
        <v>232</v>
      </c>
      <c r="I71" s="27"/>
      <c r="J71" s="27"/>
      <c r="K71" s="15"/>
      <c r="L71" s="27"/>
      <c r="M71" s="15"/>
      <c r="N71" s="15">
        <f t="shared" si="15"/>
        <v>1160</v>
      </c>
      <c r="O71" s="32">
        <f t="shared" si="16"/>
        <v>696</v>
      </c>
      <c r="P71" s="15"/>
    </row>
    <row r="72" ht="28" customHeight="1" spans="1:16">
      <c r="A72" s="15">
        <v>67</v>
      </c>
      <c r="B72" s="27" t="s">
        <v>101</v>
      </c>
      <c r="C72" s="27" t="s">
        <v>103</v>
      </c>
      <c r="D72" s="27">
        <v>120</v>
      </c>
      <c r="E72" s="27">
        <v>102</v>
      </c>
      <c r="F72" s="15">
        <f t="shared" si="13"/>
        <v>816</v>
      </c>
      <c r="G72" s="27"/>
      <c r="H72" s="15">
        <f t="shared" si="18"/>
        <v>0</v>
      </c>
      <c r="I72" s="27"/>
      <c r="J72" s="27"/>
      <c r="K72" s="15"/>
      <c r="L72" s="27"/>
      <c r="M72" s="15"/>
      <c r="N72" s="15">
        <f t="shared" si="15"/>
        <v>1632</v>
      </c>
      <c r="O72" s="32">
        <f t="shared" si="16"/>
        <v>816</v>
      </c>
      <c r="P72" s="15"/>
    </row>
    <row r="73" ht="28" customHeight="1" spans="1:16">
      <c r="A73" s="15">
        <v>68</v>
      </c>
      <c r="B73" s="27" t="s">
        <v>101</v>
      </c>
      <c r="C73" s="27" t="s">
        <v>104</v>
      </c>
      <c r="D73" s="27">
        <v>843</v>
      </c>
      <c r="E73" s="27">
        <v>784</v>
      </c>
      <c r="F73" s="15">
        <f t="shared" si="13"/>
        <v>6272</v>
      </c>
      <c r="G73" s="27">
        <v>260</v>
      </c>
      <c r="H73" s="15">
        <f t="shared" si="18"/>
        <v>1040</v>
      </c>
      <c r="I73" s="27"/>
      <c r="J73" s="27"/>
      <c r="K73" s="15"/>
      <c r="L73" s="27"/>
      <c r="M73" s="15"/>
      <c r="N73" s="15">
        <f t="shared" si="15"/>
        <v>13584</v>
      </c>
      <c r="O73" s="32">
        <f t="shared" si="16"/>
        <v>7312</v>
      </c>
      <c r="P73" s="15"/>
    </row>
    <row r="74" ht="28" customHeight="1" spans="1:16">
      <c r="A74" s="15">
        <v>69</v>
      </c>
      <c r="B74" s="27" t="s">
        <v>101</v>
      </c>
      <c r="C74" s="27" t="s">
        <v>105</v>
      </c>
      <c r="D74" s="27">
        <v>798</v>
      </c>
      <c r="E74" s="27">
        <v>463</v>
      </c>
      <c r="F74" s="15">
        <f t="shared" si="13"/>
        <v>3704</v>
      </c>
      <c r="G74" s="27">
        <v>208</v>
      </c>
      <c r="H74" s="15">
        <f t="shared" si="18"/>
        <v>832</v>
      </c>
      <c r="I74" s="27">
        <v>272</v>
      </c>
      <c r="J74" s="27">
        <v>229</v>
      </c>
      <c r="K74" s="15">
        <f>J74*15</f>
        <v>3435</v>
      </c>
      <c r="L74" s="27">
        <v>112</v>
      </c>
      <c r="M74" s="15">
        <f>L74*4</f>
        <v>448</v>
      </c>
      <c r="N74" s="15">
        <f t="shared" si="15"/>
        <v>15558</v>
      </c>
      <c r="O74" s="32">
        <f t="shared" si="16"/>
        <v>8419</v>
      </c>
      <c r="P74" s="15"/>
    </row>
    <row r="75" ht="32" customHeight="1" spans="1:16">
      <c r="A75" s="15">
        <v>70</v>
      </c>
      <c r="B75" s="27" t="s">
        <v>101</v>
      </c>
      <c r="C75" s="27" t="s">
        <v>106</v>
      </c>
      <c r="D75" s="27">
        <v>1260</v>
      </c>
      <c r="E75" s="27">
        <v>1210</v>
      </c>
      <c r="F75" s="15">
        <f t="shared" si="13"/>
        <v>9680</v>
      </c>
      <c r="G75" s="27">
        <v>246</v>
      </c>
      <c r="H75" s="15">
        <f t="shared" si="18"/>
        <v>984</v>
      </c>
      <c r="I75" s="27">
        <v>800</v>
      </c>
      <c r="J75" s="27">
        <v>680</v>
      </c>
      <c r="K75" s="15">
        <f>J75*15</f>
        <v>10200</v>
      </c>
      <c r="L75" s="27">
        <v>160</v>
      </c>
      <c r="M75" s="15">
        <f>L75*4</f>
        <v>640</v>
      </c>
      <c r="N75" s="15">
        <f t="shared" si="15"/>
        <v>41384</v>
      </c>
      <c r="O75" s="32">
        <f t="shared" si="16"/>
        <v>21504</v>
      </c>
      <c r="P75" s="15"/>
    </row>
    <row r="76" ht="32" customHeight="1" spans="1:16">
      <c r="A76" s="15">
        <v>71</v>
      </c>
      <c r="B76" s="27" t="s">
        <v>101</v>
      </c>
      <c r="C76" s="27" t="s">
        <v>107</v>
      </c>
      <c r="D76" s="27">
        <v>2235</v>
      </c>
      <c r="E76" s="27">
        <v>1676</v>
      </c>
      <c r="F76" s="15">
        <f t="shared" si="13"/>
        <v>13408</v>
      </c>
      <c r="G76" s="27">
        <v>526</v>
      </c>
      <c r="H76" s="15">
        <f t="shared" si="18"/>
        <v>2104</v>
      </c>
      <c r="I76" s="27"/>
      <c r="J76" s="27"/>
      <c r="K76" s="15"/>
      <c r="L76" s="27"/>
      <c r="M76" s="15"/>
      <c r="N76" s="15">
        <f t="shared" si="15"/>
        <v>28920</v>
      </c>
      <c r="O76" s="32">
        <f t="shared" si="16"/>
        <v>15512</v>
      </c>
      <c r="P76" s="15"/>
    </row>
    <row r="77" ht="32" customHeight="1" spans="1:16">
      <c r="A77" s="15">
        <v>72</v>
      </c>
      <c r="B77" s="27" t="s">
        <v>101</v>
      </c>
      <c r="C77" s="27" t="s">
        <v>108</v>
      </c>
      <c r="D77" s="27">
        <v>560</v>
      </c>
      <c r="E77" s="27">
        <v>448</v>
      </c>
      <c r="F77" s="15">
        <f t="shared" si="13"/>
        <v>3584</v>
      </c>
      <c r="G77" s="27">
        <v>184</v>
      </c>
      <c r="H77" s="15">
        <f t="shared" si="18"/>
        <v>736</v>
      </c>
      <c r="I77" s="27"/>
      <c r="J77" s="27"/>
      <c r="K77" s="15"/>
      <c r="L77" s="27"/>
      <c r="M77" s="15"/>
      <c r="N77" s="15">
        <f t="shared" si="15"/>
        <v>7904</v>
      </c>
      <c r="O77" s="32">
        <f t="shared" si="16"/>
        <v>4320</v>
      </c>
      <c r="P77" s="15"/>
    </row>
    <row r="78" ht="32" customHeight="1" spans="1:16">
      <c r="A78" s="15">
        <v>73</v>
      </c>
      <c r="B78" s="27" t="s">
        <v>101</v>
      </c>
      <c r="C78" s="27" t="s">
        <v>109</v>
      </c>
      <c r="D78" s="27">
        <v>471</v>
      </c>
      <c r="E78" s="27">
        <v>452</v>
      </c>
      <c r="F78" s="15">
        <f t="shared" si="13"/>
        <v>3616</v>
      </c>
      <c r="G78" s="27">
        <v>231</v>
      </c>
      <c r="H78" s="15">
        <f t="shared" si="18"/>
        <v>924</v>
      </c>
      <c r="I78" s="27"/>
      <c r="J78" s="27"/>
      <c r="K78" s="15"/>
      <c r="L78" s="27"/>
      <c r="M78" s="15"/>
      <c r="N78" s="15">
        <f t="shared" si="15"/>
        <v>8156</v>
      </c>
      <c r="O78" s="32">
        <f t="shared" si="16"/>
        <v>4540</v>
      </c>
      <c r="P78" s="15"/>
    </row>
    <row r="79" ht="32" customHeight="1" spans="1:16">
      <c r="A79" s="15">
        <v>74</v>
      </c>
      <c r="B79" s="27" t="s">
        <v>101</v>
      </c>
      <c r="C79" s="27" t="s">
        <v>110</v>
      </c>
      <c r="D79" s="27">
        <v>120</v>
      </c>
      <c r="E79" s="27">
        <v>105</v>
      </c>
      <c r="F79" s="15">
        <f t="shared" si="13"/>
        <v>840</v>
      </c>
      <c r="G79" s="27">
        <v>105</v>
      </c>
      <c r="H79" s="15">
        <f t="shared" si="18"/>
        <v>420</v>
      </c>
      <c r="I79" s="27"/>
      <c r="J79" s="27"/>
      <c r="K79" s="15"/>
      <c r="L79" s="27"/>
      <c r="M79" s="15"/>
      <c r="N79" s="15">
        <f t="shared" si="15"/>
        <v>2100</v>
      </c>
      <c r="O79" s="32">
        <f t="shared" si="16"/>
        <v>1260</v>
      </c>
      <c r="P79" s="15"/>
    </row>
    <row r="80" ht="32" customHeight="1" spans="1:16">
      <c r="A80" s="15">
        <v>75</v>
      </c>
      <c r="B80" s="27" t="s">
        <v>101</v>
      </c>
      <c r="C80" s="27" t="s">
        <v>111</v>
      </c>
      <c r="D80" s="27">
        <v>995</v>
      </c>
      <c r="E80" s="27">
        <v>199</v>
      </c>
      <c r="F80" s="15">
        <f t="shared" si="13"/>
        <v>1592</v>
      </c>
      <c r="G80" s="27">
        <v>92</v>
      </c>
      <c r="H80" s="15">
        <f t="shared" si="18"/>
        <v>368</v>
      </c>
      <c r="I80" s="27">
        <v>305</v>
      </c>
      <c r="J80" s="27">
        <v>259</v>
      </c>
      <c r="K80" s="15">
        <f>J80*15</f>
        <v>3885</v>
      </c>
      <c r="L80" s="27">
        <v>90</v>
      </c>
      <c r="M80" s="15">
        <f>L80*4</f>
        <v>360</v>
      </c>
      <c r="N80" s="15">
        <f t="shared" si="15"/>
        <v>11682</v>
      </c>
      <c r="O80" s="32">
        <f t="shared" si="16"/>
        <v>6205</v>
      </c>
      <c r="P80" s="15"/>
    </row>
    <row r="81" ht="32" customHeight="1" spans="1:16">
      <c r="A81" s="15">
        <v>76</v>
      </c>
      <c r="B81" s="27" t="s">
        <v>101</v>
      </c>
      <c r="C81" s="27" t="s">
        <v>112</v>
      </c>
      <c r="D81" s="27">
        <v>1153</v>
      </c>
      <c r="E81" s="27">
        <v>1095</v>
      </c>
      <c r="F81" s="15">
        <f t="shared" si="13"/>
        <v>8760</v>
      </c>
      <c r="G81" s="27">
        <v>249</v>
      </c>
      <c r="H81" s="15">
        <f t="shared" si="18"/>
        <v>996</v>
      </c>
      <c r="I81" s="27"/>
      <c r="J81" s="27"/>
      <c r="K81" s="15"/>
      <c r="L81" s="27"/>
      <c r="M81" s="15"/>
      <c r="N81" s="15">
        <f t="shared" si="15"/>
        <v>18516</v>
      </c>
      <c r="O81" s="32">
        <f t="shared" si="16"/>
        <v>9756</v>
      </c>
      <c r="P81" s="15"/>
    </row>
    <row r="82" ht="32" customHeight="1" spans="1:16">
      <c r="A82" s="15">
        <v>77</v>
      </c>
      <c r="B82" s="27" t="s">
        <v>101</v>
      </c>
      <c r="C82" s="27" t="s">
        <v>113</v>
      </c>
      <c r="D82" s="27">
        <v>95</v>
      </c>
      <c r="E82" s="27">
        <v>47</v>
      </c>
      <c r="F82" s="15">
        <f t="shared" si="13"/>
        <v>376</v>
      </c>
      <c r="G82" s="27">
        <v>34</v>
      </c>
      <c r="H82" s="15">
        <f t="shared" si="18"/>
        <v>136</v>
      </c>
      <c r="I82" s="27"/>
      <c r="J82" s="27"/>
      <c r="K82" s="15"/>
      <c r="L82" s="27"/>
      <c r="M82" s="15"/>
      <c r="N82" s="15">
        <f t="shared" si="15"/>
        <v>888</v>
      </c>
      <c r="O82" s="32">
        <f t="shared" si="16"/>
        <v>512</v>
      </c>
      <c r="P82" s="15"/>
    </row>
    <row r="83" ht="32" customHeight="1" spans="1:16">
      <c r="A83" s="15">
        <v>78</v>
      </c>
      <c r="B83" s="27" t="s">
        <v>101</v>
      </c>
      <c r="C83" s="27" t="s">
        <v>114</v>
      </c>
      <c r="D83" s="27">
        <v>238</v>
      </c>
      <c r="E83" s="27">
        <v>186</v>
      </c>
      <c r="F83" s="15">
        <f t="shared" si="13"/>
        <v>1488</v>
      </c>
      <c r="G83" s="27">
        <v>140</v>
      </c>
      <c r="H83" s="15">
        <f t="shared" si="18"/>
        <v>560</v>
      </c>
      <c r="I83" s="27"/>
      <c r="J83" s="27"/>
      <c r="K83" s="15"/>
      <c r="L83" s="27"/>
      <c r="M83" s="15"/>
      <c r="N83" s="15">
        <f t="shared" si="15"/>
        <v>3536</v>
      </c>
      <c r="O83" s="32">
        <f t="shared" si="16"/>
        <v>2048</v>
      </c>
      <c r="P83" s="15"/>
    </row>
    <row r="84" ht="32" customHeight="1" spans="1:16">
      <c r="A84" s="15">
        <v>79</v>
      </c>
      <c r="B84" s="27" t="s">
        <v>101</v>
      </c>
      <c r="C84" s="27" t="s">
        <v>115</v>
      </c>
      <c r="D84" s="27">
        <v>448</v>
      </c>
      <c r="E84" s="27">
        <v>269</v>
      </c>
      <c r="F84" s="15">
        <f t="shared" si="13"/>
        <v>2152</v>
      </c>
      <c r="G84" s="27">
        <v>194</v>
      </c>
      <c r="H84" s="15">
        <f t="shared" si="18"/>
        <v>776</v>
      </c>
      <c r="I84" s="27"/>
      <c r="J84" s="27"/>
      <c r="K84" s="15"/>
      <c r="L84" s="27"/>
      <c r="M84" s="15"/>
      <c r="N84" s="15">
        <f t="shared" si="15"/>
        <v>5080</v>
      </c>
      <c r="O84" s="32">
        <f t="shared" si="16"/>
        <v>2928</v>
      </c>
      <c r="P84" s="15"/>
    </row>
    <row r="85" ht="32" customHeight="1" spans="1:16">
      <c r="A85" s="15">
        <v>80</v>
      </c>
      <c r="B85" s="27" t="s">
        <v>101</v>
      </c>
      <c r="C85" s="27" t="s">
        <v>116</v>
      </c>
      <c r="D85" s="27">
        <v>160</v>
      </c>
      <c r="E85" s="27">
        <v>101</v>
      </c>
      <c r="F85" s="15">
        <f t="shared" si="13"/>
        <v>808</v>
      </c>
      <c r="G85" s="27">
        <v>63</v>
      </c>
      <c r="H85" s="15">
        <f t="shared" si="18"/>
        <v>252</v>
      </c>
      <c r="I85" s="27"/>
      <c r="J85" s="27"/>
      <c r="K85" s="15"/>
      <c r="L85" s="27"/>
      <c r="M85" s="15"/>
      <c r="N85" s="15">
        <f t="shared" si="15"/>
        <v>1868</v>
      </c>
      <c r="O85" s="32">
        <f t="shared" si="16"/>
        <v>1060</v>
      </c>
      <c r="P85" s="15"/>
    </row>
    <row r="86" ht="32" customHeight="1" spans="1:16">
      <c r="A86" s="15">
        <v>81</v>
      </c>
      <c r="B86" s="27" t="s">
        <v>101</v>
      </c>
      <c r="C86" s="27" t="s">
        <v>117</v>
      </c>
      <c r="D86" s="27">
        <v>815</v>
      </c>
      <c r="E86" s="27">
        <v>538</v>
      </c>
      <c r="F86" s="15">
        <f t="shared" si="13"/>
        <v>4304</v>
      </c>
      <c r="G86" s="27">
        <v>205</v>
      </c>
      <c r="H86" s="15">
        <f t="shared" si="18"/>
        <v>820</v>
      </c>
      <c r="I86" s="27">
        <v>615</v>
      </c>
      <c r="J86" s="27">
        <v>424</v>
      </c>
      <c r="K86" s="15">
        <f>J86*15</f>
        <v>6360</v>
      </c>
      <c r="L86" s="27">
        <v>187</v>
      </c>
      <c r="M86" s="15">
        <f>L86*4</f>
        <v>748</v>
      </c>
      <c r="N86" s="15">
        <f t="shared" si="15"/>
        <v>22896</v>
      </c>
      <c r="O86" s="32">
        <f t="shared" si="16"/>
        <v>12232</v>
      </c>
      <c r="P86" s="28"/>
    </row>
    <row r="87" ht="32" customHeight="1" spans="1:16">
      <c r="A87" s="15">
        <v>82</v>
      </c>
      <c r="B87" s="27" t="s">
        <v>101</v>
      </c>
      <c r="C87" s="27" t="s">
        <v>118</v>
      </c>
      <c r="D87" s="27">
        <v>840</v>
      </c>
      <c r="E87" s="27">
        <v>354</v>
      </c>
      <c r="F87" s="15">
        <f t="shared" si="13"/>
        <v>2832</v>
      </c>
      <c r="G87" s="27">
        <v>23</v>
      </c>
      <c r="H87" s="15">
        <f t="shared" si="18"/>
        <v>92</v>
      </c>
      <c r="I87" s="27"/>
      <c r="J87" s="27"/>
      <c r="K87" s="15"/>
      <c r="L87" s="27"/>
      <c r="M87" s="15"/>
      <c r="N87" s="15">
        <f t="shared" si="15"/>
        <v>5756</v>
      </c>
      <c r="O87" s="32">
        <f t="shared" si="16"/>
        <v>2924</v>
      </c>
      <c r="P87" s="28"/>
    </row>
    <row r="88" ht="32" customHeight="1" spans="1:16">
      <c r="A88" s="15">
        <v>83</v>
      </c>
      <c r="B88" s="27" t="s">
        <v>101</v>
      </c>
      <c r="C88" s="27" t="s">
        <v>119</v>
      </c>
      <c r="D88" s="27">
        <v>1235</v>
      </c>
      <c r="E88" s="27">
        <v>1186</v>
      </c>
      <c r="F88" s="15">
        <f t="shared" si="13"/>
        <v>9488</v>
      </c>
      <c r="G88" s="27">
        <v>490</v>
      </c>
      <c r="H88" s="15">
        <f t="shared" si="18"/>
        <v>1960</v>
      </c>
      <c r="I88" s="27"/>
      <c r="J88" s="27"/>
      <c r="K88" s="15"/>
      <c r="L88" s="27"/>
      <c r="M88" s="15"/>
      <c r="N88" s="15">
        <f t="shared" si="15"/>
        <v>20936</v>
      </c>
      <c r="O88" s="32">
        <f t="shared" si="16"/>
        <v>11448</v>
      </c>
      <c r="P88" s="28"/>
    </row>
    <row r="89" ht="32" customHeight="1" spans="1:16">
      <c r="A89" s="15">
        <v>84</v>
      </c>
      <c r="B89" s="27" t="s">
        <v>101</v>
      </c>
      <c r="C89" s="27" t="s">
        <v>120</v>
      </c>
      <c r="D89" s="27">
        <v>240</v>
      </c>
      <c r="E89" s="27">
        <v>148</v>
      </c>
      <c r="F89" s="15">
        <f t="shared" si="13"/>
        <v>1184</v>
      </c>
      <c r="G89" s="27">
        <v>60</v>
      </c>
      <c r="H89" s="15">
        <f t="shared" si="18"/>
        <v>240</v>
      </c>
      <c r="I89" s="27"/>
      <c r="J89" s="27"/>
      <c r="K89" s="15"/>
      <c r="L89" s="27"/>
      <c r="M89" s="15"/>
      <c r="N89" s="15">
        <f t="shared" si="15"/>
        <v>2608</v>
      </c>
      <c r="O89" s="32">
        <f t="shared" si="16"/>
        <v>1424</v>
      </c>
      <c r="P89" s="28"/>
    </row>
    <row r="90" ht="25" customHeight="1" spans="1:16">
      <c r="A90" s="15">
        <v>85</v>
      </c>
      <c r="B90" s="15" t="s">
        <v>121</v>
      </c>
      <c r="C90" s="38" t="s">
        <v>122</v>
      </c>
      <c r="D90" s="39">
        <v>20</v>
      </c>
      <c r="E90" s="39">
        <v>16</v>
      </c>
      <c r="F90" s="15">
        <f t="shared" si="13"/>
        <v>128</v>
      </c>
      <c r="G90" s="28">
        <v>16</v>
      </c>
      <c r="H90" s="15">
        <f t="shared" si="18"/>
        <v>64</v>
      </c>
      <c r="I90" s="28"/>
      <c r="J90" s="28"/>
      <c r="K90" s="15"/>
      <c r="L90" s="28"/>
      <c r="M90" s="15"/>
      <c r="N90" s="15">
        <f t="shared" si="15"/>
        <v>320</v>
      </c>
      <c r="O90" s="32">
        <f t="shared" si="16"/>
        <v>192</v>
      </c>
      <c r="P90" s="39" t="s">
        <v>123</v>
      </c>
    </row>
    <row r="91" ht="25" customHeight="1" spans="1:16">
      <c r="A91" s="15">
        <v>86</v>
      </c>
      <c r="B91" s="15" t="s">
        <v>121</v>
      </c>
      <c r="C91" s="39" t="s">
        <v>124</v>
      </c>
      <c r="D91" s="39">
        <v>25</v>
      </c>
      <c r="E91" s="39">
        <v>25</v>
      </c>
      <c r="F91" s="15">
        <f t="shared" si="13"/>
        <v>200</v>
      </c>
      <c r="G91" s="28"/>
      <c r="H91" s="15"/>
      <c r="I91" s="28"/>
      <c r="J91" s="28"/>
      <c r="K91" s="15"/>
      <c r="L91" s="28"/>
      <c r="M91" s="15"/>
      <c r="N91" s="15">
        <f t="shared" si="15"/>
        <v>400</v>
      </c>
      <c r="O91" s="32">
        <f t="shared" si="16"/>
        <v>200</v>
      </c>
      <c r="P91" s="39" t="s">
        <v>123</v>
      </c>
    </row>
    <row r="92" ht="25" customHeight="1" spans="1:16">
      <c r="A92" s="15">
        <v>87</v>
      </c>
      <c r="B92" s="15" t="s">
        <v>121</v>
      </c>
      <c r="C92" s="39" t="s">
        <v>125</v>
      </c>
      <c r="D92" s="39">
        <v>20</v>
      </c>
      <c r="E92" s="39">
        <v>20</v>
      </c>
      <c r="F92" s="15">
        <f t="shared" si="13"/>
        <v>160</v>
      </c>
      <c r="G92" s="39">
        <v>20</v>
      </c>
      <c r="H92" s="15">
        <f t="shared" ref="H92:H101" si="19">G92*4</f>
        <v>80</v>
      </c>
      <c r="I92" s="28"/>
      <c r="J92" s="28"/>
      <c r="K92" s="15"/>
      <c r="L92" s="28"/>
      <c r="M92" s="15"/>
      <c r="N92" s="15">
        <f t="shared" si="15"/>
        <v>400</v>
      </c>
      <c r="O92" s="32">
        <f t="shared" si="16"/>
        <v>240</v>
      </c>
      <c r="P92" s="39" t="s">
        <v>123</v>
      </c>
    </row>
    <row r="93" ht="25" customHeight="1" spans="1:16">
      <c r="A93" s="15">
        <v>88</v>
      </c>
      <c r="B93" s="15" t="s">
        <v>121</v>
      </c>
      <c r="C93" s="39" t="s">
        <v>126</v>
      </c>
      <c r="D93" s="39">
        <v>20</v>
      </c>
      <c r="E93" s="39">
        <v>18</v>
      </c>
      <c r="F93" s="15">
        <f t="shared" si="13"/>
        <v>144</v>
      </c>
      <c r="G93" s="39">
        <v>18</v>
      </c>
      <c r="H93" s="15">
        <f t="shared" si="19"/>
        <v>72</v>
      </c>
      <c r="I93" s="28"/>
      <c r="J93" s="28"/>
      <c r="K93" s="15"/>
      <c r="L93" s="28"/>
      <c r="M93" s="15"/>
      <c r="N93" s="15">
        <f t="shared" si="15"/>
        <v>360</v>
      </c>
      <c r="O93" s="32">
        <f t="shared" si="16"/>
        <v>216</v>
      </c>
      <c r="P93" s="39" t="s">
        <v>123</v>
      </c>
    </row>
    <row r="94" ht="25" customHeight="1" spans="1:16">
      <c r="A94" s="15">
        <v>89</v>
      </c>
      <c r="B94" s="15" t="s">
        <v>121</v>
      </c>
      <c r="C94" s="39" t="s">
        <v>127</v>
      </c>
      <c r="D94" s="39">
        <v>20</v>
      </c>
      <c r="E94" s="39">
        <v>18</v>
      </c>
      <c r="F94" s="15">
        <f t="shared" si="13"/>
        <v>144</v>
      </c>
      <c r="G94" s="39">
        <v>18</v>
      </c>
      <c r="H94" s="15">
        <f t="shared" si="19"/>
        <v>72</v>
      </c>
      <c r="I94" s="28"/>
      <c r="J94" s="28"/>
      <c r="K94" s="15"/>
      <c r="L94" s="28"/>
      <c r="M94" s="15"/>
      <c r="N94" s="15">
        <f t="shared" si="15"/>
        <v>360</v>
      </c>
      <c r="O94" s="32">
        <f t="shared" si="16"/>
        <v>216</v>
      </c>
      <c r="P94" s="39" t="s">
        <v>123</v>
      </c>
    </row>
    <row r="95" ht="25" customHeight="1" spans="1:16">
      <c r="A95" s="15">
        <v>90</v>
      </c>
      <c r="B95" s="15" t="s">
        <v>121</v>
      </c>
      <c r="C95" s="39" t="s">
        <v>128</v>
      </c>
      <c r="D95" s="39">
        <v>20</v>
      </c>
      <c r="E95" s="39">
        <v>20</v>
      </c>
      <c r="F95" s="15">
        <f t="shared" si="13"/>
        <v>160</v>
      </c>
      <c r="G95" s="39">
        <v>20</v>
      </c>
      <c r="H95" s="15">
        <f t="shared" si="19"/>
        <v>80</v>
      </c>
      <c r="I95" s="28"/>
      <c r="J95" s="28"/>
      <c r="K95" s="15"/>
      <c r="L95" s="28"/>
      <c r="M95" s="15"/>
      <c r="N95" s="15">
        <f t="shared" si="15"/>
        <v>400</v>
      </c>
      <c r="O95" s="32">
        <f t="shared" si="16"/>
        <v>240</v>
      </c>
      <c r="P95" s="39" t="s">
        <v>123</v>
      </c>
    </row>
    <row r="96" ht="25" customHeight="1" spans="1:16">
      <c r="A96" s="15">
        <v>91</v>
      </c>
      <c r="B96" s="15" t="s">
        <v>121</v>
      </c>
      <c r="C96" s="38" t="s">
        <v>129</v>
      </c>
      <c r="D96" s="39">
        <v>20</v>
      </c>
      <c r="E96" s="39">
        <v>15</v>
      </c>
      <c r="F96" s="15">
        <f t="shared" si="13"/>
        <v>120</v>
      </c>
      <c r="G96" s="39">
        <v>15</v>
      </c>
      <c r="H96" s="15">
        <f t="shared" si="19"/>
        <v>60</v>
      </c>
      <c r="I96" s="28"/>
      <c r="J96" s="28"/>
      <c r="K96" s="15"/>
      <c r="L96" s="28"/>
      <c r="M96" s="15"/>
      <c r="N96" s="15">
        <f t="shared" si="15"/>
        <v>300</v>
      </c>
      <c r="O96" s="32">
        <f t="shared" si="16"/>
        <v>180</v>
      </c>
      <c r="P96" s="15" t="s">
        <v>130</v>
      </c>
    </row>
    <row r="97" ht="25" customHeight="1" spans="1:16">
      <c r="A97" s="15">
        <v>92</v>
      </c>
      <c r="B97" s="15" t="s">
        <v>121</v>
      </c>
      <c r="C97" s="39" t="s">
        <v>131</v>
      </c>
      <c r="D97" s="39">
        <v>30</v>
      </c>
      <c r="E97" s="39">
        <v>10</v>
      </c>
      <c r="F97" s="15">
        <f t="shared" si="13"/>
        <v>80</v>
      </c>
      <c r="G97" s="39">
        <v>10</v>
      </c>
      <c r="H97" s="15">
        <f t="shared" si="19"/>
        <v>40</v>
      </c>
      <c r="I97" s="28"/>
      <c r="J97" s="28"/>
      <c r="K97" s="15"/>
      <c r="L97" s="28"/>
      <c r="M97" s="15"/>
      <c r="N97" s="15">
        <f t="shared" si="15"/>
        <v>200</v>
      </c>
      <c r="O97" s="32">
        <f t="shared" si="16"/>
        <v>120</v>
      </c>
      <c r="P97" s="15" t="s">
        <v>130</v>
      </c>
    </row>
    <row r="98" ht="25" customHeight="1" spans="1:16">
      <c r="A98" s="15">
        <v>93</v>
      </c>
      <c r="B98" s="15" t="s">
        <v>121</v>
      </c>
      <c r="C98" s="39" t="s">
        <v>132</v>
      </c>
      <c r="D98" s="39">
        <v>30</v>
      </c>
      <c r="E98" s="39">
        <v>29</v>
      </c>
      <c r="F98" s="15">
        <f t="shared" si="13"/>
        <v>232</v>
      </c>
      <c r="G98" s="39">
        <v>29</v>
      </c>
      <c r="H98" s="15">
        <f t="shared" si="19"/>
        <v>116</v>
      </c>
      <c r="I98" s="28"/>
      <c r="J98" s="28"/>
      <c r="K98" s="15"/>
      <c r="L98" s="28"/>
      <c r="M98" s="15"/>
      <c r="N98" s="15">
        <f t="shared" si="15"/>
        <v>580</v>
      </c>
      <c r="O98" s="32">
        <f t="shared" si="16"/>
        <v>348</v>
      </c>
      <c r="P98" s="15" t="s">
        <v>130</v>
      </c>
    </row>
    <row r="99" ht="25" customHeight="1" spans="1:16">
      <c r="A99" s="15">
        <v>94</v>
      </c>
      <c r="B99" s="15" t="s">
        <v>121</v>
      </c>
      <c r="C99" s="39" t="s">
        <v>133</v>
      </c>
      <c r="D99" s="39">
        <v>50</v>
      </c>
      <c r="E99" s="39">
        <v>40</v>
      </c>
      <c r="F99" s="15">
        <f t="shared" si="13"/>
        <v>320</v>
      </c>
      <c r="G99" s="39">
        <v>40</v>
      </c>
      <c r="H99" s="15">
        <f t="shared" si="19"/>
        <v>160</v>
      </c>
      <c r="I99" s="28"/>
      <c r="J99" s="28"/>
      <c r="K99" s="15"/>
      <c r="L99" s="28"/>
      <c r="M99" s="15"/>
      <c r="N99" s="15">
        <f t="shared" si="15"/>
        <v>800</v>
      </c>
      <c r="O99" s="32">
        <f t="shared" si="16"/>
        <v>480</v>
      </c>
      <c r="P99" s="15" t="s">
        <v>130</v>
      </c>
    </row>
    <row r="100" ht="25" customHeight="1" spans="1:16">
      <c r="A100" s="15">
        <v>95</v>
      </c>
      <c r="B100" s="15" t="s">
        <v>121</v>
      </c>
      <c r="C100" s="39" t="s">
        <v>134</v>
      </c>
      <c r="D100" s="39">
        <v>7</v>
      </c>
      <c r="E100" s="39">
        <v>7</v>
      </c>
      <c r="F100" s="15">
        <f t="shared" si="13"/>
        <v>56</v>
      </c>
      <c r="G100" s="39">
        <v>7</v>
      </c>
      <c r="H100" s="15">
        <f t="shared" si="19"/>
        <v>28</v>
      </c>
      <c r="I100" s="28"/>
      <c r="J100" s="28"/>
      <c r="K100" s="15"/>
      <c r="L100" s="28"/>
      <c r="M100" s="15"/>
      <c r="N100" s="15">
        <f t="shared" si="15"/>
        <v>140</v>
      </c>
      <c r="O100" s="32">
        <f t="shared" si="16"/>
        <v>84</v>
      </c>
      <c r="P100" s="15" t="s">
        <v>130</v>
      </c>
    </row>
    <row r="101" ht="25" customHeight="1" spans="1:16">
      <c r="A101" s="15">
        <v>96</v>
      </c>
      <c r="B101" s="15" t="s">
        <v>121</v>
      </c>
      <c r="C101" s="39" t="s">
        <v>135</v>
      </c>
      <c r="D101" s="39">
        <v>20</v>
      </c>
      <c r="E101" s="39">
        <v>20</v>
      </c>
      <c r="F101" s="15">
        <f t="shared" si="13"/>
        <v>160</v>
      </c>
      <c r="G101" s="39">
        <v>20</v>
      </c>
      <c r="H101" s="15">
        <f t="shared" si="19"/>
        <v>80</v>
      </c>
      <c r="I101" s="28"/>
      <c r="J101" s="28"/>
      <c r="K101" s="15"/>
      <c r="L101" s="28"/>
      <c r="M101" s="15"/>
      <c r="N101" s="15">
        <f t="shared" si="15"/>
        <v>400</v>
      </c>
      <c r="O101" s="32">
        <f t="shared" si="16"/>
        <v>240</v>
      </c>
      <c r="P101" s="15" t="s">
        <v>130</v>
      </c>
    </row>
    <row r="102" customFormat="1" ht="25" customHeight="1" spans="1:16">
      <c r="A102" s="15">
        <v>97</v>
      </c>
      <c r="B102" s="15" t="s">
        <v>121</v>
      </c>
      <c r="C102" s="38" t="s">
        <v>136</v>
      </c>
      <c r="D102" s="39">
        <v>22</v>
      </c>
      <c r="E102" s="39">
        <v>22</v>
      </c>
      <c r="F102" s="15">
        <f t="shared" si="13"/>
        <v>176</v>
      </c>
      <c r="G102" s="41"/>
      <c r="H102" s="15"/>
      <c r="I102" s="28"/>
      <c r="J102" s="28"/>
      <c r="K102" s="15"/>
      <c r="L102" s="28"/>
      <c r="M102" s="15"/>
      <c r="N102" s="15">
        <f t="shared" si="15"/>
        <v>352</v>
      </c>
      <c r="O102" s="32">
        <f t="shared" si="16"/>
        <v>176</v>
      </c>
      <c r="P102" s="15" t="s">
        <v>130</v>
      </c>
    </row>
    <row r="103" ht="25" customHeight="1" spans="1:16">
      <c r="A103" s="15">
        <v>98</v>
      </c>
      <c r="B103" s="15" t="s">
        <v>121</v>
      </c>
      <c r="C103" s="39" t="s">
        <v>137</v>
      </c>
      <c r="D103" s="39">
        <v>20</v>
      </c>
      <c r="E103" s="39">
        <v>10</v>
      </c>
      <c r="F103" s="15">
        <f t="shared" si="13"/>
        <v>80</v>
      </c>
      <c r="G103" s="39">
        <v>10</v>
      </c>
      <c r="H103" s="15">
        <f>G103*4</f>
        <v>40</v>
      </c>
      <c r="I103" s="28"/>
      <c r="J103" s="28"/>
      <c r="K103" s="15"/>
      <c r="L103" s="28"/>
      <c r="M103" s="15"/>
      <c r="N103" s="15">
        <f t="shared" si="15"/>
        <v>200</v>
      </c>
      <c r="O103" s="32">
        <f t="shared" si="16"/>
        <v>120</v>
      </c>
      <c r="P103" s="15" t="s">
        <v>130</v>
      </c>
    </row>
    <row r="104" ht="25" customHeight="1" spans="1:16">
      <c r="A104" s="15">
        <v>99</v>
      </c>
      <c r="B104" s="15" t="s">
        <v>121</v>
      </c>
      <c r="C104" s="39" t="s">
        <v>138</v>
      </c>
      <c r="D104" s="39">
        <v>10</v>
      </c>
      <c r="E104" s="39">
        <v>10</v>
      </c>
      <c r="F104" s="15">
        <f t="shared" si="13"/>
        <v>80</v>
      </c>
      <c r="G104" s="39">
        <v>10</v>
      </c>
      <c r="H104" s="15">
        <f>G104*4</f>
        <v>40</v>
      </c>
      <c r="I104" s="28"/>
      <c r="J104" s="28"/>
      <c r="K104" s="15"/>
      <c r="L104" s="28"/>
      <c r="M104" s="15"/>
      <c r="N104" s="15">
        <f t="shared" si="15"/>
        <v>200</v>
      </c>
      <c r="O104" s="32">
        <f t="shared" si="16"/>
        <v>120</v>
      </c>
      <c r="P104" s="15" t="s">
        <v>130</v>
      </c>
    </row>
    <row r="105" ht="25" customHeight="1" spans="1:16">
      <c r="A105" s="15">
        <v>100</v>
      </c>
      <c r="B105" s="15" t="s">
        <v>121</v>
      </c>
      <c r="C105" s="39" t="s">
        <v>139</v>
      </c>
      <c r="D105" s="39">
        <v>20</v>
      </c>
      <c r="E105" s="39">
        <v>20</v>
      </c>
      <c r="F105" s="15">
        <f t="shared" si="13"/>
        <v>160</v>
      </c>
      <c r="G105" s="28"/>
      <c r="H105" s="15"/>
      <c r="I105" s="28"/>
      <c r="J105" s="28"/>
      <c r="K105" s="15"/>
      <c r="L105" s="28"/>
      <c r="M105" s="15"/>
      <c r="N105" s="15">
        <f t="shared" si="15"/>
        <v>320</v>
      </c>
      <c r="O105" s="32">
        <f t="shared" si="16"/>
        <v>160</v>
      </c>
      <c r="P105" s="15" t="s">
        <v>130</v>
      </c>
    </row>
    <row r="106" ht="25" customHeight="1" spans="1:16">
      <c r="A106" s="15">
        <v>101</v>
      </c>
      <c r="B106" s="15" t="s">
        <v>121</v>
      </c>
      <c r="C106" s="39" t="s">
        <v>140</v>
      </c>
      <c r="D106" s="39">
        <v>10</v>
      </c>
      <c r="E106" s="39">
        <v>9</v>
      </c>
      <c r="F106" s="15">
        <f t="shared" si="13"/>
        <v>72</v>
      </c>
      <c r="G106" s="28"/>
      <c r="H106" s="15"/>
      <c r="I106" s="28"/>
      <c r="J106" s="28"/>
      <c r="K106" s="15"/>
      <c r="L106" s="28"/>
      <c r="M106" s="15"/>
      <c r="N106" s="15">
        <f t="shared" si="15"/>
        <v>144</v>
      </c>
      <c r="O106" s="32">
        <f t="shared" si="16"/>
        <v>72</v>
      </c>
      <c r="P106" s="15" t="s">
        <v>130</v>
      </c>
    </row>
    <row r="107" ht="25" customHeight="1" spans="1:16">
      <c r="A107" s="15">
        <v>102</v>
      </c>
      <c r="B107" s="15" t="s">
        <v>121</v>
      </c>
      <c r="C107" s="38" t="s">
        <v>141</v>
      </c>
      <c r="D107" s="39">
        <v>10</v>
      </c>
      <c r="E107" s="39">
        <v>10</v>
      </c>
      <c r="F107" s="15">
        <f t="shared" ref="F107:F119" si="20">E107*8</f>
        <v>80</v>
      </c>
      <c r="G107" s="28"/>
      <c r="H107" s="15"/>
      <c r="I107" s="28"/>
      <c r="J107" s="28"/>
      <c r="K107" s="15"/>
      <c r="L107" s="28"/>
      <c r="M107" s="15"/>
      <c r="N107" s="15">
        <f t="shared" ref="N107:N119" si="21">E107*16+G107*4+J107*30+L107*4</f>
        <v>160</v>
      </c>
      <c r="O107" s="32">
        <f t="shared" ref="O107:O119" si="22">F107+H107+M107+K107</f>
        <v>80</v>
      </c>
      <c r="P107" s="15" t="s">
        <v>130</v>
      </c>
    </row>
    <row r="108" ht="25" customHeight="1" spans="1:16">
      <c r="A108" s="15">
        <v>103</v>
      </c>
      <c r="B108" s="15" t="s">
        <v>121</v>
      </c>
      <c r="C108" s="39" t="s">
        <v>142</v>
      </c>
      <c r="D108" s="39">
        <v>20</v>
      </c>
      <c r="E108" s="39">
        <v>14</v>
      </c>
      <c r="F108" s="15">
        <f t="shared" si="20"/>
        <v>112</v>
      </c>
      <c r="G108" s="28"/>
      <c r="H108" s="15"/>
      <c r="I108" s="28"/>
      <c r="J108" s="28"/>
      <c r="K108" s="15"/>
      <c r="L108" s="28"/>
      <c r="M108" s="15"/>
      <c r="N108" s="15">
        <f t="shared" si="21"/>
        <v>224</v>
      </c>
      <c r="O108" s="32">
        <f t="shared" si="22"/>
        <v>112</v>
      </c>
      <c r="P108" s="39" t="s">
        <v>143</v>
      </c>
    </row>
    <row r="109" ht="25" customHeight="1" spans="1:16">
      <c r="A109" s="15">
        <v>104</v>
      </c>
      <c r="B109" s="15" t="s">
        <v>121</v>
      </c>
      <c r="C109" s="39" t="s">
        <v>144</v>
      </c>
      <c r="D109" s="39">
        <v>30</v>
      </c>
      <c r="E109" s="39">
        <v>29</v>
      </c>
      <c r="F109" s="15">
        <f t="shared" si="20"/>
        <v>232</v>
      </c>
      <c r="G109" s="39">
        <v>29</v>
      </c>
      <c r="H109" s="15">
        <f t="shared" ref="H109:H115" si="23">G109*4</f>
        <v>116</v>
      </c>
      <c r="I109" s="28"/>
      <c r="J109" s="28"/>
      <c r="K109" s="15"/>
      <c r="L109" s="28"/>
      <c r="M109" s="15"/>
      <c r="N109" s="15">
        <f t="shared" si="21"/>
        <v>580</v>
      </c>
      <c r="O109" s="32">
        <f t="shared" si="22"/>
        <v>348</v>
      </c>
      <c r="P109" s="39" t="s">
        <v>145</v>
      </c>
    </row>
    <row r="110" ht="25" customHeight="1" spans="1:16">
      <c r="A110" s="15">
        <v>105</v>
      </c>
      <c r="B110" s="15" t="s">
        <v>121</v>
      </c>
      <c r="C110" s="38" t="s">
        <v>146</v>
      </c>
      <c r="D110" s="39">
        <v>25</v>
      </c>
      <c r="E110" s="39">
        <v>22</v>
      </c>
      <c r="F110" s="15">
        <f t="shared" si="20"/>
        <v>176</v>
      </c>
      <c r="G110" s="39">
        <v>22</v>
      </c>
      <c r="H110" s="15">
        <f t="shared" si="23"/>
        <v>88</v>
      </c>
      <c r="I110" s="28"/>
      <c r="J110" s="28"/>
      <c r="K110" s="15"/>
      <c r="L110" s="28"/>
      <c r="M110" s="15"/>
      <c r="N110" s="15">
        <f t="shared" si="21"/>
        <v>440</v>
      </c>
      <c r="O110" s="32">
        <f t="shared" si="22"/>
        <v>264</v>
      </c>
      <c r="P110" s="39" t="s">
        <v>145</v>
      </c>
    </row>
    <row r="111" ht="25" customHeight="1" spans="1:16">
      <c r="A111" s="15">
        <v>106</v>
      </c>
      <c r="B111" s="15" t="s">
        <v>121</v>
      </c>
      <c r="C111" s="38" t="s">
        <v>147</v>
      </c>
      <c r="D111" s="39">
        <v>40</v>
      </c>
      <c r="E111" s="39">
        <v>30</v>
      </c>
      <c r="F111" s="15">
        <f t="shared" si="20"/>
        <v>240</v>
      </c>
      <c r="G111" s="39">
        <v>30</v>
      </c>
      <c r="H111" s="15">
        <f t="shared" si="23"/>
        <v>120</v>
      </c>
      <c r="I111" s="28"/>
      <c r="J111" s="28"/>
      <c r="K111" s="15"/>
      <c r="L111" s="28"/>
      <c r="M111" s="15"/>
      <c r="N111" s="15">
        <f t="shared" si="21"/>
        <v>600</v>
      </c>
      <c r="O111" s="32">
        <f t="shared" si="22"/>
        <v>360</v>
      </c>
      <c r="P111" s="39" t="s">
        <v>145</v>
      </c>
    </row>
    <row r="112" ht="25" customHeight="1" spans="1:16">
      <c r="A112" s="15">
        <v>107</v>
      </c>
      <c r="B112" s="15" t="s">
        <v>121</v>
      </c>
      <c r="C112" s="38" t="s">
        <v>148</v>
      </c>
      <c r="D112" s="39">
        <v>35</v>
      </c>
      <c r="E112" s="39">
        <v>19</v>
      </c>
      <c r="F112" s="15">
        <f t="shared" si="20"/>
        <v>152</v>
      </c>
      <c r="G112" s="39">
        <v>19</v>
      </c>
      <c r="H112" s="15">
        <f t="shared" si="23"/>
        <v>76</v>
      </c>
      <c r="I112" s="28"/>
      <c r="J112" s="28"/>
      <c r="K112" s="15"/>
      <c r="L112" s="28"/>
      <c r="M112" s="15"/>
      <c r="N112" s="15">
        <f t="shared" si="21"/>
        <v>380</v>
      </c>
      <c r="O112" s="32">
        <f t="shared" si="22"/>
        <v>228</v>
      </c>
      <c r="P112" s="39" t="s">
        <v>145</v>
      </c>
    </row>
    <row r="113" ht="25" customHeight="1" spans="1:16">
      <c r="A113" s="15">
        <v>108</v>
      </c>
      <c r="B113" s="15" t="s">
        <v>121</v>
      </c>
      <c r="C113" s="38" t="s">
        <v>149</v>
      </c>
      <c r="D113" s="39">
        <v>90</v>
      </c>
      <c r="E113" s="39">
        <v>90</v>
      </c>
      <c r="F113" s="15">
        <f t="shared" si="20"/>
        <v>720</v>
      </c>
      <c r="G113" s="39">
        <v>90</v>
      </c>
      <c r="H113" s="15">
        <f t="shared" si="23"/>
        <v>360</v>
      </c>
      <c r="I113" s="28"/>
      <c r="J113" s="28"/>
      <c r="K113" s="15"/>
      <c r="L113" s="28"/>
      <c r="M113" s="15"/>
      <c r="N113" s="15">
        <f t="shared" si="21"/>
        <v>1800</v>
      </c>
      <c r="O113" s="32">
        <f t="shared" si="22"/>
        <v>1080</v>
      </c>
      <c r="P113" s="39" t="s">
        <v>145</v>
      </c>
    </row>
    <row r="114" ht="25" customHeight="1" spans="1:16">
      <c r="A114" s="15">
        <v>109</v>
      </c>
      <c r="B114" s="15" t="s">
        <v>121</v>
      </c>
      <c r="C114" s="38" t="s">
        <v>150</v>
      </c>
      <c r="D114" s="39">
        <v>60</v>
      </c>
      <c r="E114" s="39">
        <v>43</v>
      </c>
      <c r="F114" s="15">
        <f t="shared" si="20"/>
        <v>344</v>
      </c>
      <c r="G114" s="39">
        <v>43</v>
      </c>
      <c r="H114" s="15">
        <f t="shared" si="23"/>
        <v>172</v>
      </c>
      <c r="I114" s="28"/>
      <c r="J114" s="28"/>
      <c r="K114" s="15"/>
      <c r="L114" s="28"/>
      <c r="M114" s="15"/>
      <c r="N114" s="15">
        <f t="shared" si="21"/>
        <v>860</v>
      </c>
      <c r="O114" s="32">
        <f t="shared" si="22"/>
        <v>516</v>
      </c>
      <c r="P114" s="39" t="s">
        <v>145</v>
      </c>
    </row>
    <row r="115" ht="35" customHeight="1" spans="1:16">
      <c r="A115" s="15">
        <v>110</v>
      </c>
      <c r="B115" s="15" t="s">
        <v>121</v>
      </c>
      <c r="C115" s="38" t="s">
        <v>151</v>
      </c>
      <c r="D115" s="39">
        <v>650</v>
      </c>
      <c r="E115" s="39">
        <v>637</v>
      </c>
      <c r="F115" s="15">
        <f t="shared" si="20"/>
        <v>5096</v>
      </c>
      <c r="G115" s="15">
        <v>223</v>
      </c>
      <c r="H115" s="15">
        <f t="shared" si="23"/>
        <v>892</v>
      </c>
      <c r="I115" s="28"/>
      <c r="J115" s="28"/>
      <c r="K115" s="15"/>
      <c r="L115" s="28"/>
      <c r="M115" s="15"/>
      <c r="N115" s="15">
        <f t="shared" si="21"/>
        <v>11084</v>
      </c>
      <c r="O115" s="32">
        <f t="shared" si="22"/>
        <v>5988</v>
      </c>
      <c r="P115" s="15" t="s">
        <v>152</v>
      </c>
    </row>
    <row r="116" ht="27" customHeight="1" spans="1:16">
      <c r="A116" s="15">
        <v>111</v>
      </c>
      <c r="B116" s="15" t="s">
        <v>121</v>
      </c>
      <c r="C116" s="15" t="s">
        <v>153</v>
      </c>
      <c r="D116" s="38">
        <v>50</v>
      </c>
      <c r="E116" s="38">
        <v>49</v>
      </c>
      <c r="F116" s="15">
        <f t="shared" si="20"/>
        <v>392</v>
      </c>
      <c r="G116" s="28"/>
      <c r="H116" s="15"/>
      <c r="I116" s="28"/>
      <c r="J116" s="28"/>
      <c r="K116" s="15"/>
      <c r="L116" s="28"/>
      <c r="M116" s="15"/>
      <c r="N116" s="15">
        <f t="shared" si="21"/>
        <v>784</v>
      </c>
      <c r="O116" s="32">
        <f t="shared" si="22"/>
        <v>392</v>
      </c>
      <c r="P116" s="15" t="s">
        <v>154</v>
      </c>
    </row>
    <row r="117" ht="27" customHeight="1" spans="1:16">
      <c r="A117" s="15">
        <v>112</v>
      </c>
      <c r="B117" s="15" t="s">
        <v>121</v>
      </c>
      <c r="C117" s="15" t="s">
        <v>155</v>
      </c>
      <c r="D117" s="38">
        <v>40</v>
      </c>
      <c r="E117" s="38">
        <v>36</v>
      </c>
      <c r="F117" s="15">
        <f t="shared" si="20"/>
        <v>288</v>
      </c>
      <c r="G117" s="28"/>
      <c r="H117" s="15"/>
      <c r="I117" s="28"/>
      <c r="J117" s="28"/>
      <c r="K117" s="15"/>
      <c r="L117" s="28"/>
      <c r="M117" s="15"/>
      <c r="N117" s="15">
        <f t="shared" si="21"/>
        <v>576</v>
      </c>
      <c r="O117" s="32">
        <f t="shared" si="22"/>
        <v>288</v>
      </c>
      <c r="P117" s="15" t="s">
        <v>154</v>
      </c>
    </row>
    <row r="118" ht="27" customHeight="1" spans="1:16">
      <c r="A118" s="15">
        <v>113</v>
      </c>
      <c r="B118" s="15" t="s">
        <v>121</v>
      </c>
      <c r="C118" s="15" t="s">
        <v>156</v>
      </c>
      <c r="D118" s="38">
        <v>30</v>
      </c>
      <c r="E118" s="38">
        <v>26</v>
      </c>
      <c r="F118" s="15">
        <f t="shared" si="20"/>
        <v>208</v>
      </c>
      <c r="G118" s="28"/>
      <c r="H118" s="15"/>
      <c r="I118" s="28"/>
      <c r="J118" s="28"/>
      <c r="K118" s="15"/>
      <c r="L118" s="28"/>
      <c r="M118" s="15"/>
      <c r="N118" s="15">
        <f t="shared" si="21"/>
        <v>416</v>
      </c>
      <c r="O118" s="32">
        <f t="shared" si="22"/>
        <v>208</v>
      </c>
      <c r="P118" s="15" t="s">
        <v>154</v>
      </c>
    </row>
    <row r="119" ht="27" customHeight="1" spans="1:16">
      <c r="A119" s="15">
        <v>114</v>
      </c>
      <c r="B119" s="15" t="s">
        <v>121</v>
      </c>
      <c r="C119" s="15" t="s">
        <v>157</v>
      </c>
      <c r="D119" s="15">
        <v>30</v>
      </c>
      <c r="E119" s="15">
        <v>27</v>
      </c>
      <c r="F119" s="15">
        <f t="shared" si="20"/>
        <v>216</v>
      </c>
      <c r="G119" s="28">
        <v>27</v>
      </c>
      <c r="H119" s="15">
        <f>G119*4</f>
        <v>108</v>
      </c>
      <c r="I119" s="28"/>
      <c r="J119" s="28"/>
      <c r="K119" s="15"/>
      <c r="L119" s="28"/>
      <c r="M119" s="15"/>
      <c r="N119" s="15">
        <f t="shared" si="21"/>
        <v>540</v>
      </c>
      <c r="O119" s="32">
        <f t="shared" si="22"/>
        <v>324</v>
      </c>
      <c r="P119" s="15" t="s">
        <v>154</v>
      </c>
    </row>
    <row r="120" customFormat="1"/>
    <row r="121" customFormat="1"/>
    <row r="122" ht="15.75" spans="1:16">
      <c r="A122" s="40" t="s">
        <v>158</v>
      </c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</sheetData>
  <mergeCells count="11">
    <mergeCell ref="A1:P1"/>
    <mergeCell ref="D2:P2"/>
    <mergeCell ref="D3:H3"/>
    <mergeCell ref="I3:M3"/>
    <mergeCell ref="A122:P122"/>
    <mergeCell ref="A3:A4"/>
    <mergeCell ref="B3:B4"/>
    <mergeCell ref="C3:C4"/>
    <mergeCell ref="N3:N4"/>
    <mergeCell ref="O3:O4"/>
    <mergeCell ref="P3:P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T10" sqref="T10"/>
    </sheetView>
  </sheetViews>
  <sheetFormatPr defaultColWidth="9" defaultRowHeight="14.25"/>
  <cols>
    <col min="1" max="1" width="11.75" customWidth="1"/>
    <col min="2" max="2" width="8" customWidth="1"/>
    <col min="3" max="3" width="7.25" customWidth="1"/>
    <col min="4" max="4" width="7.5" customWidth="1"/>
    <col min="5" max="5" width="7.625" customWidth="1"/>
    <col min="6" max="14" width="6.125" customWidth="1"/>
    <col min="15" max="15" width="9.75" customWidth="1"/>
    <col min="16" max="16" width="10" customWidth="1"/>
  </cols>
  <sheetData>
    <row r="1" customFormat="1" ht="42" customHeight="1" spans="1:16">
      <c r="A1" s="1" t="s">
        <v>159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1" ht="22" customHeight="1" spans="1:15">
      <c r="A2" s="2" t="s">
        <v>1</v>
      </c>
      <c r="D2" s="3" t="s">
        <v>160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1" ht="23" customHeight="1" spans="1:16">
      <c r="A3" s="4" t="s">
        <v>161</v>
      </c>
      <c r="B3" s="5" t="s">
        <v>162</v>
      </c>
      <c r="C3" s="6" t="s">
        <v>163</v>
      </c>
      <c r="D3" s="7"/>
      <c r="E3" s="7"/>
      <c r="F3" s="16"/>
      <c r="G3" s="6" t="s">
        <v>164</v>
      </c>
      <c r="H3" s="7"/>
      <c r="I3" s="7"/>
      <c r="J3" s="16"/>
      <c r="K3" s="14" t="s">
        <v>165</v>
      </c>
      <c r="L3" s="14"/>
      <c r="M3" s="14"/>
      <c r="N3" s="14"/>
      <c r="O3" s="5" t="s">
        <v>17</v>
      </c>
      <c r="P3" s="14" t="s">
        <v>10</v>
      </c>
    </row>
    <row r="4" customFormat="1" ht="41" customHeight="1" spans="1:16">
      <c r="A4" s="8"/>
      <c r="B4" s="9"/>
      <c r="C4" s="10" t="s">
        <v>166</v>
      </c>
      <c r="D4" s="10" t="s">
        <v>167</v>
      </c>
      <c r="E4" s="12" t="s">
        <v>168</v>
      </c>
      <c r="F4" s="10" t="s">
        <v>169</v>
      </c>
      <c r="G4" s="10" t="s">
        <v>166</v>
      </c>
      <c r="H4" s="10" t="s">
        <v>167</v>
      </c>
      <c r="I4" s="12" t="s">
        <v>168</v>
      </c>
      <c r="J4" s="10" t="s">
        <v>169</v>
      </c>
      <c r="K4" s="10" t="s">
        <v>166</v>
      </c>
      <c r="L4" s="10" t="s">
        <v>167</v>
      </c>
      <c r="M4" s="12" t="s">
        <v>170</v>
      </c>
      <c r="N4" s="10" t="s">
        <v>169</v>
      </c>
      <c r="O4" s="11"/>
      <c r="P4" s="14"/>
    </row>
    <row r="5" customFormat="1" ht="37" customHeight="1" spans="1:16">
      <c r="A5" s="11" t="s">
        <v>17</v>
      </c>
      <c r="B5" s="9"/>
      <c r="C5" s="12">
        <f t="shared" ref="C5:O5" si="0">SUM(C7:C19)</f>
        <v>30431</v>
      </c>
      <c r="D5" s="12">
        <f t="shared" si="0"/>
        <v>26181</v>
      </c>
      <c r="E5" s="12">
        <f t="shared" si="0"/>
        <v>709.35</v>
      </c>
      <c r="F5" s="12">
        <f t="shared" si="0"/>
        <v>336102</v>
      </c>
      <c r="G5" s="12">
        <f t="shared" si="0"/>
        <v>2397</v>
      </c>
      <c r="H5" s="12">
        <f t="shared" si="0"/>
        <v>2170</v>
      </c>
      <c r="I5" s="12">
        <f t="shared" si="0"/>
        <v>41.31</v>
      </c>
      <c r="J5" s="12">
        <f t="shared" si="0"/>
        <v>20864</v>
      </c>
      <c r="K5" s="12">
        <f>SUM(K6:K19)</f>
        <v>109013</v>
      </c>
      <c r="L5" s="12">
        <f>SUM(L6:L19)</f>
        <v>101228</v>
      </c>
      <c r="M5" s="12">
        <f>SUM(M6:M19)</f>
        <v>427.91</v>
      </c>
      <c r="N5" s="12">
        <f>SUM(N6:N19)</f>
        <v>288038</v>
      </c>
      <c r="O5" s="12">
        <f>SUM(O6:O19)</f>
        <v>645004</v>
      </c>
      <c r="P5" s="14"/>
    </row>
    <row r="6" customFormat="1" ht="37" customHeight="1" spans="1:16">
      <c r="A6" s="13" t="s">
        <v>58</v>
      </c>
      <c r="B6" s="9"/>
      <c r="C6" s="12"/>
      <c r="D6" s="12"/>
      <c r="E6" s="12"/>
      <c r="F6" s="12"/>
      <c r="G6" s="12"/>
      <c r="H6" s="12"/>
      <c r="I6" s="12"/>
      <c r="J6" s="12"/>
      <c r="K6" s="14">
        <v>81858</v>
      </c>
      <c r="L6" s="14">
        <v>76775</v>
      </c>
      <c r="M6" s="14">
        <v>303</v>
      </c>
      <c r="N6" s="14">
        <v>214150</v>
      </c>
      <c r="O6" s="14">
        <v>214150</v>
      </c>
      <c r="P6" s="17"/>
    </row>
    <row r="7" customFormat="1" ht="37" customHeight="1" spans="1:16">
      <c r="A7" s="12" t="s">
        <v>19</v>
      </c>
      <c r="B7" s="12" t="s">
        <v>171</v>
      </c>
      <c r="C7" s="14"/>
      <c r="D7" s="14"/>
      <c r="E7" s="14"/>
      <c r="F7" s="14"/>
      <c r="G7" s="14">
        <v>270</v>
      </c>
      <c r="H7" s="14">
        <v>270</v>
      </c>
      <c r="I7" s="14"/>
      <c r="J7" s="14">
        <f t="shared" ref="J7:J11" si="1">H7*2+I7*400</f>
        <v>540</v>
      </c>
      <c r="K7" s="14">
        <v>22952</v>
      </c>
      <c r="L7" s="14">
        <v>20565</v>
      </c>
      <c r="M7" s="14">
        <v>104.8</v>
      </c>
      <c r="N7" s="14">
        <f t="shared" ref="N7:N11" si="2">L7*2+M7*200</f>
        <v>62090</v>
      </c>
      <c r="O7" s="14">
        <f t="shared" ref="O7:O19" si="3">F7+J7+N7</f>
        <v>62630</v>
      </c>
      <c r="P7" s="18"/>
    </row>
    <row r="8" customFormat="1" ht="37" customHeight="1" spans="1:16">
      <c r="A8" s="12" t="s">
        <v>25</v>
      </c>
      <c r="B8" s="12" t="s">
        <v>172</v>
      </c>
      <c r="C8" s="14">
        <v>960</v>
      </c>
      <c r="D8" s="14">
        <v>921</v>
      </c>
      <c r="E8" s="14">
        <v>6.1</v>
      </c>
      <c r="F8" s="14">
        <f t="shared" ref="F8:F16" si="4">D8*2+E8*400</f>
        <v>4282</v>
      </c>
      <c r="G8" s="14">
        <v>270</v>
      </c>
      <c r="H8" s="14">
        <v>265</v>
      </c>
      <c r="I8" s="14">
        <v>5.3</v>
      </c>
      <c r="J8" s="14">
        <f t="shared" si="1"/>
        <v>2650</v>
      </c>
      <c r="K8" s="14"/>
      <c r="L8" s="14"/>
      <c r="M8" s="14"/>
      <c r="N8" s="14"/>
      <c r="O8" s="14">
        <f t="shared" si="3"/>
        <v>6932</v>
      </c>
      <c r="P8" s="18"/>
    </row>
    <row r="9" customFormat="1" ht="37" customHeight="1" spans="1:16">
      <c r="A9" s="12" t="s">
        <v>28</v>
      </c>
      <c r="B9" s="12" t="s">
        <v>171</v>
      </c>
      <c r="C9" s="14"/>
      <c r="D9" s="14"/>
      <c r="E9" s="14"/>
      <c r="F9" s="14"/>
      <c r="G9" s="14"/>
      <c r="H9" s="14"/>
      <c r="I9" s="14"/>
      <c r="J9" s="14"/>
      <c r="K9" s="14">
        <v>1060</v>
      </c>
      <c r="L9" s="14">
        <v>940</v>
      </c>
      <c r="M9" s="14">
        <v>5.3</v>
      </c>
      <c r="N9" s="14">
        <f t="shared" si="2"/>
        <v>2940</v>
      </c>
      <c r="O9" s="14">
        <f t="shared" si="3"/>
        <v>2940</v>
      </c>
      <c r="P9" s="18"/>
    </row>
    <row r="10" customFormat="1" ht="37" customHeight="1" spans="1:16">
      <c r="A10" s="12" t="s">
        <v>29</v>
      </c>
      <c r="B10" s="12" t="s">
        <v>173</v>
      </c>
      <c r="C10" s="14">
        <v>1503</v>
      </c>
      <c r="D10" s="14">
        <v>1503</v>
      </c>
      <c r="E10" s="14">
        <v>17.8</v>
      </c>
      <c r="F10" s="14">
        <f t="shared" si="4"/>
        <v>10126</v>
      </c>
      <c r="G10" s="14"/>
      <c r="H10" s="14"/>
      <c r="I10" s="14"/>
      <c r="J10" s="14"/>
      <c r="K10" s="14"/>
      <c r="L10" s="14"/>
      <c r="M10" s="14"/>
      <c r="N10" s="14"/>
      <c r="O10" s="14">
        <f t="shared" si="3"/>
        <v>10126</v>
      </c>
      <c r="P10" s="18"/>
    </row>
    <row r="11" customFormat="1" ht="37" customHeight="1" spans="1:16">
      <c r="A11" s="12" t="s">
        <v>30</v>
      </c>
      <c r="B11" s="12" t="s">
        <v>174</v>
      </c>
      <c r="C11" s="14">
        <v>84</v>
      </c>
      <c r="D11" s="14">
        <v>80</v>
      </c>
      <c r="E11" s="14">
        <v>0.5</v>
      </c>
      <c r="F11" s="14">
        <f t="shared" si="4"/>
        <v>360</v>
      </c>
      <c r="G11" s="14">
        <v>735</v>
      </c>
      <c r="H11" s="14">
        <v>730</v>
      </c>
      <c r="I11" s="14">
        <v>4.9</v>
      </c>
      <c r="J11" s="14">
        <f t="shared" si="1"/>
        <v>3420</v>
      </c>
      <c r="K11" s="14">
        <v>2281</v>
      </c>
      <c r="L11" s="14">
        <v>2098</v>
      </c>
      <c r="M11" s="14">
        <v>10.5</v>
      </c>
      <c r="N11" s="14">
        <f t="shared" si="2"/>
        <v>6296</v>
      </c>
      <c r="O11" s="14">
        <f t="shared" si="3"/>
        <v>10076</v>
      </c>
      <c r="P11" s="18"/>
    </row>
    <row r="12" customFormat="1" ht="37" customHeight="1" spans="1:16">
      <c r="A12" s="12" t="s">
        <v>48</v>
      </c>
      <c r="B12" s="12" t="s">
        <v>175</v>
      </c>
      <c r="C12" s="14">
        <v>1851</v>
      </c>
      <c r="D12" s="14">
        <v>693</v>
      </c>
      <c r="E12" s="14">
        <v>12.34</v>
      </c>
      <c r="F12" s="14">
        <f t="shared" si="4"/>
        <v>6322</v>
      </c>
      <c r="G12" s="14"/>
      <c r="H12" s="14"/>
      <c r="I12" s="14"/>
      <c r="J12" s="14"/>
      <c r="K12" s="14"/>
      <c r="L12" s="14"/>
      <c r="M12" s="14"/>
      <c r="N12" s="14"/>
      <c r="O12" s="14">
        <f t="shared" si="3"/>
        <v>6322</v>
      </c>
      <c r="P12" s="18"/>
    </row>
    <row r="13" customFormat="1" ht="37" customHeight="1" spans="1:16">
      <c r="A13" s="12" t="s">
        <v>176</v>
      </c>
      <c r="B13" s="12" t="s">
        <v>177</v>
      </c>
      <c r="C13" s="14">
        <v>11203</v>
      </c>
      <c r="D13" s="14">
        <v>10464</v>
      </c>
      <c r="E13" s="14">
        <v>355.03</v>
      </c>
      <c r="F13" s="14">
        <f t="shared" si="4"/>
        <v>162940</v>
      </c>
      <c r="G13" s="14"/>
      <c r="H13" s="14"/>
      <c r="I13" s="14"/>
      <c r="J13" s="14"/>
      <c r="K13" s="14"/>
      <c r="L13" s="14"/>
      <c r="M13" s="14"/>
      <c r="N13" s="14"/>
      <c r="O13" s="14">
        <f t="shared" si="3"/>
        <v>162940</v>
      </c>
      <c r="P13" s="18"/>
    </row>
    <row r="14" customFormat="1" ht="37" customHeight="1" spans="1:16">
      <c r="A14" s="12" t="s">
        <v>178</v>
      </c>
      <c r="B14" s="12" t="s">
        <v>179</v>
      </c>
      <c r="C14" s="14">
        <v>5020</v>
      </c>
      <c r="D14" s="14">
        <v>4638</v>
      </c>
      <c r="E14" s="14">
        <v>114.02</v>
      </c>
      <c r="F14" s="14">
        <f t="shared" si="4"/>
        <v>54884</v>
      </c>
      <c r="G14" s="14"/>
      <c r="H14" s="14"/>
      <c r="I14" s="14"/>
      <c r="J14" s="14"/>
      <c r="K14" s="14"/>
      <c r="L14" s="14"/>
      <c r="M14" s="14"/>
      <c r="N14" s="14"/>
      <c r="O14" s="14">
        <f t="shared" si="3"/>
        <v>54884</v>
      </c>
      <c r="P14" s="18"/>
    </row>
    <row r="15" customFormat="1" ht="37" customHeight="1" spans="1:16">
      <c r="A15" s="12" t="s">
        <v>180</v>
      </c>
      <c r="B15" s="14" t="s">
        <v>71</v>
      </c>
      <c r="C15" s="15">
        <v>6454</v>
      </c>
      <c r="D15" s="15">
        <v>5033</v>
      </c>
      <c r="E15" s="14">
        <v>143.7</v>
      </c>
      <c r="F15" s="14">
        <f t="shared" si="4"/>
        <v>67546</v>
      </c>
      <c r="G15" s="14"/>
      <c r="H15" s="14"/>
      <c r="I15" s="14"/>
      <c r="J15" s="14"/>
      <c r="K15" s="14"/>
      <c r="L15" s="14"/>
      <c r="M15" s="14"/>
      <c r="N15" s="14"/>
      <c r="O15" s="14">
        <f t="shared" si="3"/>
        <v>67546</v>
      </c>
      <c r="P15" s="18"/>
    </row>
    <row r="16" customFormat="1" ht="37" customHeight="1" spans="1:16">
      <c r="A16" s="12" t="s">
        <v>66</v>
      </c>
      <c r="B16" s="12" t="s">
        <v>181</v>
      </c>
      <c r="C16" s="14">
        <v>2835</v>
      </c>
      <c r="D16" s="14">
        <v>2384</v>
      </c>
      <c r="E16" s="14">
        <v>50.58</v>
      </c>
      <c r="F16" s="14">
        <f t="shared" si="4"/>
        <v>25000</v>
      </c>
      <c r="G16" s="14"/>
      <c r="H16" s="14"/>
      <c r="I16" s="14"/>
      <c r="J16" s="14"/>
      <c r="K16" s="14"/>
      <c r="L16" s="14"/>
      <c r="M16" s="14"/>
      <c r="N16" s="14"/>
      <c r="O16" s="14">
        <f t="shared" si="3"/>
        <v>25000</v>
      </c>
      <c r="P16" s="18"/>
    </row>
    <row r="17" customFormat="1" ht="37" customHeight="1" spans="1:16">
      <c r="A17" s="12" t="s">
        <v>182</v>
      </c>
      <c r="B17" s="12" t="s">
        <v>183</v>
      </c>
      <c r="C17" s="14"/>
      <c r="D17" s="14"/>
      <c r="E17" s="14"/>
      <c r="F17" s="14"/>
      <c r="G17" s="14">
        <v>1122</v>
      </c>
      <c r="H17" s="14">
        <v>905</v>
      </c>
      <c r="I17" s="14">
        <v>31.11</v>
      </c>
      <c r="J17" s="14">
        <f>H17*2+I17*400</f>
        <v>14254</v>
      </c>
      <c r="K17" s="14"/>
      <c r="L17" s="14"/>
      <c r="M17" s="14"/>
      <c r="N17" s="14"/>
      <c r="O17" s="14">
        <f t="shared" si="3"/>
        <v>14254</v>
      </c>
      <c r="P17" s="18"/>
    </row>
    <row r="18" customFormat="1" ht="37" customHeight="1" spans="1:16">
      <c r="A18" s="12" t="s">
        <v>184</v>
      </c>
      <c r="B18" s="14" t="s">
        <v>185</v>
      </c>
      <c r="C18" s="14"/>
      <c r="D18" s="14"/>
      <c r="E18" s="14"/>
      <c r="F18" s="14"/>
      <c r="G18" s="14"/>
      <c r="H18" s="14"/>
      <c r="I18" s="14"/>
      <c r="J18" s="14"/>
      <c r="K18" s="14">
        <v>862</v>
      </c>
      <c r="L18" s="14">
        <v>850</v>
      </c>
      <c r="M18" s="14">
        <v>4.31</v>
      </c>
      <c r="N18" s="14">
        <f>L18*2+M18*200</f>
        <v>2562</v>
      </c>
      <c r="O18" s="14">
        <f t="shared" si="3"/>
        <v>2562</v>
      </c>
      <c r="P18" s="18"/>
    </row>
    <row r="19" customFormat="1" ht="37" customHeight="1" spans="1:16">
      <c r="A19" s="12" t="s">
        <v>186</v>
      </c>
      <c r="B19" s="14" t="s">
        <v>186</v>
      </c>
      <c r="C19" s="14">
        <v>521</v>
      </c>
      <c r="D19" s="14">
        <v>465</v>
      </c>
      <c r="E19" s="14">
        <v>9.28</v>
      </c>
      <c r="F19" s="14">
        <f>D19*2+E19*400</f>
        <v>4642</v>
      </c>
      <c r="G19" s="14"/>
      <c r="H19" s="14"/>
      <c r="I19" s="14"/>
      <c r="J19" s="14"/>
      <c r="K19" s="14"/>
      <c r="L19" s="14"/>
      <c r="M19" s="14"/>
      <c r="N19" s="14"/>
      <c r="O19" s="14">
        <f t="shared" si="3"/>
        <v>4642</v>
      </c>
      <c r="P19" s="18"/>
    </row>
    <row r="20" customFormat="1" ht="25" customHeight="1"/>
    <row r="21" customFormat="1" ht="24" customHeight="1" spans="1:1">
      <c r="A21" t="s">
        <v>158</v>
      </c>
    </row>
  </sheetData>
  <mergeCells count="9">
    <mergeCell ref="A1:P1"/>
    <mergeCell ref="D2:O2"/>
    <mergeCell ref="C3:F3"/>
    <mergeCell ref="G3:J3"/>
    <mergeCell ref="K3:N3"/>
    <mergeCell ref="A3:A4"/>
    <mergeCell ref="B3:B4"/>
    <mergeCell ref="O3:O4"/>
    <mergeCell ref="P3:P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苗木补贴汇总</vt:lpstr>
      <vt:lpstr>高接汇总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2023-08-12T17:24:00Z</dcterms:created>
  <dcterms:modified xsi:type="dcterms:W3CDTF">2025-12-22T10:51:15Z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2C04DFE966EF4D09AA7D812BC0EE1B38_13</vt:lpwstr>
  </property>
</Properties>
</file>