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7"/>
  </bookViews>
  <sheets>
    <sheet name="表1" sheetId="1" r:id="rId1"/>
    <sheet name="表2" sheetId="2" r:id="rId2"/>
    <sheet name="表3" sheetId="3" r:id="rId3"/>
    <sheet name="表4" sheetId="4" r:id="rId4"/>
    <sheet name="表5" sheetId="8" r:id="rId5"/>
    <sheet name="表6" sheetId="5" r:id="rId6"/>
    <sheet name="表7" sheetId="6" r:id="rId7"/>
    <sheet name="表8" sheetId="7" r:id="rId8"/>
  </sheets>
  <definedNames>
    <definedName name="_xlnm._FilterDatabase" localSheetId="0" hidden="1">表1!$A$7:$K$34</definedName>
    <definedName name="_xlnm._FilterDatabase" localSheetId="1" hidden="1">表2!$A$5:$I$29</definedName>
    <definedName name="_xlnm._FilterDatabase" localSheetId="2" hidden="1">表3!$A$5:$O$87</definedName>
    <definedName name="_xlnm._FilterDatabase" localSheetId="3" hidden="1">表4!$A$6:$M$38</definedName>
    <definedName name="_xlnm.Print_Titles" localSheetId="2">表3!$1:$5</definedName>
    <definedName name="_xlnm.Print_Titles" localSheetId="3">表4!$1:$6</definedName>
    <definedName name="地区名称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<sst xmlns="http://schemas.openxmlformats.org/spreadsheetml/2006/main" count="433" uniqueCount="366">
  <si>
    <t>附表1</t>
  </si>
  <si>
    <t>彭阳县2024年地方一般公共预算收入决算（草案）情况表</t>
  </si>
  <si>
    <t>单位：万元</t>
  </si>
  <si>
    <t>项目</t>
  </si>
  <si>
    <t>2023年决算数</t>
  </si>
  <si>
    <t>2024年</t>
  </si>
  <si>
    <t>比上年增减%</t>
  </si>
  <si>
    <t>同口径增减%</t>
  </si>
  <si>
    <t>备注</t>
  </si>
  <si>
    <t>调整预算数</t>
  </si>
  <si>
    <t>十届三次人代会报告年初预算数据</t>
  </si>
  <si>
    <t>决算数</t>
  </si>
  <si>
    <t>超短收情况</t>
  </si>
  <si>
    <t>与十届四次人代会报告年初预算数据差额</t>
  </si>
  <si>
    <t>为调整预算%</t>
  </si>
  <si>
    <t>6＝5-3</t>
  </si>
  <si>
    <t>7＝5-4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</si>
  <si>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</si>
  <si>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</si>
  <si>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</si>
  <si>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</si>
  <si>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t xml:space="preserve">  企业所得税退税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</si>
  <si>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</si>
  <si>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</si>
  <si>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</si>
  <si>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</si>
  <si>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</si>
  <si>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</si>
  <si>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</si>
  <si>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</si>
  <si>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</si>
  <si>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</si>
  <si>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</si>
  <si>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</si>
  <si>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</si>
  <si>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-</t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</si>
  <si>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</si>
  <si>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</si>
  <si>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</si>
  <si>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</si>
  <si>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</si>
  <si>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</si>
  <si>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</si>
  <si>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</si>
  <si>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</si>
  <si>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附表2：</t>
  </si>
  <si>
    <t>彭阳县2024年一般公共预算支出决算（草案）情况表</t>
  </si>
  <si>
    <t>科目名称</t>
  </si>
  <si>
    <t>变动预算数</t>
  </si>
  <si>
    <t>十届四次人代会报告年初预算数据</t>
  </si>
  <si>
    <t>本年决算数</t>
  </si>
  <si>
    <t>为变动预算%</t>
  </si>
  <si>
    <t>6＝5-4</t>
  </si>
  <si>
    <t>一般公共预算支出合计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</si>
  <si>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</si>
  <si>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</si>
  <si>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</si>
  <si>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</si>
  <si>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</si>
  <si>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</si>
  <si>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</si>
  <si>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</si>
  <si>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</si>
  <si>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</si>
  <si>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</si>
  <si>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</si>
  <si>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资源勘探工业信息等支出</t>
    </r>
  </si>
  <si>
    <t xml:space="preserve">   商业服务业等支出</t>
  </si>
  <si>
    <t xml:space="preserve">   金融支出</t>
  </si>
  <si>
    <t xml:space="preserve">   自然资源海洋气象等支出</t>
  </si>
  <si>
    <t xml:space="preserve">   住房保障支出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</si>
  <si>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粮油物资储备支出</t>
    </r>
  </si>
  <si>
    <t xml:space="preserve">   灾害防治及应急管理支出</t>
  </si>
  <si>
    <t xml:space="preserve">   债务付息支出</t>
  </si>
  <si>
    <t xml:space="preserve">   预备费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</si>
  <si>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其他支出</t>
    </r>
  </si>
  <si>
    <t>附表3</t>
  </si>
  <si>
    <t>彭阳县2024年一般公共预算收支决算（草案）平衡表</t>
  </si>
  <si>
    <t>预算科目</t>
  </si>
  <si>
    <t>比上年增减（%）</t>
  </si>
  <si>
    <t>差额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</si>
  <si>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</si>
  <si>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</si>
  <si>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</si>
  <si>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</si>
  <si>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</si>
  <si>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</si>
  <si>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</si>
  <si>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</si>
  <si>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</si>
  <si>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</si>
  <si>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</si>
  <si>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</si>
  <si>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</si>
  <si>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</si>
  <si>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</si>
  <si>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其他税收返还支出</t>
  </si>
  <si>
    <t xml:space="preserve">    其他返还性收入</t>
  </si>
  <si>
    <t xml:space="preserve">  一般性转移支付支出</t>
  </si>
  <si>
    <t xml:space="preserve">  一般性转移支付收入</t>
  </si>
  <si>
    <t xml:space="preserve">    体制补助支出</t>
  </si>
  <si>
    <t xml:space="preserve">    体制补助收入</t>
  </si>
  <si>
    <t xml:space="preserve">    均衡性转移支付支出</t>
  </si>
  <si>
    <t xml:space="preserve">    均衡性转移支付收入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</si>
  <si>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</si>
  <si>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</si>
  <si>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</si>
  <si>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</si>
  <si>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</si>
  <si>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</si>
  <si>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化解债务补助支出</t>
  </si>
  <si>
    <t xml:space="preserve">    企业事业单位划转补助收入</t>
  </si>
  <si>
    <t xml:space="preserve">    资源枯竭型城市转移支付补助支出</t>
  </si>
  <si>
    <t xml:space="preserve">    产粮(油)大县奖励资金收入</t>
  </si>
  <si>
    <t xml:space="preserve">    企业事业单位划转补助支出</t>
  </si>
  <si>
    <t xml:space="preserve">    重点生态功能区转移支付收入</t>
  </si>
  <si>
    <t xml:space="preserve">    成品油价格和税费改革转移支付补助支出</t>
  </si>
  <si>
    <t xml:space="preserve">    固定数额补助收入</t>
  </si>
  <si>
    <t xml:space="preserve">    基层公检法司转移支付支出</t>
  </si>
  <si>
    <t xml:space="preserve">    革命老区转移支付收入</t>
  </si>
  <si>
    <t xml:space="preserve">    义务教育等转移支付支出</t>
  </si>
  <si>
    <t xml:space="preserve">    民族地区转移支付收入</t>
  </si>
  <si>
    <t xml:space="preserve">    基本养老保险和低保等转移支付支出</t>
  </si>
  <si>
    <t xml:space="preserve">    边境地区转移支付收入</t>
  </si>
  <si>
    <t xml:space="preserve">    新型农村合作医疗等转移支付支出</t>
  </si>
  <si>
    <t xml:space="preserve">    巩固拓展脱贫攻坚成果衔接乡村振兴转移支付收入</t>
  </si>
  <si>
    <t xml:space="preserve">    农村综合改革转移支付支出</t>
  </si>
  <si>
    <t xml:space="preserve">    一般公共服务共同财政事权转移支付收入  </t>
  </si>
  <si>
    <t xml:space="preserve">    产粮(油)大县奖励资金支出</t>
  </si>
  <si>
    <t xml:space="preserve">    外交共同财政事权转移支付收入  </t>
  </si>
  <si>
    <t xml:space="preserve">    重点生态功能区转移支付支出</t>
  </si>
  <si>
    <t xml:space="preserve">    国防共同财政事权转移支付收入  </t>
  </si>
  <si>
    <t xml:space="preserve">    固定数额补助</t>
  </si>
  <si>
    <t xml:space="preserve">    公共安全共同财政事权转移支付收入</t>
  </si>
  <si>
    <t xml:space="preserve">    其他一般性转移支付支出</t>
  </si>
  <si>
    <t xml:space="preserve">    教育共同财政事权转移支付收入</t>
  </si>
  <si>
    <t xml:space="preserve">    科学技术共同财政事权转移支付收入</t>
  </si>
  <si>
    <t xml:space="preserve">    文化旅游体育共同财政事权转移支付收入</t>
  </si>
  <si>
    <t xml:space="preserve">    社会保障和就业共同财政事权转移支付收入</t>
  </si>
  <si>
    <t xml:space="preserve">    卫生健康共同财政事权转移支付收入 </t>
  </si>
  <si>
    <t xml:space="preserve">    节能环保共同财政事权转移支付收入 </t>
  </si>
  <si>
    <t xml:space="preserve">    农林水共同财政事权转移支付收入</t>
  </si>
  <si>
    <t xml:space="preserve">    交通运输公共财政事权转移支付收入 </t>
  </si>
  <si>
    <t xml:space="preserve">    住房保障共同财政事权转移支付收入</t>
  </si>
  <si>
    <t xml:space="preserve">    灾害防治及应急管理公共财政事权转移支付收入</t>
  </si>
  <si>
    <t xml:space="preserve">    其他共同财政事权转移支付收入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</si>
  <si>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</si>
  <si>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</si>
  <si>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</si>
  <si>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</si>
  <si>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</si>
  <si>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</si>
  <si>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</si>
  <si>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</si>
  <si>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</si>
  <si>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</si>
  <si>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</si>
  <si>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</si>
  <si>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</si>
  <si>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</si>
  <si>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</si>
  <si>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</si>
  <si>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</si>
  <si>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</si>
  <si>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</si>
  <si>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</si>
  <si>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</si>
  <si>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</si>
  <si>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</si>
  <si>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</si>
  <si>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</si>
  <si>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</si>
  <si>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</si>
  <si>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</si>
  <si>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</si>
  <si>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</si>
  <si>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</si>
  <si>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</si>
  <si>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</si>
  <si>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地方政府一般债务还本支出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</si>
  <si>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</si>
  <si>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</si>
  <si>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</si>
  <si>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</si>
  <si>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</si>
  <si>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</si>
  <si>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</si>
  <si>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</si>
  <si>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</si>
  <si>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</si>
  <si>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</si>
  <si>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</si>
  <si>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</si>
  <si>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</si>
  <si>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</si>
  <si>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</si>
  <si>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</si>
  <si>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</si>
  <si>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</si>
  <si>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</si>
  <si>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</si>
  <si>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</si>
  <si>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</si>
  <si>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</si>
  <si>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</si>
  <si>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</si>
  <si>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</si>
  <si>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</si>
  <si>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</si>
  <si>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动用预算稳定调节基金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</si>
  <si>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</si>
  <si>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</si>
  <si>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</si>
  <si>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</si>
  <si>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</si>
  <si>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</si>
  <si>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</si>
  <si>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</si>
  <si>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</si>
  <si>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</si>
  <si>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</si>
  <si>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</si>
  <si>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</si>
  <si>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</si>
  <si>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</si>
  <si>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</si>
  <si>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彭阳县2024年度政府性基金预算收支决算（草案）情况表</t>
  </si>
  <si>
    <t>收    入</t>
  </si>
  <si>
    <t>支    出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</si>
  <si>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</si>
  <si>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</si>
  <si>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</si>
  <si>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</si>
  <si>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</si>
  <si>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文化旅游体育与传媒支出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</si>
  <si>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</si>
  <si>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</si>
  <si>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</si>
  <si>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</si>
  <si>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新型墙体材料专项基金收入</t>
  </si>
  <si>
    <t xml:space="preserve">  城乡社区支出</t>
  </si>
  <si>
    <t xml:space="preserve">  污水处理费收入</t>
  </si>
  <si>
    <t xml:space="preserve">  农林水支出</t>
  </si>
  <si>
    <t xml:space="preserve">  水土保持补偿费收入</t>
  </si>
  <si>
    <t xml:space="preserve">  交通运输支出</t>
  </si>
  <si>
    <t xml:space="preserve">  彩票发行机构和彩票销售机构费业务费用</t>
  </si>
  <si>
    <t xml:space="preserve">  资源勘探信息等支出</t>
  </si>
  <si>
    <t xml:space="preserve">  其他政府性基金收入</t>
  </si>
  <si>
    <t xml:space="preserve">  商业服务业等支出</t>
  </si>
  <si>
    <t xml:space="preserve">  其他政府性基金专项债务对应项目专项收入  </t>
  </si>
  <si>
    <t xml:space="preserve">  金融支出</t>
  </si>
  <si>
    <t xml:space="preserve">  其他支出</t>
  </si>
  <si>
    <t xml:space="preserve">  债务付息支出</t>
  </si>
  <si>
    <t xml:space="preserve">  债务发行费用支出</t>
  </si>
  <si>
    <t xml:space="preserve">  抗疫特别国债安排的支出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</si>
  <si>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</si>
  <si>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</si>
  <si>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</si>
  <si>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</si>
  <si>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</si>
  <si>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</si>
  <si>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</si>
  <si>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</si>
  <si>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</si>
  <si>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</si>
  <si>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</si>
  <si>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</si>
  <si>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</si>
  <si>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</si>
  <si>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</si>
  <si>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</si>
  <si>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</si>
  <si>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</si>
  <si>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</si>
  <si>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</si>
  <si>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</si>
  <si>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</si>
  <si>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</t>
  </si>
  <si>
    <t>彭阳县2024年国有资本经营预算收支决算（草案）情况表</t>
  </si>
  <si>
    <t>收  入</t>
  </si>
  <si>
    <t>支     出</t>
  </si>
  <si>
    <t>项  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</si>
  <si>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</si>
  <si>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</si>
  <si>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</si>
  <si>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</si>
  <si>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</si>
  <si>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</si>
  <si>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</si>
  <si>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</si>
  <si>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</si>
  <si>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</si>
  <si>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</si>
  <si>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</si>
  <si>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</si>
  <si>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</si>
  <si>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</si>
  <si>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</si>
  <si>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</si>
  <si>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</si>
  <si>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</si>
  <si>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</si>
  <si>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附表6：</t>
  </si>
  <si>
    <t>彭阳县2024年度社会保险基金收支决算（草案）情况表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</si>
  <si>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</si>
  <si>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</si>
  <si>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</si>
  <si>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</si>
  <si>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</si>
  <si>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</si>
  <si>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</si>
  <si>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</si>
  <si>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</si>
  <si>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</si>
  <si>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</si>
  <si>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</si>
  <si>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三、机关事业单位基本养老保险基金收入</t>
  </si>
  <si>
    <t>三、机关事业单位基本养老保险基金支出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</si>
  <si>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</si>
  <si>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</si>
  <si>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</si>
  <si>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</si>
  <si>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</si>
  <si>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</si>
  <si>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区级统筹</t>
  </si>
  <si>
    <t>七、失业保险基金收入</t>
  </si>
  <si>
    <t>七、失业保险基金支出</t>
  </si>
  <si>
    <t>收  入  合  计</t>
  </si>
  <si>
    <t>支  出  合  计</t>
  </si>
  <si>
    <t>附表7</t>
  </si>
  <si>
    <t>彭阳县2024年“六项”费用支出情况统计表</t>
  </si>
  <si>
    <t xml:space="preserve">                     单位：万元</t>
  </si>
  <si>
    <t>序号</t>
  </si>
  <si>
    <t>2019年决算支出情况</t>
  </si>
  <si>
    <t>2023年决算支出情况</t>
  </si>
  <si>
    <t>2024年决算支出情况</t>
  </si>
  <si>
    <t>同比增减金额</t>
  </si>
  <si>
    <t>同比增减%</t>
  </si>
  <si>
    <t>较2019年增减金额</t>
  </si>
  <si>
    <t>较2019年增减%</t>
  </si>
  <si>
    <t>公务接待费</t>
  </si>
  <si>
    <t>因公出国（境）费用</t>
  </si>
  <si>
    <t>公务用车购置费</t>
  </si>
  <si>
    <t>公务用车运行维护费</t>
  </si>
  <si>
    <t>会议费</t>
  </si>
  <si>
    <t>培训费</t>
  </si>
  <si>
    <t>差旅费</t>
  </si>
  <si>
    <t>合计</t>
  </si>
  <si>
    <t>其中：三公经费</t>
  </si>
  <si>
    <t>附表8:</t>
  </si>
  <si>
    <t>彭阳县2024年地方政府债务余额情况表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</si>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</sst>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_-;_-&quot;$&quot;\ * #,##0\-;_-&quot;$&quot;\ * &quot;-&quot;_-;_-@_-"/>
    <numFmt numFmtId="177" formatCode="_(&quot;$&quot;* #,##0.00_);_(&quot;$&quot;* \(#,##0.00\);_(&quot;$&quot;* &quot;-&quot;??_);_(@_)"/>
    <numFmt numFmtId="178" formatCode="\$#,##0.00;\(\$#,##0.00\)"/>
    <numFmt numFmtId="179" formatCode="#,##0.0_);\(#,##0.0\)"/>
    <numFmt numFmtId="180" formatCode="\$#,##0;\(\$#,##0\)"/>
    <numFmt numFmtId="181" formatCode="_-&quot;$&quot;\ * #,##0.00_-;_-&quot;$&quot;\ * #,##0.00\-;_-&quot;$&quot;\ * &quot;-&quot;??_-;_-@_-"/>
    <numFmt numFmtId="182" formatCode="_-* #,##0_-;\-* #,##0_-;_-* &quot;-&quot;_-;_-@_-"/>
    <numFmt numFmtId="183" formatCode="&quot;$&quot;#,##0_);[Red]\(&quot;$&quot;#,##0\)"/>
    <numFmt numFmtId="184" formatCode="&quot;$&quot;\ #,##0_-;[Red]&quot;$&quot;\ #,##0\-"/>
    <numFmt numFmtId="185" formatCode="_(&quot;$&quot;* #,##0_);_(&quot;$&quot;* \(#,##0\);_(&quot;$&quot;* &quot;-&quot;_);_(@_)"/>
    <numFmt numFmtId="186" formatCode="&quot;$&quot;\ #,##0.00_-;[Red]&quot;$&quot;\ #,##0.00\-"/>
    <numFmt numFmtId="187" formatCode="_-* #,##0.00_-;\-* #,##0.00_-;_-* &quot;-&quot;??_-;_-@_-"/>
    <numFmt numFmtId="188" formatCode="#,##0;\(#,##0\)"/>
    <numFmt numFmtId="189" formatCode="&quot;$&quot;#,##0.00_);[Red]\(&quot;$&quot;#,##0.00\)"/>
    <numFmt numFmtId="190" formatCode="#\ ??/??"/>
    <numFmt numFmtId="191" formatCode="0.00_ "/>
    <numFmt numFmtId="192" formatCode="0_ "/>
    <numFmt numFmtId="193" formatCode="#,##0_ "/>
    <numFmt numFmtId="194" formatCode="_ * #,##0_ ;_ * \-#,##0_ ;_ * &quot;-&quot;??_ ;_ @_ "/>
    <numFmt numFmtId="195" formatCode="#,##0_);[Red]\(#,##0\)"/>
    <numFmt numFmtId="196" formatCode="#,##0.00_ ;[Red]\-#,##0.00\ "/>
    <numFmt numFmtId="197" formatCode="#,##0.00_ "/>
    <numFmt numFmtId="198" formatCode="0.00_);[Red]\(0.00\)"/>
    <numFmt numFmtId="199" formatCode="#,##0_ ;[Red]\-#,##0\ "/>
  </numFmts>
  <fonts count="68">
    <font>
      <sz val="12"/>
      <name val="宋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2"/>
      <color indexed="0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b/>
      <sz val="10"/>
      <name val="Tms Rmn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name val="MS Sans Serif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4">
    <xf numFmtId="0" fontId="0" fillId="0" borderId="0"/>
    <xf numFmtId="43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6" fillId="41" borderId="16">
      <protection locked="0"/>
    </xf>
    <xf numFmtId="0" fontId="18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4" fontId="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45" borderId="0" applyNumberFormat="0" applyBorder="0" applyAlignment="0" applyProtection="0"/>
    <xf numFmtId="37" fontId="48" fillId="0" borderId="0"/>
    <xf numFmtId="0" fontId="49" fillId="44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/>
    <xf numFmtId="0" fontId="52" fillId="0" borderId="0"/>
    <xf numFmtId="0" fontId="49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53" fillId="0" borderId="17" applyNumberFormat="0" applyFill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54" fillId="0" borderId="0"/>
    <xf numFmtId="0" fontId="18" fillId="53" borderId="0" applyNumberFormat="0" applyBorder="0" applyAlignment="0" applyProtection="0"/>
    <xf numFmtId="0" fontId="45" fillId="53" borderId="0" applyNumberFormat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0" fillId="40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5" fillId="0" borderId="4" applyNumberFormat="0" applyFill="0" applyProtection="0">
      <alignment horizontal="right"/>
    </xf>
    <xf numFmtId="0" fontId="55" fillId="0" borderId="18" applyNumberFormat="0" applyAlignment="0" applyProtection="0">
      <alignment horizontal="left" vertical="center"/>
    </xf>
    <xf numFmtId="0" fontId="0" fillId="0" borderId="0" applyNumberFormat="0" applyFont="0" applyFill="0" applyBorder="0" applyAlignment="0" applyProtection="0">
      <alignment horizontal="left"/>
    </xf>
    <xf numFmtId="43" fontId="0" fillId="0" borderId="0" applyFont="0" applyFill="0" applyBorder="0" applyAlignment="0" applyProtection="0">
      <alignment vertical="center"/>
    </xf>
    <xf numFmtId="0" fontId="18" fillId="44" borderId="0" applyNumberFormat="0" applyBorder="0" applyAlignment="0" applyProtection="0"/>
    <xf numFmtId="0" fontId="50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8" fillId="47" borderId="0" applyNumberFormat="0" applyBorder="0" applyAlignment="0" applyProtection="0"/>
    <xf numFmtId="178" fontId="56" fillId="0" borderId="0"/>
    <xf numFmtId="0" fontId="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1" fillId="0" borderId="19" applyNumberFormat="0" applyFill="0" applyAlignment="0" applyProtection="0">
      <alignment vertical="center"/>
    </xf>
    <xf numFmtId="179" fontId="58" fillId="56" borderId="0"/>
    <xf numFmtId="3" fontId="0" fillId="0" borderId="0" applyFont="0" applyFill="0" applyBorder="0" applyAlignment="0" applyProtection="0"/>
    <xf numFmtId="0" fontId="23" fillId="0" borderId="0"/>
    <xf numFmtId="180" fontId="56" fillId="0" borderId="0"/>
    <xf numFmtId="181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55" fillId="0" borderId="7">
      <alignment horizontal="left" vertical="center"/>
    </xf>
    <xf numFmtId="14" fontId="59" fillId="0" borderId="0">
      <alignment horizontal="center" wrapText="1"/>
      <protection locked="0"/>
    </xf>
    <xf numFmtId="0" fontId="60" fillId="0" borderId="0" applyNumberFormat="0" applyFill="0" applyBorder="0" applyAlignment="0" applyProtection="0"/>
    <xf numFmtId="10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61" fillId="49" borderId="1" applyNumberFormat="0" applyBorder="0" applyAlignment="0" applyProtection="0"/>
    <xf numFmtId="0" fontId="62" fillId="0" borderId="20" applyNumberFormat="0" applyFill="0" applyAlignment="0" applyProtection="0">
      <alignment vertical="center"/>
    </xf>
    <xf numFmtId="18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4" fontId="5" fillId="0" borderId="0"/>
    <xf numFmtId="185" fontId="0" fillId="0" borderId="0" applyFont="0" applyFill="0" applyBorder="0" applyAlignment="0" applyProtection="0"/>
    <xf numFmtId="0" fontId="63" fillId="0" borderId="0"/>
    <xf numFmtId="18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179" fontId="64" fillId="57" borderId="0"/>
    <xf numFmtId="0" fontId="56" fillId="0" borderId="0"/>
    <xf numFmtId="0" fontId="0" fillId="0" borderId="0"/>
    <xf numFmtId="0" fontId="52" fillId="0" borderId="0">
      <protection locked="0"/>
    </xf>
    <xf numFmtId="0" fontId="65" fillId="0" borderId="4" applyNumberFormat="0" applyFill="0" applyProtection="0">
      <alignment horizontal="center"/>
    </xf>
    <xf numFmtId="188" fontId="56" fillId="0" borderId="0"/>
    <xf numFmtId="0" fontId="0" fillId="0" borderId="0"/>
    <xf numFmtId="189" fontId="0" fillId="0" borderId="0" applyFont="0" applyFill="0" applyBorder="0" applyAlignment="0" applyProtection="0"/>
    <xf numFmtId="0" fontId="59" fillId="0" borderId="0">
      <alignment horizontal="center" wrapText="1"/>
      <protection locked="0"/>
    </xf>
    <xf numFmtId="38" fontId="0" fillId="0" borderId="0" applyFont="0" applyFill="0" applyBorder="0" applyAlignment="0" applyProtection="0"/>
    <xf numFmtId="0" fontId="60" fillId="0" borderId="21">
      <alignment horizontal="center"/>
    </xf>
    <xf numFmtId="0" fontId="0" fillId="58" borderId="0" applyNumberFormat="0" applyFont="0" applyBorder="0" applyAlignment="0" applyProtection="0"/>
    <xf numFmtId="0" fontId="66" fillId="0" borderId="22" applyNumberFormat="0" applyFill="0" applyProtection="0">
      <alignment horizontal="center"/>
    </xf>
    <xf numFmtId="15" fontId="67" fillId="0" borderId="0"/>
    <xf numFmtId="190" fontId="0" fillId="0" borderId="0" applyFont="0" applyFill="0" applyProtection="0"/>
    <xf numFmtId="0" fontId="0" fillId="0" borderId="0">
      <alignment vertical="center"/>
    </xf>
    <xf numFmtId="0" fontId="8" fillId="0" borderId="0"/>
    <xf numFmtId="0" fontId="0" fillId="0" borderId="0"/>
    <xf numFmtId="0" fontId="61" fillId="53" borderId="0" applyNumberFormat="0" applyBorder="0" applyAlignment="0" applyProtection="0"/>
  </cellStyleXfs>
  <cellXfs count="20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2" borderId="0" xfId="131" applyNumberFormat="1" applyFont="1" applyFill="1" applyAlignment="1">
      <alignment horizontal="center" vertical="center"/>
    </xf>
    <xf numFmtId="0" fontId="5" fillId="0" borderId="0" xfId="131" applyNumberFormat="1" applyFont="1" applyFill="1" applyBorder="1" applyAlignment="1">
      <alignment horizontal="center" vertical="center"/>
    </xf>
    <xf numFmtId="191" fontId="5" fillId="0" borderId="0" xfId="131" applyNumberFormat="1" applyFont="1" applyFill="1" applyBorder="1" applyAlignment="1">
      <alignment horizontal="center" vertical="center"/>
    </xf>
    <xf numFmtId="191" fontId="0" fillId="0" borderId="3" xfId="131" applyNumberFormat="1" applyFont="1" applyFill="1" applyBorder="1" applyAlignment="1">
      <alignment horizontal="center" vertical="center"/>
    </xf>
    <xf numFmtId="191" fontId="6" fillId="0" borderId="1" xfId="0" applyNumberFormat="1" applyFont="1" applyFill="1" applyBorder="1" applyAlignment="1">
      <alignment horizontal="center" vertical="center"/>
    </xf>
    <xf numFmtId="191" fontId="6" fillId="0" borderId="1" xfId="0" applyNumberFormat="1" applyFont="1" applyFill="1" applyBorder="1" applyAlignment="1">
      <alignment horizontal="center" vertical="center" wrapText="1"/>
    </xf>
    <xf numFmtId="192" fontId="6" fillId="0" borderId="2" xfId="0" applyNumberFormat="1" applyFont="1" applyFill="1" applyBorder="1" applyAlignment="1">
      <alignment horizontal="center" vertical="center" wrapText="1"/>
    </xf>
    <xf numFmtId="191" fontId="6" fillId="0" borderId="2" xfId="0" applyNumberFormat="1" applyFont="1" applyFill="1" applyBorder="1" applyAlignment="1">
      <alignment horizontal="center" vertical="center" wrapText="1"/>
    </xf>
    <xf numFmtId="192" fontId="6" fillId="0" borderId="4" xfId="0" applyNumberFormat="1" applyFont="1" applyFill="1" applyBorder="1" applyAlignment="1">
      <alignment horizontal="center" vertical="center" wrapText="1"/>
    </xf>
    <xf numFmtId="191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91" fontId="7" fillId="0" borderId="1" xfId="0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/>
    </xf>
    <xf numFmtId="191" fontId="8" fillId="0" borderId="1" xfId="0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191" fontId="6" fillId="0" borderId="5" xfId="0" applyNumberFormat="1" applyFont="1" applyFill="1" applyBorder="1" applyAlignment="1">
      <alignment horizontal="center" vertical="center" wrapText="1"/>
    </xf>
    <xf numFmtId="191" fontId="6" fillId="0" borderId="6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right" vertical="center" wrapText="1" shrinkToFit="1"/>
    </xf>
    <xf numFmtId="191" fontId="7" fillId="0" borderId="5" xfId="0" applyNumberFormat="1" applyFont="1" applyFill="1" applyBorder="1" applyAlignment="1">
      <alignment horizontal="center" vertical="center" wrapText="1"/>
    </xf>
    <xf numFmtId="191" fontId="7" fillId="0" borderId="7" xfId="0" applyNumberFormat="1" applyFont="1" applyFill="1" applyBorder="1" applyAlignment="1">
      <alignment horizontal="center" vertical="center" wrapText="1"/>
    </xf>
    <xf numFmtId="191" fontId="7" fillId="0" borderId="6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1" fillId="0" borderId="0" xfId="0" applyFont="1" applyFill="1" applyAlignment="1"/>
    <xf numFmtId="3" fontId="2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193" fontId="3" fillId="0" borderId="1" xfId="0" applyNumberFormat="1" applyFont="1" applyFill="1" applyBorder="1" applyAlignment="1" applyProtection="1">
      <alignment horizontal="center" vertical="center" wrapText="1"/>
    </xf>
    <xf numFmtId="193" fontId="3" fillId="0" borderId="5" xfId="0" applyNumberFormat="1" applyFont="1" applyFill="1" applyBorder="1" applyAlignment="1" applyProtection="1">
      <alignment horizontal="center" vertical="center" wrapText="1"/>
    </xf>
    <xf numFmtId="193" fontId="3" fillId="0" borderId="7" xfId="0" applyNumberFormat="1" applyFont="1" applyFill="1" applyBorder="1" applyAlignment="1" applyProtection="1">
      <alignment horizontal="center" vertical="center" wrapText="1"/>
    </xf>
    <xf numFmtId="193" fontId="3" fillId="0" borderId="6" xfId="0" applyNumberFormat="1" applyFont="1" applyFill="1" applyBorder="1" applyAlignment="1" applyProtection="1">
      <alignment horizontal="center" vertical="center" wrapText="1"/>
    </xf>
    <xf numFmtId="193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/>
    <xf numFmtId="3" fontId="3" fillId="0" borderId="1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/>
    <xf numFmtId="3" fontId="3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right" vertical="center"/>
    </xf>
    <xf numFmtId="194" fontId="0" fillId="0" borderId="0" xfId="1" applyNumberFormat="1" applyFont="1" applyAlignment="1">
      <alignment vertical="center"/>
    </xf>
    <xf numFmtId="0" fontId="11" fillId="0" borderId="0" xfId="0" applyFont="1"/>
    <xf numFmtId="194" fontId="13" fillId="0" borderId="0" xfId="1" applyNumberFormat="1" applyFont="1" applyAlignment="1">
      <alignment horizontal="center" vertical="center"/>
    </xf>
    <xf numFmtId="194" fontId="0" fillId="0" borderId="0" xfId="1" applyNumberFormat="1" applyFont="1" applyAlignment="1">
      <alignment horizontal="right" vertical="center"/>
    </xf>
    <xf numFmtId="194" fontId="0" fillId="0" borderId="0" xfId="1" applyNumberFormat="1" applyFont="1" applyBorder="1" applyAlignment="1">
      <alignment horizontal="center" vertical="center"/>
    </xf>
    <xf numFmtId="194" fontId="0" fillId="0" borderId="0" xfId="1" applyNumberFormat="1" applyFont="1" applyBorder="1" applyAlignment="1">
      <alignment horizontal="right" vertical="center"/>
    </xf>
    <xf numFmtId="194" fontId="14" fillId="0" borderId="5" xfId="1" applyNumberFormat="1" applyFont="1" applyBorder="1" applyAlignment="1">
      <alignment horizontal="center" vertical="center"/>
    </xf>
    <xf numFmtId="194" fontId="14" fillId="0" borderId="7" xfId="1" applyNumberFormat="1" applyFont="1" applyBorder="1" applyAlignment="1">
      <alignment horizontal="center" vertical="center"/>
    </xf>
    <xf numFmtId="194" fontId="14" fillId="0" borderId="6" xfId="1" applyNumberFormat="1" applyFont="1" applyBorder="1" applyAlignment="1">
      <alignment horizontal="center" vertical="center"/>
    </xf>
    <xf numFmtId="194" fontId="14" fillId="0" borderId="1" xfId="1" applyNumberFormat="1" applyFont="1" applyFill="1" applyBorder="1" applyAlignment="1" applyProtection="1">
      <alignment horizontal="center" vertical="center" wrapText="1"/>
    </xf>
    <xf numFmtId="194" fontId="14" fillId="0" borderId="1" xfId="1" applyNumberFormat="1" applyFont="1" applyBorder="1" applyAlignment="1">
      <alignment horizontal="center" vertical="center"/>
    </xf>
    <xf numFmtId="194" fontId="14" fillId="3" borderId="1" xfId="1" applyNumberFormat="1" applyFont="1" applyFill="1" applyBorder="1" applyAlignment="1" applyProtection="1">
      <alignment horizontal="center" vertical="center" wrapText="1"/>
    </xf>
    <xf numFmtId="194" fontId="3" fillId="0" borderId="1" xfId="1" applyNumberFormat="1" applyFont="1" applyFill="1" applyBorder="1" applyAlignment="1">
      <alignment vertical="center"/>
    </xf>
    <xf numFmtId="194" fontId="10" fillId="0" borderId="1" xfId="1" applyNumberFormat="1" applyFont="1" applyBorder="1" applyAlignment="1">
      <alignment vertical="center"/>
    </xf>
    <xf numFmtId="194" fontId="3" fillId="0" borderId="1" xfId="1" applyNumberFormat="1" applyFont="1" applyFill="1" applyBorder="1" applyAlignment="1">
      <alignment vertical="center" wrapText="1"/>
    </xf>
    <xf numFmtId="194" fontId="0" fillId="0" borderId="1" xfId="1" applyNumberFormat="1" applyFont="1" applyBorder="1" applyAlignment="1">
      <alignment vertical="center"/>
    </xf>
    <xf numFmtId="194" fontId="3" fillId="0" borderId="1" xfId="1" applyNumberFormat="1" applyFont="1" applyFill="1" applyBorder="1" applyAlignment="1">
      <alignment horizontal="left" vertical="center"/>
    </xf>
    <xf numFmtId="194" fontId="3" fillId="0" borderId="1" xfId="1" applyNumberFormat="1" applyFont="1" applyFill="1" applyBorder="1" applyAlignment="1">
      <alignment horizontal="center" vertical="center"/>
    </xf>
    <xf numFmtId="194" fontId="4" fillId="0" borderId="1" xfId="1" applyNumberFormat="1" applyFont="1" applyFill="1" applyBorder="1" applyAlignment="1">
      <alignment horizontal="center" vertical="center"/>
    </xf>
    <xf numFmtId="194" fontId="0" fillId="0" borderId="1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ill="1"/>
    <xf numFmtId="43" fontId="0" fillId="0" borderId="0" xfId="1" applyFont="1"/>
    <xf numFmtId="0" fontId="14" fillId="0" borderId="1" xfId="0" applyNumberFormat="1" applyFont="1" applyFill="1" applyBorder="1" applyAlignment="1" applyProtection="1">
      <alignment horizontal="center" vertical="center" wrapText="1"/>
    </xf>
    <xf numFmtId="43" fontId="14" fillId="0" borderId="1" xfId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/>
    <xf numFmtId="0" fontId="11" fillId="0" borderId="1" xfId="0" applyNumberFormat="1" applyFont="1" applyFill="1" applyBorder="1" applyAlignment="1" applyProtection="1">
      <alignment horizontal="left" vertical="center"/>
    </xf>
    <xf numFmtId="194" fontId="15" fillId="0" borderId="1" xfId="1" applyNumberFormat="1" applyFont="1" applyFill="1" applyBorder="1" applyAlignment="1" applyProtection="1">
      <alignment horizontal="right" vertical="center"/>
    </xf>
    <xf numFmtId="43" fontId="15" fillId="0" borderId="1" xfId="1" applyFont="1" applyFill="1" applyBorder="1" applyAlignment="1" applyProtection="1">
      <alignment horizontal="right" vertical="center"/>
    </xf>
    <xf numFmtId="191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0" applyFont="1" applyBorder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194" fontId="16" fillId="0" borderId="1" xfId="1" applyNumberFormat="1" applyFont="1" applyFill="1" applyBorder="1" applyAlignment="1" applyProtection="1">
      <alignment horizontal="right" vertical="center"/>
    </xf>
    <xf numFmtId="194" fontId="15" fillId="0" borderId="1" xfId="1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191" fontId="0" fillId="2" borderId="0" xfId="0" applyNumberFormat="1" applyFill="1"/>
    <xf numFmtId="0" fontId="1" fillId="2" borderId="0" xfId="0" applyFont="1" applyFill="1"/>
    <xf numFmtId="0" fontId="2" fillId="2" borderId="0" xfId="0" applyNumberFormat="1" applyFont="1" applyFill="1" applyAlignment="1" applyProtection="1">
      <alignment horizontal="center" vertical="center"/>
    </xf>
    <xf numFmtId="191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191" fontId="3" fillId="2" borderId="0" xfId="0" applyNumberFormat="1" applyFont="1" applyFill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91" fontId="14" fillId="0" borderId="1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194" fontId="10" fillId="0" borderId="1" xfId="1" applyNumberFormat="1" applyFont="1" applyBorder="1" applyAlignment="1">
      <alignment horizontal="right" vertical="center"/>
    </xf>
    <xf numFmtId="191" fontId="10" fillId="0" borderId="1" xfId="1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3" fillId="0" borderId="1" xfId="127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 shrinkToFit="1"/>
    </xf>
    <xf numFmtId="0" fontId="4" fillId="0" borderId="1" xfId="127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94" fontId="0" fillId="2" borderId="0" xfId="0" applyNumberFormat="1" applyFill="1"/>
    <xf numFmtId="195" fontId="0" fillId="2" borderId="0" xfId="1" applyNumberFormat="1" applyFont="1" applyFill="1" applyAlignment="1"/>
    <xf numFmtId="195" fontId="17" fillId="2" borderId="0" xfId="1" applyNumberFormat="1" applyFont="1" applyFill="1" applyAlignment="1"/>
    <xf numFmtId="10" fontId="0" fillId="2" borderId="0" xfId="0" applyNumberFormat="1" applyFill="1"/>
    <xf numFmtId="0" fontId="18" fillId="2" borderId="0" xfId="0" applyFont="1" applyFill="1"/>
    <xf numFmtId="0" fontId="3" fillId="2" borderId="0" xfId="0" applyNumberFormat="1" applyFont="1" applyFill="1" applyBorder="1" applyAlignment="1" applyProtection="1">
      <alignment horizontal="right" vertical="center"/>
    </xf>
    <xf numFmtId="195" fontId="3" fillId="2" borderId="0" xfId="0" applyNumberFormat="1" applyFont="1" applyFill="1" applyBorder="1" applyAlignment="1" applyProtection="1">
      <alignment horizontal="right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195" fontId="14" fillId="2" borderId="1" xfId="1" applyNumberFormat="1" applyFont="1" applyFill="1" applyBorder="1" applyAlignment="1" applyProtection="1">
      <alignment horizontal="center" vertical="center" wrapText="1"/>
    </xf>
    <xf numFmtId="195" fontId="14" fillId="2" borderId="1" xfId="93" applyNumberFormat="1" applyFont="1" applyFill="1" applyBorder="1" applyAlignment="1" applyProtection="1">
      <alignment horizontal="center" vertical="center" wrapText="1"/>
    </xf>
    <xf numFmtId="10" fontId="14" fillId="2" borderId="2" xfId="0" applyNumberFormat="1" applyFont="1" applyFill="1" applyBorder="1" applyAlignment="1" applyProtection="1">
      <alignment horizontal="center" vertical="center" wrapText="1"/>
    </xf>
    <xf numFmtId="43" fontId="14" fillId="2" borderId="1" xfId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195" fontId="14" fillId="0" borderId="1" xfId="0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 applyProtection="1">
      <alignment horizontal="center" vertical="center" wrapText="1"/>
    </xf>
    <xf numFmtId="10" fontId="14" fillId="2" borderId="4" xfId="0" applyNumberFormat="1" applyFont="1" applyFill="1" applyBorder="1" applyAlignment="1" applyProtection="1">
      <alignment horizontal="center" vertical="center" wrapText="1"/>
    </xf>
    <xf numFmtId="195" fontId="19" fillId="2" borderId="1" xfId="93" applyNumberFormat="1" applyFont="1" applyFill="1" applyBorder="1" applyAlignment="1" applyProtection="1">
      <alignment horizontal="center" vertical="center" wrapText="1"/>
    </xf>
    <xf numFmtId="195" fontId="14" fillId="2" borderId="1" xfId="0" applyNumberFormat="1" applyFont="1" applyFill="1" applyBorder="1" applyAlignment="1">
      <alignment horizontal="center" vertical="center" wrapText="1"/>
    </xf>
    <xf numFmtId="0" fontId="14" fillId="2" borderId="4" xfId="97" applyNumberFormat="1" applyFont="1" applyFill="1" applyBorder="1" applyAlignment="1" applyProtection="1">
      <alignment horizontal="left" vertical="center"/>
    </xf>
    <xf numFmtId="194" fontId="10" fillId="4" borderId="1" xfId="1" applyNumberFormat="1" applyFont="1" applyFill="1" applyBorder="1" applyAlignment="1" applyProtection="1">
      <alignment horizontal="right" vertical="center"/>
      <protection locked="0"/>
    </xf>
    <xf numFmtId="191" fontId="10" fillId="4" borderId="1" xfId="0" applyNumberFormat="1" applyFont="1" applyFill="1" applyBorder="1" applyAlignment="1">
      <alignment vertical="center"/>
    </xf>
    <xf numFmtId="43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20" fillId="2" borderId="5" xfId="140" applyNumberFormat="1" applyFont="1" applyFill="1" applyBorder="1" applyAlignment="1" applyProtection="1">
      <alignment horizontal="left" vertical="center"/>
      <protection locked="0"/>
    </xf>
    <xf numFmtId="194" fontId="10" fillId="0" borderId="1" xfId="1" applyNumberFormat="1" applyFont="1" applyFill="1" applyBorder="1" applyAlignment="1" applyProtection="1">
      <alignment horizontal="right"/>
    </xf>
    <xf numFmtId="0" fontId="15" fillId="0" borderId="1" xfId="0" applyNumberFormat="1" applyFont="1" applyFill="1" applyBorder="1" applyAlignment="1">
      <alignment horizontal="right" vertical="center" wrapText="1"/>
    </xf>
    <xf numFmtId="196" fontId="20" fillId="0" borderId="1" xfId="61" applyNumberFormat="1" applyFont="1" applyBorder="1" applyAlignment="1" applyProtection="1">
      <alignment vertical="center" wrapText="1"/>
    </xf>
    <xf numFmtId="197" fontId="20" fillId="0" borderId="1" xfId="61" applyNumberFormat="1" applyFont="1" applyBorder="1" applyAlignment="1" applyProtection="1">
      <alignment vertical="center" wrapText="1"/>
    </xf>
    <xf numFmtId="0" fontId="10" fillId="0" borderId="1" xfId="0" applyFont="1" applyBorder="1" applyAlignment="1">
      <alignment vertical="center"/>
    </xf>
    <xf numFmtId="0" fontId="20" fillId="2" borderId="5" xfId="140" applyNumberFormat="1" applyFont="1" applyFill="1" applyBorder="1" applyAlignment="1" applyProtection="1">
      <alignment horizontal="left" vertical="center" wrapText="1"/>
      <protection locked="0"/>
    </xf>
    <xf numFmtId="0" fontId="20" fillId="2" borderId="5" xfId="97" applyNumberFormat="1" applyFont="1" applyFill="1" applyBorder="1" applyAlignment="1" applyProtection="1">
      <alignment horizontal="left" vertical="center"/>
    </xf>
    <xf numFmtId="0" fontId="10" fillId="2" borderId="5" xfId="97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>
      <alignment horizontal="right"/>
    </xf>
    <xf numFmtId="0" fontId="10" fillId="0" borderId="5" xfId="142" applyFont="1" applyBorder="1" applyAlignment="1">
      <alignment horizontal="left" vertical="center"/>
    </xf>
    <xf numFmtId="194" fontId="0" fillId="0" borderId="1" xfId="1" applyNumberFormat="1" applyFont="1" applyFill="1" applyBorder="1" applyAlignment="1" applyProtection="1">
      <alignment horizontal="right"/>
    </xf>
    <xf numFmtId="194" fontId="0" fillId="0" borderId="0" xfId="1" applyNumberFormat="1" applyFont="1" applyAlignment="1">
      <alignment horizontal="right"/>
    </xf>
    <xf numFmtId="191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95" fontId="22" fillId="2" borderId="0" xfId="0" applyNumberFormat="1" applyFont="1" applyFill="1" applyAlignment="1">
      <alignment vertical="center"/>
    </xf>
    <xf numFmtId="195" fontId="0" fillId="2" borderId="0" xfId="0" applyNumberFormat="1" applyFont="1" applyFill="1" applyAlignment="1">
      <alignment vertical="center"/>
    </xf>
    <xf numFmtId="191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98" fontId="3" fillId="2" borderId="0" xfId="0" applyNumberFormat="1" applyFont="1" applyFill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195" fontId="14" fillId="2" borderId="2" xfId="0" applyNumberFormat="1" applyFont="1" applyFill="1" applyBorder="1" applyAlignment="1">
      <alignment horizontal="center" vertical="center" wrapText="1"/>
    </xf>
    <xf numFmtId="195" fontId="14" fillId="2" borderId="5" xfId="0" applyNumberFormat="1" applyFont="1" applyFill="1" applyBorder="1" applyAlignment="1">
      <alignment horizontal="center" vertical="center" wrapText="1"/>
    </xf>
    <xf numFmtId="195" fontId="14" fillId="2" borderId="7" xfId="0" applyNumberFormat="1" applyFont="1" applyFill="1" applyBorder="1" applyAlignment="1">
      <alignment horizontal="center" vertical="center" wrapText="1"/>
    </xf>
    <xf numFmtId="195" fontId="14" fillId="2" borderId="6" xfId="0" applyNumberFormat="1" applyFont="1" applyFill="1" applyBorder="1" applyAlignment="1">
      <alignment horizontal="center" vertical="center" wrapText="1"/>
    </xf>
    <xf numFmtId="191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95" fontId="14" fillId="2" borderId="4" xfId="0" applyNumberFormat="1" applyFont="1" applyFill="1" applyBorder="1" applyAlignment="1">
      <alignment horizontal="center" vertical="center" wrapText="1"/>
    </xf>
    <xf numFmtId="19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91" fontId="14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94" fontId="20" fillId="0" borderId="1" xfId="1" applyNumberFormat="1" applyFont="1" applyBorder="1" applyAlignment="1">
      <alignment vertical="center"/>
    </xf>
    <xf numFmtId="194" fontId="20" fillId="0" borderId="1" xfId="1" applyNumberFormat="1" applyFont="1" applyBorder="1" applyAlignment="1">
      <alignment horizontal="right" vertical="center"/>
    </xf>
    <xf numFmtId="191" fontId="4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20" fillId="4" borderId="1" xfId="0" applyFont="1" applyFill="1" applyBorder="1" applyAlignment="1">
      <alignment vertical="center"/>
    </xf>
    <xf numFmtId="194" fontId="20" fillId="4" borderId="1" xfId="1" applyNumberFormat="1" applyFont="1" applyFill="1" applyBorder="1" applyAlignment="1">
      <alignment vertical="center"/>
    </xf>
    <xf numFmtId="194" fontId="20" fillId="4" borderId="1" xfId="1" applyNumberFormat="1" applyFont="1" applyFill="1" applyBorder="1" applyAlignment="1">
      <alignment horizontal="right" vertical="center"/>
    </xf>
    <xf numFmtId="196" fontId="20" fillId="4" borderId="1" xfId="61" applyNumberFormat="1" applyFont="1" applyFill="1" applyBorder="1" applyAlignment="1" applyProtection="1">
      <alignment vertical="center" wrapText="1"/>
    </xf>
    <xf numFmtId="191" fontId="3" fillId="2" borderId="1" xfId="0" applyNumberFormat="1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20" fillId="0" borderId="1" xfId="0" applyFont="1" applyBorder="1" applyAlignment="1">
      <alignment vertical="center"/>
    </xf>
    <xf numFmtId="194" fontId="20" fillId="0" borderId="1" xfId="1" applyNumberFormat="1" applyFont="1" applyFill="1" applyBorder="1" applyAlignment="1" applyProtection="1">
      <alignment vertical="center"/>
    </xf>
    <xf numFmtId="194" fontId="20" fillId="0" borderId="1" xfId="1" applyNumberFormat="1" applyFont="1" applyBorder="1" applyAlignment="1" applyProtection="1">
      <alignment vertical="center" wrapText="1"/>
    </xf>
    <xf numFmtId="194" fontId="20" fillId="0" borderId="1" xfId="1" applyNumberFormat="1" applyFont="1" applyFill="1" applyBorder="1" applyAlignment="1" applyProtection="1">
      <alignment horizontal="right" vertical="center" wrapText="1"/>
    </xf>
    <xf numFmtId="194" fontId="20" fillId="0" borderId="1" xfId="1" applyNumberFormat="1" applyFont="1" applyFill="1" applyBorder="1" applyAlignment="1" applyProtection="1">
      <alignment vertical="center" wrapText="1"/>
    </xf>
    <xf numFmtId="197" fontId="20" fillId="0" borderId="1" xfId="61" applyNumberFormat="1" applyFont="1" applyBorder="1" applyAlignment="1" applyProtection="1">
      <alignment horizontal="right" vertical="center" wrapText="1"/>
    </xf>
    <xf numFmtId="197" fontId="20" fillId="4" borderId="1" xfId="61" applyNumberFormat="1" applyFont="1" applyFill="1" applyBorder="1" applyAlignment="1" applyProtection="1">
      <alignment vertical="center" wrapText="1"/>
    </xf>
    <xf numFmtId="194" fontId="23" fillId="0" borderId="1" xfId="1" applyNumberFormat="1" applyFont="1" applyBorder="1" applyAlignment="1" applyProtection="1">
      <alignment vertical="center" wrapText="1"/>
    </xf>
    <xf numFmtId="199" fontId="20" fillId="0" borderId="1" xfId="61" applyNumberFormat="1" applyFont="1" applyBorder="1" applyAlignment="1" applyProtection="1">
      <alignment vertical="center" wrapText="1"/>
    </xf>
    <xf numFmtId="199" fontId="20" fillId="0" borderId="1" xfId="61" applyNumberFormat="1" applyFont="1" applyFill="1" applyBorder="1" applyAlignment="1" applyProtection="1">
      <alignment vertical="center" wrapText="1"/>
    </xf>
    <xf numFmtId="0" fontId="23" fillId="0" borderId="1" xfId="0" applyFont="1" applyBorder="1" applyAlignment="1">
      <alignment vertical="center"/>
    </xf>
    <xf numFmtId="194" fontId="23" fillId="0" borderId="1" xfId="1" applyNumberFormat="1" applyFont="1" applyBorder="1" applyAlignment="1">
      <alignment vertical="center"/>
    </xf>
    <xf numFmtId="194" fontId="23" fillId="0" borderId="1" xfId="1" applyNumberFormat="1" applyFont="1" applyBorder="1" applyAlignment="1">
      <alignment horizontal="right"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Book1 2 3 2 6 2 4 2 2" xfId="49"/>
    <cellStyle name="差_Book1 5 2 3 2 3" xfId="50"/>
    <cellStyle name="Accent4 2 3" xfId="51"/>
    <cellStyle name="Accent6 3 2 2" xfId="52"/>
    <cellStyle name="Accent5 - 60% 2 4" xfId="53"/>
    <cellStyle name="Accent5 10" xfId="54"/>
    <cellStyle name="sstot" xfId="55"/>
    <cellStyle name="Accent4 - 20% 3" xfId="56"/>
    <cellStyle name="Accent3 5" xfId="57"/>
    <cellStyle name="Accent6 - 60% 2 2 2" xfId="58"/>
    <cellStyle name="PSDec 3" xfId="59"/>
    <cellStyle name="标题 5" xfId="60"/>
    <cellStyle name="千位分隔 5 6" xfId="61"/>
    <cellStyle name="Accent3 - 40% 4 2" xfId="62"/>
    <cellStyle name="no dec" xfId="63"/>
    <cellStyle name="20% - 强调文字颜色 6 3 3" xfId="64"/>
    <cellStyle name="Accent2 3" xfId="65"/>
    <cellStyle name="60% - 强调文字颜色 6 2 2" xfId="66"/>
    <cellStyle name="标题 4 3" xfId="67"/>
    <cellStyle name="20% - 强调文字颜色 5 2 2 2" xfId="68"/>
    <cellStyle name="40% - 强调文字颜色 3 3" xfId="69"/>
    <cellStyle name="20% - 强调文字颜色 2 2 2 2 2" xfId="70"/>
    <cellStyle name="40% - 强调文字颜色 5 2 3 2" xfId="71"/>
    <cellStyle name="20% - 强调文字颜色 1 2 2 2 2" xfId="72"/>
    <cellStyle name="60% - 强调文字颜色 3 2 2 2" xfId="73"/>
    <cellStyle name="Accent2 - 20% 3 3" xfId="74"/>
    <cellStyle name="_ET_STYLE_NoName_00__全市项目" xfId="75"/>
    <cellStyle name="40% - 强调文字颜色 6 2 2 2 2" xfId="76"/>
    <cellStyle name="60% - 强调文字颜色 1 3 2" xfId="77"/>
    <cellStyle name="_Book1_3" xfId="78"/>
    <cellStyle name="标题 1 2 2" xfId="79"/>
    <cellStyle name="20% - 强调文字颜色 4 2 2 3" xfId="80"/>
    <cellStyle name="_Book1_2" xfId="81"/>
    <cellStyle name="Accent2 - 40% 3 2 2" xfId="82"/>
    <cellStyle name="Accent4 - 60% 2 2 2" xfId="83"/>
    <cellStyle name="Currency [0]_!!!GO" xfId="84"/>
    <cellStyle name="捠壿 [0.00]_Region Orders (2)" xfId="85"/>
    <cellStyle name="60% - 强调文字颜色 5 2 3 2" xfId="86"/>
    <cellStyle name="60% - 强调文字颜色 4 2 3 2" xfId="87"/>
    <cellStyle name="20% - 强调文字颜色 3 2 3" xfId="88"/>
    <cellStyle name="40% - 强调文字颜色 2 3" xfId="89"/>
    <cellStyle name="编号" xfId="90"/>
    <cellStyle name="Header1" xfId="91"/>
    <cellStyle name="PSChar" xfId="92"/>
    <cellStyle name="千位分隔_表2（款）_2" xfId="93"/>
    <cellStyle name="Accent6 - 40% 2 2 3" xfId="94"/>
    <cellStyle name="60% - 强调文字颜色 2 2 3 2" xfId="95"/>
    <cellStyle name="常规 20" xfId="96"/>
    <cellStyle name="常规 15" xfId="97"/>
    <cellStyle name="Accent5 - 20% 4" xfId="98"/>
    <cellStyle name="Currency1" xfId="99"/>
    <cellStyle name="Milliers_!!!GO" xfId="100"/>
    <cellStyle name="表标题 2 2 2 2" xfId="101"/>
    <cellStyle name="标题 3 2 2 2" xfId="102"/>
    <cellStyle name="Linked Cells" xfId="103"/>
    <cellStyle name="PSInt" xfId="104"/>
    <cellStyle name="_20100326高清市院遂宁检察院1080P配置清单26日改" xfId="105"/>
    <cellStyle name="Dollar (zero dec)" xfId="106"/>
    <cellStyle name="Currency_!!!GO" xfId="107"/>
    <cellStyle name="Millares_96 Risk" xfId="108"/>
    <cellStyle name="Header2" xfId="109"/>
    <cellStyle name="per.style" xfId="110"/>
    <cellStyle name="RowLevel_0" xfId="111"/>
    <cellStyle name="Percent [2] 3" xfId="112"/>
    <cellStyle name="Comma [0]_!!!GO" xfId="113"/>
    <cellStyle name="Input [yellow]" xfId="114"/>
    <cellStyle name="标题 2 2 2 2" xfId="115"/>
    <cellStyle name="Moneda [0]_96 Risk" xfId="116"/>
    <cellStyle name="Percent_!!!GO" xfId="117"/>
    <cellStyle name="Normal - Style1" xfId="118"/>
    <cellStyle name="捠壿_Region Orders (2)" xfId="119"/>
    <cellStyle name="Standard_AREAS" xfId="120"/>
    <cellStyle name="Mon閠aire [0]_!!!GO" xfId="121"/>
    <cellStyle name="百分比 2" xfId="122"/>
    <cellStyle name="Comma_!!!GO" xfId="123"/>
    <cellStyle name="PSDate 3" xfId="124"/>
    <cellStyle name="Input Cells" xfId="125"/>
    <cellStyle name="New Times Roman" xfId="126"/>
    <cellStyle name="常规 10 3" xfId="127"/>
    <cellStyle name="6mal" xfId="128"/>
    <cellStyle name="标题1" xfId="129"/>
    <cellStyle name="comma zerodec" xfId="130"/>
    <cellStyle name="常规 4" xfId="131"/>
    <cellStyle name="Moneda_96 Risk" xfId="132"/>
    <cellStyle name="args.style" xfId="133"/>
    <cellStyle name="Millares [0]_96 Risk" xfId="134"/>
    <cellStyle name="PSHeading" xfId="135"/>
    <cellStyle name="PSSpacer 2" xfId="136"/>
    <cellStyle name="部门" xfId="137"/>
    <cellStyle name="Date" xfId="138"/>
    <cellStyle name="Pourcentage_pldt" xfId="139"/>
    <cellStyle name="常规_Sheet1" xfId="140"/>
    <cellStyle name="Normal" xfId="141"/>
    <cellStyle name="常规_Sheet1_8" xfId="142"/>
    <cellStyle name="Grey" xfId="143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K34"/>
  <sheetViews>
    <sheetView topLeftCell="A2" workbookViewId="0">
      <selection activeCell="N17" sqref="N17"/>
    </sheetView>
  </sheetViews>
  <sheetFormatPr defaultColWidth="9" defaultRowHeight="14.25"/>
  <cols>
    <col min="1" max="1" width="31.1" customWidth="1"/>
    <col min="2" max="5" width="13.6" customWidth="1"/>
    <col min="6" max="6" width="13.6" style="159" customWidth="1"/>
    <col min="7" max="7" width="14.5" style="159" customWidth="1"/>
    <col min="8" max="8" width="13.6" customWidth="1"/>
    <col min="9" max="9" width="13.6" style="159" customWidth="1"/>
    <col min="10" max="10" width="13.6" style="159" hidden="1" customWidth="1"/>
    <col min="11" max="11" width="13.6" customWidth="1"/>
  </cols>
  <sheetData>
    <row r="1" ht="18.9" customHeight="1" spans="1:11">
      <c r="A1" s="160" t="s">
        <v>0</v>
      </c>
    </row>
    <row r="3" ht="24" spans="1:1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ht="15" customHeight="1" spans="1:11">
      <c r="A4" s="162"/>
      <c r="B4" s="163"/>
      <c r="C4" s="163"/>
      <c r="D4" s="163"/>
      <c r="E4" s="164"/>
      <c r="F4" s="165"/>
      <c r="G4" s="165"/>
      <c r="H4" s="166"/>
      <c r="I4" s="167" t="s">
        <v>2</v>
      </c>
      <c r="J4" s="167"/>
      <c r="K4" s="167"/>
    </row>
    <row r="5" s="73" customFormat="1" ht="19.5" customHeight="1" spans="1:11">
      <c r="A5" s="168" t="s">
        <v>3</v>
      </c>
      <c r="B5" s="169" t="s">
        <v>4</v>
      </c>
      <c r="C5" s="170" t="s">
        <v>5</v>
      </c>
      <c r="D5" s="171"/>
      <c r="E5" s="171"/>
      <c r="F5" s="171"/>
      <c r="G5" s="171"/>
      <c r="H5" s="172"/>
      <c r="I5" s="173" t="s">
        <v>6</v>
      </c>
      <c r="J5" s="173" t="s">
        <v>7</v>
      </c>
      <c r="K5" s="169" t="s">
        <v>8</v>
      </c>
    </row>
    <row r="6" s="73" customFormat="1" ht="43.05" customHeight="1" spans="1:11">
      <c r="A6" s="174"/>
      <c r="B6" s="175"/>
      <c r="C6" s="140" t="s">
        <v>9</v>
      </c>
      <c r="D6" s="136" t="s">
        <v>10</v>
      </c>
      <c r="E6" s="140" t="s">
        <v>11</v>
      </c>
      <c r="F6" s="176" t="s">
        <v>12</v>
      </c>
      <c r="G6" s="136" t="s">
        <v>13</v>
      </c>
      <c r="H6" s="177" t="s">
        <v>14</v>
      </c>
      <c r="I6" s="178"/>
      <c r="J6" s="178"/>
      <c r="K6" s="175"/>
    </row>
    <row r="7" ht="18" customHeight="1" spans="1:11">
      <c r="A7" s="174">
        <v>1</v>
      </c>
      <c r="B7" s="175">
        <v>2</v>
      </c>
      <c r="C7" s="140">
        <v>3</v>
      </c>
      <c r="D7" s="140">
        <v>4</v>
      </c>
      <c r="E7" s="140">
        <v>5</v>
      </c>
      <c r="F7" s="176" t="s">
        <v>15</v>
      </c>
      <c r="G7" s="140" t="s">
        <v>16</v>
      </c>
      <c r="H7" s="177">
        <v>8</v>
      </c>
      <c r="I7" s="177">
        <v>9</v>
      </c>
      <c r="J7" s="177">
        <v>10</v>
      </c>
      <c r="K7" s="140">
        <v>10</v>
      </c>
    </row>
    <row r="8" ht="18" customHeight="1" spans="1:11">
      <c r="A8" s="179" t="s">
        <v>17</v>
      </c>
      <c r="B8" s="180">
        <v>34814</v>
      </c>
      <c r="C8" s="180">
        <f t="shared" ref="B8:G8" si="0">C9+C26</f>
        <v>39500</v>
      </c>
      <c r="D8" s="180">
        <f t="shared" si="0"/>
        <v>39500</v>
      </c>
      <c r="E8" s="180">
        <f t="shared" si="0"/>
        <v>36320</v>
      </c>
      <c r="F8" s="180">
        <f t="shared" si="0"/>
        <v>-3180</v>
      </c>
      <c r="G8" s="181">
        <f t="shared" si="0"/>
        <v>-3180</v>
      </c>
      <c r="H8" s="149">
        <f>E8/C8*100</f>
        <v>91.9493670886076</v>
      </c>
      <c r="I8" s="149">
        <f>(E8/B8-1)*100</f>
        <v>4.32584592405354</v>
      </c>
      <c r="J8" s="182"/>
      <c r="K8" s="183"/>
    </row>
    <row r="9" ht="18" customHeight="1" spans="1:11">
      <c r="A9" s="184" t="s">
        <v>18</v>
      </c>
      <c r="B9" s="185">
        <f t="shared" ref="B9:G9" si="1">SUM(B10:B25)</f>
        <v>28349</v>
      </c>
      <c r="C9" s="185">
        <f t="shared" si="1"/>
        <v>30500</v>
      </c>
      <c r="D9" s="185">
        <f t="shared" si="1"/>
        <v>30500</v>
      </c>
      <c r="E9" s="185">
        <f t="shared" si="1"/>
        <v>28129</v>
      </c>
      <c r="F9" s="185">
        <f t="shared" si="1"/>
        <v>-2371</v>
      </c>
      <c r="G9" s="186">
        <f t="shared" si="1"/>
        <v>-2371</v>
      </c>
      <c r="H9" s="187">
        <f>E9/C9*100</f>
        <v>92.2262295081967</v>
      </c>
      <c r="I9" s="187">
        <f>(E9/B9-1)*100</f>
        <v>-0.776041482944723</v>
      </c>
      <c r="J9" s="188"/>
      <c r="K9" s="189"/>
    </row>
    <row r="10" ht="18" customHeight="1" spans="1:11">
      <c r="A10" s="190" t="s">
        <v>19</v>
      </c>
      <c r="B10" s="191">
        <v>12287</v>
      </c>
      <c r="C10" s="191">
        <v>17550</v>
      </c>
      <c r="D10" s="192">
        <v>17550</v>
      </c>
      <c r="E10" s="192">
        <v>15689</v>
      </c>
      <c r="F10" s="192">
        <f t="shared" ref="F10:F25" si="2">E10-C10</f>
        <v>-1861</v>
      </c>
      <c r="G10" s="193">
        <f t="shared" ref="G10:G25" si="3">E10-D10</f>
        <v>-1861</v>
      </c>
      <c r="H10" s="149">
        <f>E10/C10*100</f>
        <v>89.3960113960114</v>
      </c>
      <c r="I10" s="149">
        <f>(E10/B10-1)*100</f>
        <v>27.6878001139416</v>
      </c>
      <c r="J10" s="188"/>
      <c r="K10" s="183"/>
    </row>
    <row r="11" ht="18" customHeight="1" spans="1:11">
      <c r="A11" s="190" t="s">
        <v>20</v>
      </c>
      <c r="B11" s="191">
        <v>4552</v>
      </c>
      <c r="C11" s="191">
        <v>5753</v>
      </c>
      <c r="D11" s="192">
        <v>5753</v>
      </c>
      <c r="E11" s="192">
        <v>3875</v>
      </c>
      <c r="F11" s="192">
        <f t="shared" si="2"/>
        <v>-1878</v>
      </c>
      <c r="G11" s="193">
        <f t="shared" si="3"/>
        <v>-1878</v>
      </c>
      <c r="H11" s="149">
        <f t="shared" ref="H11:H24" si="4">E11/C11*100</f>
        <v>67.3561620024335</v>
      </c>
      <c r="I11" s="149">
        <f t="shared" ref="I11:I27" si="5">(E11/B11-1)*100</f>
        <v>-14.8725834797891</v>
      </c>
      <c r="J11" s="188"/>
      <c r="K11" s="183"/>
    </row>
    <row r="12" ht="18" customHeight="1" spans="1:11">
      <c r="A12" s="151" t="s">
        <v>21</v>
      </c>
      <c r="B12" s="191"/>
      <c r="C12" s="191">
        <v>0</v>
      </c>
      <c r="D12" s="192"/>
      <c r="E12" s="192"/>
      <c r="F12" s="192">
        <f t="shared" si="2"/>
        <v>0</v>
      </c>
      <c r="G12" s="193">
        <f t="shared" si="3"/>
        <v>0</v>
      </c>
      <c r="H12" s="149"/>
      <c r="I12" s="150"/>
      <c r="J12" s="188"/>
      <c r="K12" s="183"/>
    </row>
    <row r="13" ht="18" customHeight="1" spans="1:11">
      <c r="A13" s="190" t="s">
        <v>22</v>
      </c>
      <c r="B13" s="191">
        <v>598</v>
      </c>
      <c r="C13" s="191">
        <v>590</v>
      </c>
      <c r="D13" s="194">
        <v>590</v>
      </c>
      <c r="E13" s="194">
        <v>465</v>
      </c>
      <c r="F13" s="192">
        <f t="shared" si="2"/>
        <v>-125</v>
      </c>
      <c r="G13" s="193">
        <f t="shared" si="3"/>
        <v>-125</v>
      </c>
      <c r="H13" s="149">
        <f t="shared" si="4"/>
        <v>78.8135593220339</v>
      </c>
      <c r="I13" s="150">
        <f t="shared" si="5"/>
        <v>-22.2408026755853</v>
      </c>
      <c r="J13" s="188"/>
      <c r="K13" s="183"/>
    </row>
    <row r="14" ht="18" customHeight="1" spans="1:11">
      <c r="A14" s="190" t="s">
        <v>23</v>
      </c>
      <c r="B14" s="191"/>
      <c r="C14" s="191">
        <v>0</v>
      </c>
      <c r="D14" s="192"/>
      <c r="E14" s="192"/>
      <c r="F14" s="192">
        <f t="shared" si="2"/>
        <v>0</v>
      </c>
      <c r="G14" s="193">
        <f t="shared" si="3"/>
        <v>0</v>
      </c>
      <c r="H14" s="149"/>
      <c r="I14" s="150"/>
      <c r="J14" s="188"/>
      <c r="K14" s="183"/>
    </row>
    <row r="15" ht="18" customHeight="1" spans="1:11">
      <c r="A15" s="190" t="s">
        <v>24</v>
      </c>
      <c r="B15" s="191">
        <v>2352</v>
      </c>
      <c r="C15" s="191">
        <v>2450</v>
      </c>
      <c r="D15" s="192">
        <v>2450</v>
      </c>
      <c r="E15" s="192">
        <v>2617</v>
      </c>
      <c r="F15" s="192">
        <f t="shared" si="2"/>
        <v>167</v>
      </c>
      <c r="G15" s="193">
        <f t="shared" si="3"/>
        <v>167</v>
      </c>
      <c r="H15" s="149">
        <f t="shared" si="4"/>
        <v>106.816326530612</v>
      </c>
      <c r="I15" s="150">
        <f t="shared" si="5"/>
        <v>11.2670068027211</v>
      </c>
      <c r="J15" s="188"/>
      <c r="K15" s="183"/>
    </row>
    <row r="16" ht="18" customHeight="1" spans="1:11">
      <c r="A16" s="190" t="s">
        <v>25</v>
      </c>
      <c r="B16" s="191">
        <v>2051</v>
      </c>
      <c r="C16" s="191">
        <v>1250</v>
      </c>
      <c r="D16" s="192">
        <v>1250</v>
      </c>
      <c r="E16" s="192">
        <v>1423</v>
      </c>
      <c r="F16" s="192">
        <f t="shared" si="2"/>
        <v>173</v>
      </c>
      <c r="G16" s="193">
        <f t="shared" si="3"/>
        <v>173</v>
      </c>
      <c r="H16" s="149">
        <f t="shared" si="4"/>
        <v>113.84</v>
      </c>
      <c r="I16" s="150">
        <f t="shared" si="5"/>
        <v>-30.6192101413944</v>
      </c>
      <c r="J16" s="188"/>
      <c r="K16" s="183"/>
    </row>
    <row r="17" ht="18" customHeight="1" spans="1:11">
      <c r="A17" s="190" t="s">
        <v>26</v>
      </c>
      <c r="B17" s="191">
        <v>506</v>
      </c>
      <c r="C17" s="191">
        <v>690</v>
      </c>
      <c r="D17" s="192">
        <v>690</v>
      </c>
      <c r="E17" s="192">
        <v>425</v>
      </c>
      <c r="F17" s="192">
        <f t="shared" si="2"/>
        <v>-265</v>
      </c>
      <c r="G17" s="193">
        <f t="shared" si="3"/>
        <v>-265</v>
      </c>
      <c r="H17" s="149">
        <f t="shared" si="4"/>
        <v>61.5942028985507</v>
      </c>
      <c r="I17" s="150">
        <f t="shared" si="5"/>
        <v>-16.0079051383399</v>
      </c>
      <c r="J17" s="188"/>
      <c r="K17" s="183"/>
    </row>
    <row r="18" ht="18" customHeight="1" spans="1:11">
      <c r="A18" s="190" t="s">
        <v>27</v>
      </c>
      <c r="B18" s="191">
        <v>254</v>
      </c>
      <c r="C18" s="191">
        <v>320</v>
      </c>
      <c r="D18" s="192">
        <v>320</v>
      </c>
      <c r="E18" s="192">
        <v>355</v>
      </c>
      <c r="F18" s="192">
        <f t="shared" si="2"/>
        <v>35</v>
      </c>
      <c r="G18" s="193">
        <f t="shared" si="3"/>
        <v>35</v>
      </c>
      <c r="H18" s="149">
        <f t="shared" si="4"/>
        <v>110.9375</v>
      </c>
      <c r="I18" s="150">
        <f t="shared" si="5"/>
        <v>39.7637795275591</v>
      </c>
      <c r="J18" s="188"/>
      <c r="K18" s="183"/>
    </row>
    <row r="19" ht="18" customHeight="1" spans="1:11">
      <c r="A19" s="190" t="s">
        <v>28</v>
      </c>
      <c r="B19" s="191">
        <v>573</v>
      </c>
      <c r="C19" s="191">
        <v>625</v>
      </c>
      <c r="D19" s="192">
        <v>625</v>
      </c>
      <c r="E19" s="192">
        <v>71</v>
      </c>
      <c r="F19" s="192">
        <f t="shared" si="2"/>
        <v>-554</v>
      </c>
      <c r="G19" s="193">
        <f t="shared" si="3"/>
        <v>-554</v>
      </c>
      <c r="H19" s="149">
        <f t="shared" si="4"/>
        <v>11.36</v>
      </c>
      <c r="I19" s="150">
        <f t="shared" si="5"/>
        <v>-87.60907504363</v>
      </c>
      <c r="J19" s="188"/>
      <c r="K19" s="183"/>
    </row>
    <row r="20" ht="18" customHeight="1" spans="1:11">
      <c r="A20" s="190" t="s">
        <v>29</v>
      </c>
      <c r="B20" s="191">
        <v>962</v>
      </c>
      <c r="C20" s="191">
        <v>940</v>
      </c>
      <c r="D20" s="192">
        <v>940</v>
      </c>
      <c r="E20" s="192">
        <v>1000</v>
      </c>
      <c r="F20" s="192">
        <f t="shared" si="2"/>
        <v>60</v>
      </c>
      <c r="G20" s="193">
        <f t="shared" si="3"/>
        <v>60</v>
      </c>
      <c r="H20" s="149">
        <f t="shared" si="4"/>
        <v>106.382978723404</v>
      </c>
      <c r="I20" s="150">
        <f t="shared" si="5"/>
        <v>3.95010395010396</v>
      </c>
      <c r="J20" s="188"/>
      <c r="K20" s="183"/>
    </row>
    <row r="21" ht="18" customHeight="1" spans="1:11">
      <c r="A21" s="190" t="s">
        <v>30</v>
      </c>
      <c r="B21" s="191">
        <v>2436</v>
      </c>
      <c r="C21" s="191">
        <v>-1300</v>
      </c>
      <c r="D21" s="192">
        <v>-1300</v>
      </c>
      <c r="E21" s="192">
        <v>574</v>
      </c>
      <c r="F21" s="192">
        <f t="shared" si="2"/>
        <v>1874</v>
      </c>
      <c r="G21" s="193">
        <f t="shared" si="3"/>
        <v>1874</v>
      </c>
      <c r="H21" s="149">
        <f t="shared" si="4"/>
        <v>-44.1538461538462</v>
      </c>
      <c r="I21" s="150">
        <f t="shared" si="5"/>
        <v>-76.4367816091954</v>
      </c>
      <c r="J21" s="188"/>
      <c r="K21" s="183"/>
    </row>
    <row r="22" ht="18" customHeight="1" spans="1:11">
      <c r="A22" s="190" t="s">
        <v>31</v>
      </c>
      <c r="B22" s="191">
        <v>1554</v>
      </c>
      <c r="C22" s="191">
        <v>1460</v>
      </c>
      <c r="D22" s="192">
        <v>1460</v>
      </c>
      <c r="E22" s="192">
        <v>1391</v>
      </c>
      <c r="F22" s="192">
        <f t="shared" si="2"/>
        <v>-69</v>
      </c>
      <c r="G22" s="193">
        <f t="shared" si="3"/>
        <v>-69</v>
      </c>
      <c r="H22" s="149">
        <f t="shared" si="4"/>
        <v>95.2739726027397</v>
      </c>
      <c r="I22" s="150">
        <f t="shared" si="5"/>
        <v>-10.4890604890605</v>
      </c>
      <c r="J22" s="188"/>
      <c r="K22" s="183"/>
    </row>
    <row r="23" ht="18" customHeight="1" spans="1:11">
      <c r="A23" s="190" t="s">
        <v>32</v>
      </c>
      <c r="B23" s="191">
        <v>214</v>
      </c>
      <c r="C23" s="191">
        <v>160</v>
      </c>
      <c r="D23" s="192">
        <v>160</v>
      </c>
      <c r="E23" s="192">
        <v>221</v>
      </c>
      <c r="F23" s="192">
        <f t="shared" si="2"/>
        <v>61</v>
      </c>
      <c r="G23" s="193">
        <f t="shared" si="3"/>
        <v>61</v>
      </c>
      <c r="H23" s="149">
        <f t="shared" si="4"/>
        <v>138.125</v>
      </c>
      <c r="I23" s="150">
        <f t="shared" si="5"/>
        <v>3.27102803738317</v>
      </c>
      <c r="J23" s="188"/>
      <c r="K23" s="183"/>
    </row>
    <row r="24" ht="18" customHeight="1" spans="1:11">
      <c r="A24" s="151" t="s">
        <v>33</v>
      </c>
      <c r="B24" s="180">
        <v>10</v>
      </c>
      <c r="C24" s="191">
        <v>12</v>
      </c>
      <c r="D24" s="192">
        <v>12</v>
      </c>
      <c r="E24" s="192">
        <v>21</v>
      </c>
      <c r="F24" s="192">
        <f t="shared" si="2"/>
        <v>9</v>
      </c>
      <c r="G24" s="193">
        <f t="shared" si="3"/>
        <v>9</v>
      </c>
      <c r="H24" s="149">
        <f t="shared" si="4"/>
        <v>175</v>
      </c>
      <c r="I24" s="150">
        <f t="shared" si="5"/>
        <v>110</v>
      </c>
      <c r="J24" s="188"/>
      <c r="K24" s="183"/>
    </row>
    <row r="25" ht="18" customHeight="1" spans="1:11">
      <c r="A25" s="190" t="s">
        <v>34</v>
      </c>
      <c r="B25" s="180"/>
      <c r="C25" s="191">
        <v>0</v>
      </c>
      <c r="D25" s="192"/>
      <c r="E25" s="192">
        <v>2</v>
      </c>
      <c r="F25" s="192">
        <f t="shared" si="2"/>
        <v>2</v>
      </c>
      <c r="G25" s="193">
        <f t="shared" si="3"/>
        <v>2</v>
      </c>
      <c r="H25" s="195" t="s">
        <v>35</v>
      </c>
      <c r="I25" s="195" t="s">
        <v>35</v>
      </c>
      <c r="J25" s="188"/>
      <c r="K25" s="183"/>
    </row>
    <row r="26" ht="18" customHeight="1" spans="1:11">
      <c r="A26" s="184" t="s">
        <v>36</v>
      </c>
      <c r="B26" s="185">
        <f t="shared" ref="B26:G26" si="6">SUM(B27:B34)</f>
        <v>6465</v>
      </c>
      <c r="C26" s="185">
        <f t="shared" si="6"/>
        <v>9000</v>
      </c>
      <c r="D26" s="185">
        <f t="shared" si="6"/>
        <v>9000</v>
      </c>
      <c r="E26" s="185">
        <f t="shared" si="6"/>
        <v>8191</v>
      </c>
      <c r="F26" s="185">
        <f t="shared" si="6"/>
        <v>-809</v>
      </c>
      <c r="G26" s="186">
        <f t="shared" si="6"/>
        <v>-809</v>
      </c>
      <c r="H26" s="187">
        <f>E26/C26*100</f>
        <v>91.0111111111111</v>
      </c>
      <c r="I26" s="196">
        <f t="shared" si="5"/>
        <v>26.6976024748647</v>
      </c>
      <c r="J26" s="188"/>
      <c r="K26" s="189"/>
    </row>
    <row r="27" ht="18" customHeight="1" spans="1:11">
      <c r="A27" s="190" t="s">
        <v>37</v>
      </c>
      <c r="B27" s="180">
        <v>3140</v>
      </c>
      <c r="C27" s="180">
        <v>2100</v>
      </c>
      <c r="D27" s="192">
        <v>2100</v>
      </c>
      <c r="E27" s="197">
        <v>2012</v>
      </c>
      <c r="F27" s="192">
        <f>E27-C27</f>
        <v>-88</v>
      </c>
      <c r="G27" s="193">
        <f>E27-D27</f>
        <v>-88</v>
      </c>
      <c r="H27" s="149">
        <f>E27/C27*100</f>
        <v>95.8095238095238</v>
      </c>
      <c r="I27" s="150">
        <f t="shared" si="5"/>
        <v>-35.9235668789809</v>
      </c>
      <c r="J27" s="198"/>
      <c r="K27" s="198"/>
    </row>
    <row r="28" ht="18" customHeight="1" spans="1:11">
      <c r="A28" s="190" t="s">
        <v>38</v>
      </c>
      <c r="B28" s="180">
        <v>2055</v>
      </c>
      <c r="C28" s="180">
        <v>2100</v>
      </c>
      <c r="D28" s="192">
        <v>2100</v>
      </c>
      <c r="E28" s="192">
        <v>2031</v>
      </c>
      <c r="F28" s="192">
        <f t="shared" ref="F28:F33" si="7">E28-C28</f>
        <v>-69</v>
      </c>
      <c r="G28" s="193">
        <f>E28-D28</f>
        <v>-69</v>
      </c>
      <c r="H28" s="149">
        <f t="shared" ref="H28:H33" si="8">E28/C28*100</f>
        <v>96.7142857142857</v>
      </c>
      <c r="I28" s="150">
        <f t="shared" ref="I28:I34" si="9">(E28/B28-1)*100</f>
        <v>-1.16788321167883</v>
      </c>
      <c r="J28" s="198"/>
      <c r="K28" s="198"/>
    </row>
    <row r="29" ht="18" customHeight="1" spans="1:11">
      <c r="A29" s="190" t="s">
        <v>39</v>
      </c>
      <c r="B29" s="180">
        <v>1299</v>
      </c>
      <c r="C29" s="180">
        <v>1300</v>
      </c>
      <c r="D29" s="194">
        <v>1300</v>
      </c>
      <c r="E29" s="194">
        <v>984</v>
      </c>
      <c r="F29" s="192">
        <f t="shared" si="7"/>
        <v>-316</v>
      </c>
      <c r="G29" s="193">
        <f t="shared" ref="G29:G33" si="10">E29-D29</f>
        <v>-316</v>
      </c>
      <c r="H29" s="149">
        <f t="shared" si="8"/>
        <v>75.6923076923077</v>
      </c>
      <c r="I29" s="150">
        <f t="shared" si="9"/>
        <v>-24.2494226327945</v>
      </c>
      <c r="J29" s="199"/>
      <c r="K29" s="199"/>
    </row>
    <row r="30" ht="18" customHeight="1" spans="1:11">
      <c r="A30" s="190" t="s">
        <v>40</v>
      </c>
      <c r="B30" s="180">
        <v>153</v>
      </c>
      <c r="C30" s="180"/>
      <c r="D30" s="192"/>
      <c r="E30" s="192"/>
      <c r="F30" s="192">
        <f t="shared" si="7"/>
        <v>0</v>
      </c>
      <c r="G30" s="193">
        <f t="shared" si="10"/>
        <v>0</v>
      </c>
      <c r="H30" s="149"/>
      <c r="I30" s="150"/>
      <c r="J30" s="198"/>
      <c r="K30" s="198"/>
    </row>
    <row r="31" ht="18" customHeight="1" spans="1:11">
      <c r="A31" s="190" t="s">
        <v>41</v>
      </c>
      <c r="B31" s="180">
        <v>-1555</v>
      </c>
      <c r="C31" s="180">
        <v>2500</v>
      </c>
      <c r="D31" s="192">
        <v>2500</v>
      </c>
      <c r="E31" s="192">
        <v>2171</v>
      </c>
      <c r="F31" s="192">
        <f t="shared" si="7"/>
        <v>-329</v>
      </c>
      <c r="G31" s="193">
        <f t="shared" si="10"/>
        <v>-329</v>
      </c>
      <c r="H31" s="149">
        <f t="shared" si="8"/>
        <v>86.84</v>
      </c>
      <c r="I31" s="150">
        <f t="shared" si="9"/>
        <v>-239.614147909968</v>
      </c>
      <c r="J31" s="198"/>
      <c r="K31" s="198"/>
    </row>
    <row r="32" ht="18" customHeight="1" spans="1:11">
      <c r="A32" s="190" t="s">
        <v>42</v>
      </c>
      <c r="B32" s="180">
        <v>0</v>
      </c>
      <c r="C32" s="180"/>
      <c r="D32" s="192"/>
      <c r="E32" s="192"/>
      <c r="F32" s="192">
        <f t="shared" si="7"/>
        <v>0</v>
      </c>
      <c r="G32" s="193">
        <f t="shared" si="10"/>
        <v>0</v>
      </c>
      <c r="H32" s="149"/>
      <c r="I32" s="150"/>
      <c r="J32" s="198"/>
      <c r="K32" s="198"/>
    </row>
    <row r="33" ht="18" customHeight="1" spans="1:11">
      <c r="A33" s="190" t="s">
        <v>43</v>
      </c>
      <c r="B33" s="180">
        <v>1347</v>
      </c>
      <c r="C33" s="180">
        <v>1000</v>
      </c>
      <c r="D33" s="192">
        <v>1000</v>
      </c>
      <c r="E33" s="192">
        <v>993</v>
      </c>
      <c r="F33" s="192">
        <f t="shared" si="7"/>
        <v>-7</v>
      </c>
      <c r="G33" s="193">
        <f t="shared" si="10"/>
        <v>-7</v>
      </c>
      <c r="H33" s="149">
        <f t="shared" si="8"/>
        <v>99.3</v>
      </c>
      <c r="I33" s="150">
        <f t="shared" si="9"/>
        <v>-26.2806236080178</v>
      </c>
      <c r="J33" s="198"/>
      <c r="K33" s="198"/>
    </row>
    <row r="34" ht="18" customHeight="1" spans="1:11">
      <c r="A34" s="200" t="s">
        <v>44</v>
      </c>
      <c r="B34" s="201">
        <v>26</v>
      </c>
      <c r="C34" s="201"/>
      <c r="D34" s="201"/>
      <c r="E34" s="201"/>
      <c r="F34" s="201"/>
      <c r="G34" s="202"/>
      <c r="H34" s="149"/>
      <c r="I34" s="150">
        <f t="shared" si="9"/>
        <v>-100</v>
      </c>
      <c r="J34" s="200"/>
      <c r="K34" s="200"/>
    </row>
  </sheetData>
  <autoFilter xmlns:etc="http://www.wps.cn/officeDocument/2017/etCustomData" ref="A7:K34" etc:filterBottomFollowUsedRange="0">
    <extLst/>
  </autoFilter>
  <mergeCells count="8">
    <mergeCell ref="A3:K3"/>
    <mergeCell ref="I4:K4"/>
    <mergeCell ref="C5:H5"/>
    <mergeCell ref="A5:A6"/>
    <mergeCell ref="B5:B6"/>
    <mergeCell ref="I5:I6"/>
    <mergeCell ref="J5:J6"/>
    <mergeCell ref="K5:K6"/>
  </mergeCells>
  <dataValidations count="1">
    <dataValidation type="decimal" operator="between" allowBlank="1" showInputMessage="1" showErrorMessage="1" sqref="E25">
      <formula1>-99999999999999</formula1>
      <formula2>99999999999999</formula2>
    </dataValidation>
  </dataValidations>
  <printOptions horizontalCentered="1"/>
  <pageMargins left="0.901388888888889" right="0.507638888888889" top="0.751388888888889" bottom="0.751388888888889" header="0.310416666666667" footer="0.668055555555556"/>
  <pageSetup paperSize="9" scale="74" firstPageNumber="13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29"/>
  <sheetViews>
    <sheetView workbookViewId="0">
      <selection activeCell="F28" sqref="F28"/>
    </sheetView>
  </sheetViews>
  <sheetFormatPr defaultColWidth="9" defaultRowHeight="14.25"/>
  <cols>
    <col min="1" max="1" width="26.5" customWidth="1"/>
    <col min="2" max="9" width="14" customWidth="1"/>
  </cols>
  <sheetData>
    <row r="1" spans="1:9">
      <c r="A1" s="95" t="s">
        <v>45</v>
      </c>
      <c r="B1" s="124"/>
      <c r="C1" s="125"/>
      <c r="D1" s="125"/>
      <c r="E1" s="124"/>
      <c r="F1" s="124"/>
      <c r="G1" s="126"/>
      <c r="H1" s="126"/>
      <c r="I1" s="127"/>
    </row>
    <row r="2" ht="19.05" customHeight="1" spans="1:9">
      <c r="A2" s="96" t="s">
        <v>46</v>
      </c>
      <c r="B2" s="96"/>
      <c r="C2" s="96"/>
      <c r="D2" s="96"/>
      <c r="E2" s="96"/>
      <c r="F2" s="96"/>
      <c r="G2" s="96"/>
      <c r="H2" s="96"/>
      <c r="I2" s="96"/>
    </row>
    <row r="3" customHeight="1" spans="1:9">
      <c r="A3" s="128"/>
      <c r="B3" s="129"/>
      <c r="C3" s="129"/>
      <c r="D3" s="129"/>
      <c r="E3" s="129"/>
      <c r="F3" s="129"/>
      <c r="G3" s="128"/>
      <c r="H3" s="128"/>
      <c r="I3" s="128" t="s">
        <v>2</v>
      </c>
    </row>
    <row r="4" s="73" customFormat="1" ht="16.5" customHeight="1" spans="1:9">
      <c r="A4" s="130" t="s">
        <v>47</v>
      </c>
      <c r="B4" s="131" t="s">
        <v>4</v>
      </c>
      <c r="C4" s="132" t="s">
        <v>5</v>
      </c>
      <c r="D4" s="132"/>
      <c r="E4" s="132"/>
      <c r="F4" s="132"/>
      <c r="G4" s="132"/>
      <c r="H4" s="133" t="s">
        <v>6</v>
      </c>
      <c r="I4" s="134" t="s">
        <v>8</v>
      </c>
    </row>
    <row r="5" s="73" customFormat="1" ht="48" customHeight="1" spans="1:9">
      <c r="A5" s="135"/>
      <c r="B5" s="131"/>
      <c r="C5" s="132" t="s">
        <v>48</v>
      </c>
      <c r="D5" s="136" t="s">
        <v>49</v>
      </c>
      <c r="E5" s="132" t="s">
        <v>50</v>
      </c>
      <c r="F5" s="136" t="s">
        <v>13</v>
      </c>
      <c r="G5" s="137" t="s">
        <v>51</v>
      </c>
      <c r="H5" s="138"/>
      <c r="I5" s="134"/>
    </row>
    <row r="6" ht="18" customHeight="1" spans="1:9">
      <c r="A6" s="135">
        <v>1</v>
      </c>
      <c r="B6" s="131">
        <v>2</v>
      </c>
      <c r="C6" s="139">
        <v>3</v>
      </c>
      <c r="D6" s="140">
        <v>4</v>
      </c>
      <c r="E6" s="132">
        <v>5</v>
      </c>
      <c r="F6" s="140" t="s">
        <v>52</v>
      </c>
      <c r="G6" s="132">
        <v>7</v>
      </c>
      <c r="H6" s="132">
        <v>8</v>
      </c>
      <c r="I6" s="132">
        <v>9</v>
      </c>
    </row>
    <row r="7" ht="18" customHeight="1" spans="1:9">
      <c r="A7" s="141" t="s">
        <v>53</v>
      </c>
      <c r="B7" s="142">
        <f>SUM(B8:B29)</f>
        <v>443819</v>
      </c>
      <c r="C7" s="142">
        <f>SUM(C8:C29)</f>
        <v>506217</v>
      </c>
      <c r="D7" s="142">
        <f>SUM(D8:D29)</f>
        <v>366908</v>
      </c>
      <c r="E7" s="142">
        <f>SUM(E8:E29)</f>
        <v>460031</v>
      </c>
      <c r="F7" s="142">
        <f>SUM(F8:F29)</f>
        <v>93123</v>
      </c>
      <c r="G7" s="143">
        <f>E7/C7*100</f>
        <v>90.8762447724988</v>
      </c>
      <c r="H7" s="144">
        <f>(E7-B7)/B7*100</f>
        <v>3.65284045973696</v>
      </c>
      <c r="I7" s="145"/>
    </row>
    <row r="8" ht="18" customHeight="1" spans="1:9">
      <c r="A8" s="146" t="s">
        <v>54</v>
      </c>
      <c r="B8" s="147">
        <v>32048</v>
      </c>
      <c r="C8" s="147">
        <v>28732</v>
      </c>
      <c r="D8" s="148">
        <v>26428</v>
      </c>
      <c r="E8" s="147">
        <v>28162</v>
      </c>
      <c r="F8" s="112">
        <f>E8-D8</f>
        <v>1734</v>
      </c>
      <c r="G8" s="149">
        <f t="shared" ref="G8:G21" si="0">E8/C8*100</f>
        <v>98.0161492412641</v>
      </c>
      <c r="H8" s="150">
        <f>(E8-B8)/B8*100</f>
        <v>-12.1255616575137</v>
      </c>
      <c r="I8" s="151"/>
    </row>
    <row r="9" ht="18" customHeight="1" spans="1:9">
      <c r="A9" s="152" t="s">
        <v>55</v>
      </c>
      <c r="B9" s="147">
        <v>259</v>
      </c>
      <c r="C9" s="147">
        <v>198</v>
      </c>
      <c r="D9" s="148">
        <v>48</v>
      </c>
      <c r="E9" s="147">
        <v>198</v>
      </c>
      <c r="F9" s="112">
        <f t="shared" ref="F9:F29" si="1">E9-D9</f>
        <v>150</v>
      </c>
      <c r="G9" s="149">
        <f t="shared" si="0"/>
        <v>100</v>
      </c>
      <c r="H9" s="150">
        <f t="shared" ref="H9:H22" si="2">(E9-B9)/B9*100</f>
        <v>-23.5521235521236</v>
      </c>
      <c r="I9" s="151"/>
    </row>
    <row r="10" ht="18" customHeight="1" spans="1:9">
      <c r="A10" s="152" t="s">
        <v>56</v>
      </c>
      <c r="B10" s="147">
        <v>9085</v>
      </c>
      <c r="C10" s="147">
        <v>9400</v>
      </c>
      <c r="D10" s="148">
        <v>9133</v>
      </c>
      <c r="E10" s="147">
        <v>8859</v>
      </c>
      <c r="F10" s="112">
        <f t="shared" si="1"/>
        <v>-274</v>
      </c>
      <c r="G10" s="149">
        <f t="shared" si="0"/>
        <v>94.2446808510638</v>
      </c>
      <c r="H10" s="150">
        <f t="shared" si="2"/>
        <v>-2.48761695101816</v>
      </c>
      <c r="I10" s="151"/>
    </row>
    <row r="11" ht="18" customHeight="1" spans="1:9">
      <c r="A11" s="152" t="s">
        <v>57</v>
      </c>
      <c r="B11" s="147">
        <v>63902</v>
      </c>
      <c r="C11" s="147">
        <v>70269</v>
      </c>
      <c r="D11" s="148">
        <v>52416</v>
      </c>
      <c r="E11" s="147">
        <v>59338</v>
      </c>
      <c r="F11" s="112">
        <f t="shared" si="1"/>
        <v>6922</v>
      </c>
      <c r="G11" s="149">
        <f t="shared" si="0"/>
        <v>84.4440649504049</v>
      </c>
      <c r="H11" s="150">
        <f t="shared" si="2"/>
        <v>-7.14218647303684</v>
      </c>
      <c r="I11" s="151"/>
    </row>
    <row r="12" ht="18" customHeight="1" spans="1:9">
      <c r="A12" s="152" t="s">
        <v>58</v>
      </c>
      <c r="B12" s="147">
        <v>4058</v>
      </c>
      <c r="C12" s="147">
        <v>2679</v>
      </c>
      <c r="D12" s="148">
        <v>2040</v>
      </c>
      <c r="E12" s="147">
        <v>2515</v>
      </c>
      <c r="F12" s="112">
        <f t="shared" si="1"/>
        <v>475</v>
      </c>
      <c r="G12" s="149">
        <f t="shared" si="0"/>
        <v>93.8783128032848</v>
      </c>
      <c r="H12" s="150">
        <f t="shared" si="2"/>
        <v>-38.0236569738788</v>
      </c>
      <c r="I12" s="151"/>
    </row>
    <row r="13" ht="18" customHeight="1" spans="1:9">
      <c r="A13" s="152" t="s">
        <v>59</v>
      </c>
      <c r="B13" s="147">
        <v>6049</v>
      </c>
      <c r="C13" s="147">
        <v>5467</v>
      </c>
      <c r="D13" s="148">
        <v>4141</v>
      </c>
      <c r="E13" s="147">
        <v>5155</v>
      </c>
      <c r="F13" s="112">
        <f t="shared" si="1"/>
        <v>1014</v>
      </c>
      <c r="G13" s="149">
        <f t="shared" si="0"/>
        <v>94.2930309127492</v>
      </c>
      <c r="H13" s="150">
        <f t="shared" si="2"/>
        <v>-14.7793023640271</v>
      </c>
      <c r="I13" s="151"/>
    </row>
    <row r="14" ht="18" customHeight="1" spans="1:9">
      <c r="A14" s="152" t="s">
        <v>60</v>
      </c>
      <c r="B14" s="147">
        <v>59336</v>
      </c>
      <c r="C14" s="147">
        <v>73397</v>
      </c>
      <c r="D14" s="148">
        <v>63320</v>
      </c>
      <c r="E14" s="147">
        <v>69624</v>
      </c>
      <c r="F14" s="112">
        <f t="shared" si="1"/>
        <v>6304</v>
      </c>
      <c r="G14" s="149">
        <f t="shared" si="0"/>
        <v>94.8594629208278</v>
      </c>
      <c r="H14" s="150">
        <f t="shared" si="2"/>
        <v>17.3385465821761</v>
      </c>
      <c r="I14" s="151"/>
    </row>
    <row r="15" ht="18" customHeight="1" spans="1:9">
      <c r="A15" s="152" t="s">
        <v>61</v>
      </c>
      <c r="B15" s="147">
        <v>30352</v>
      </c>
      <c r="C15" s="147">
        <v>21700</v>
      </c>
      <c r="D15" s="148">
        <v>21369</v>
      </c>
      <c r="E15" s="147">
        <v>20625</v>
      </c>
      <c r="F15" s="112">
        <f t="shared" si="1"/>
        <v>-744</v>
      </c>
      <c r="G15" s="149">
        <f t="shared" si="0"/>
        <v>95.0460829493088</v>
      </c>
      <c r="H15" s="150">
        <f t="shared" si="2"/>
        <v>-32.047311544544</v>
      </c>
      <c r="I15" s="151"/>
    </row>
    <row r="16" ht="18" customHeight="1" spans="1:9">
      <c r="A16" s="152" t="s">
        <v>62</v>
      </c>
      <c r="B16" s="147">
        <v>18920</v>
      </c>
      <c r="C16" s="147">
        <v>24059</v>
      </c>
      <c r="D16" s="148">
        <v>14865</v>
      </c>
      <c r="E16" s="147">
        <v>20037</v>
      </c>
      <c r="F16" s="112">
        <f t="shared" si="1"/>
        <v>5172</v>
      </c>
      <c r="G16" s="149">
        <f t="shared" si="0"/>
        <v>83.2827632071158</v>
      </c>
      <c r="H16" s="150">
        <f t="shared" si="2"/>
        <v>5.90380549682875</v>
      </c>
      <c r="I16" s="151"/>
    </row>
    <row r="17" ht="18" customHeight="1" spans="1:9">
      <c r="A17" s="152" t="s">
        <v>63</v>
      </c>
      <c r="B17" s="147">
        <v>18483</v>
      </c>
      <c r="C17" s="147">
        <v>18733</v>
      </c>
      <c r="D17" s="148">
        <v>11444</v>
      </c>
      <c r="E17" s="147">
        <v>18204</v>
      </c>
      <c r="F17" s="112">
        <f t="shared" si="1"/>
        <v>6760</v>
      </c>
      <c r="G17" s="149">
        <f t="shared" si="0"/>
        <v>97.1761063364117</v>
      </c>
      <c r="H17" s="150">
        <f t="shared" si="2"/>
        <v>-1.50949521181626</v>
      </c>
      <c r="I17" s="151"/>
    </row>
    <row r="18" ht="18" customHeight="1" spans="1:9">
      <c r="A18" s="152" t="s">
        <v>64</v>
      </c>
      <c r="B18" s="147">
        <v>135164</v>
      </c>
      <c r="C18" s="147">
        <v>151234</v>
      </c>
      <c r="D18" s="148">
        <v>89898</v>
      </c>
      <c r="E18" s="147">
        <v>131709</v>
      </c>
      <c r="F18" s="112">
        <f t="shared" si="1"/>
        <v>41811</v>
      </c>
      <c r="G18" s="149">
        <f t="shared" si="0"/>
        <v>87.0895433566526</v>
      </c>
      <c r="H18" s="150">
        <f t="shared" si="2"/>
        <v>-2.55615400550442</v>
      </c>
      <c r="I18" s="151"/>
    </row>
    <row r="19" ht="18" customHeight="1" spans="1:9">
      <c r="A19" s="152" t="s">
        <v>65</v>
      </c>
      <c r="B19" s="147">
        <v>11974</v>
      </c>
      <c r="C19" s="147">
        <v>37292</v>
      </c>
      <c r="D19" s="148">
        <v>17257</v>
      </c>
      <c r="E19" s="147">
        <v>35797</v>
      </c>
      <c r="F19" s="112">
        <f t="shared" si="1"/>
        <v>18540</v>
      </c>
      <c r="G19" s="149">
        <f t="shared" si="0"/>
        <v>95.9910972862812</v>
      </c>
      <c r="H19" s="150">
        <f t="shared" si="2"/>
        <v>198.956071488224</v>
      </c>
      <c r="I19" s="151"/>
    </row>
    <row r="20" ht="18" customHeight="1" spans="1:9">
      <c r="A20" s="153" t="s">
        <v>66</v>
      </c>
      <c r="B20" s="147">
        <v>7435</v>
      </c>
      <c r="C20" s="147">
        <v>6983</v>
      </c>
      <c r="D20" s="148">
        <v>3202</v>
      </c>
      <c r="E20" s="147">
        <v>5925</v>
      </c>
      <c r="F20" s="112">
        <f t="shared" si="1"/>
        <v>2723</v>
      </c>
      <c r="G20" s="149">
        <f t="shared" si="0"/>
        <v>84.8489188028068</v>
      </c>
      <c r="H20" s="150">
        <f t="shared" si="2"/>
        <v>-20.3093476798924</v>
      </c>
      <c r="I20" s="151"/>
    </row>
    <row r="21" ht="18" customHeight="1" spans="1:9">
      <c r="A21" s="154" t="s">
        <v>67</v>
      </c>
      <c r="B21" s="147">
        <v>2295</v>
      </c>
      <c r="C21" s="147">
        <v>2250</v>
      </c>
      <c r="D21" s="148">
        <v>3248</v>
      </c>
      <c r="E21" s="147">
        <v>1981</v>
      </c>
      <c r="F21" s="112">
        <f t="shared" si="1"/>
        <v>-1267</v>
      </c>
      <c r="G21" s="149">
        <f t="shared" si="0"/>
        <v>88.0444444444445</v>
      </c>
      <c r="H21" s="150">
        <f t="shared" si="2"/>
        <v>-13.681917211329</v>
      </c>
      <c r="I21" s="151"/>
    </row>
    <row r="22" ht="18" customHeight="1" spans="1:9">
      <c r="A22" s="154" t="s">
        <v>68</v>
      </c>
      <c r="B22" s="147"/>
      <c r="C22" s="147">
        <v>0</v>
      </c>
      <c r="D22" s="148">
        <v>0</v>
      </c>
      <c r="E22" s="147">
        <v>0</v>
      </c>
      <c r="F22" s="112">
        <f t="shared" si="1"/>
        <v>0</v>
      </c>
      <c r="G22" s="112">
        <f>F22-E22</f>
        <v>0</v>
      </c>
      <c r="H22" s="112">
        <f>G22-F22</f>
        <v>0</v>
      </c>
      <c r="I22" s="151"/>
    </row>
    <row r="23" ht="18" customHeight="1" spans="1:9">
      <c r="A23" s="154" t="s">
        <v>69</v>
      </c>
      <c r="B23" s="147">
        <v>3471</v>
      </c>
      <c r="C23" s="147">
        <v>1937</v>
      </c>
      <c r="D23" s="148">
        <v>2378</v>
      </c>
      <c r="E23" s="147">
        <v>1937</v>
      </c>
      <c r="F23" s="112">
        <f t="shared" si="1"/>
        <v>-441</v>
      </c>
      <c r="G23" s="149">
        <f t="shared" ref="G23:G29" si="3">E23/C23*100</f>
        <v>100</v>
      </c>
      <c r="H23" s="150">
        <f t="shared" ref="H22:H29" si="4">(E23-B23)/B23*100</f>
        <v>-44.1947565543071</v>
      </c>
      <c r="I23" s="151"/>
    </row>
    <row r="24" ht="18" customHeight="1" spans="1:9">
      <c r="A24" s="154" t="s">
        <v>70</v>
      </c>
      <c r="B24" s="147">
        <v>23250</v>
      </c>
      <c r="C24" s="147">
        <v>24782</v>
      </c>
      <c r="D24" s="148">
        <v>22591</v>
      </c>
      <c r="E24" s="147">
        <v>24782</v>
      </c>
      <c r="F24" s="112">
        <f t="shared" si="1"/>
        <v>2191</v>
      </c>
      <c r="G24" s="149">
        <f t="shared" si="3"/>
        <v>100</v>
      </c>
      <c r="H24" s="150">
        <f t="shared" si="4"/>
        <v>6.58924731182796</v>
      </c>
      <c r="I24" s="151"/>
    </row>
    <row r="25" ht="18" customHeight="1" spans="1:9">
      <c r="A25" s="153" t="s">
        <v>71</v>
      </c>
      <c r="B25" s="147">
        <v>2501</v>
      </c>
      <c r="C25" s="147">
        <v>1665</v>
      </c>
      <c r="D25" s="148">
        <v>113</v>
      </c>
      <c r="E25" s="147">
        <v>1159</v>
      </c>
      <c r="F25" s="112">
        <f t="shared" si="1"/>
        <v>1046</v>
      </c>
      <c r="G25" s="149">
        <f t="shared" si="3"/>
        <v>69.6096096096096</v>
      </c>
      <c r="H25" s="150">
        <f t="shared" si="4"/>
        <v>-53.6585365853659</v>
      </c>
      <c r="I25" s="151"/>
    </row>
    <row r="26" ht="18" customHeight="1" spans="1:9">
      <c r="A26" s="154" t="s">
        <v>72</v>
      </c>
      <c r="B26" s="147">
        <v>4021</v>
      </c>
      <c r="C26" s="147">
        <v>8843</v>
      </c>
      <c r="D26" s="155">
        <v>4461</v>
      </c>
      <c r="E26" s="147">
        <v>7427</v>
      </c>
      <c r="F26" s="112">
        <f t="shared" si="1"/>
        <v>2966</v>
      </c>
      <c r="G26" s="149">
        <f t="shared" si="3"/>
        <v>83.9873346149497</v>
      </c>
      <c r="H26" s="150">
        <f t="shared" si="4"/>
        <v>84.7052971897538</v>
      </c>
      <c r="I26" s="151"/>
    </row>
    <row r="27" ht="18" customHeight="1" spans="1:9">
      <c r="A27" s="156" t="s">
        <v>73</v>
      </c>
      <c r="B27" s="147">
        <v>9360</v>
      </c>
      <c r="C27" s="157">
        <v>9663</v>
      </c>
      <c r="D27" s="148">
        <v>9339</v>
      </c>
      <c r="E27" s="158">
        <v>9663</v>
      </c>
      <c r="F27" s="112">
        <f t="shared" si="1"/>
        <v>324</v>
      </c>
      <c r="G27" s="149">
        <f t="shared" si="3"/>
        <v>100</v>
      </c>
      <c r="H27" s="150">
        <f t="shared" si="4"/>
        <v>3.23717948717949</v>
      </c>
      <c r="I27" s="151"/>
    </row>
    <row r="28" ht="18" customHeight="1" spans="1:9">
      <c r="A28" s="154" t="s">
        <v>74</v>
      </c>
      <c r="B28" s="147"/>
      <c r="C28" s="147"/>
      <c r="D28" s="148">
        <v>4438</v>
      </c>
      <c r="E28" s="147"/>
      <c r="F28" s="112">
        <f t="shared" si="1"/>
        <v>-4438</v>
      </c>
      <c r="G28" s="149"/>
      <c r="H28" s="150"/>
      <c r="I28" s="151"/>
    </row>
    <row r="29" ht="18" customHeight="1" spans="1:9">
      <c r="A29" s="152" t="s">
        <v>75</v>
      </c>
      <c r="B29" s="147">
        <v>1856</v>
      </c>
      <c r="C29" s="147">
        <v>6934</v>
      </c>
      <c r="D29" s="148">
        <v>4779</v>
      </c>
      <c r="E29" s="147">
        <v>6934</v>
      </c>
      <c r="F29" s="112">
        <f t="shared" si="1"/>
        <v>2155</v>
      </c>
      <c r="G29" s="149">
        <f t="shared" si="3"/>
        <v>100</v>
      </c>
      <c r="H29" s="150">
        <f t="shared" si="4"/>
        <v>273.599137931034</v>
      </c>
      <c r="I29" s="151"/>
    </row>
  </sheetData>
  <autoFilter xmlns:etc="http://www.wps.cn/officeDocument/2017/etCustomData" ref="A5:I29" etc:filterBottomFollowUsedRange="0">
    <extLst/>
  </autoFilter>
  <mergeCells count="6">
    <mergeCell ref="A2:I2"/>
    <mergeCell ref="C4:G4"/>
    <mergeCell ref="A4:A5"/>
    <mergeCell ref="B4:B5"/>
    <mergeCell ref="H4:H5"/>
    <mergeCell ref="I4:I5"/>
  </mergeCells>
  <pageMargins left="0.901388888888889" right="0.507638888888889" top="0.751388888888889" bottom="0.751388888888889" header="0.310416666666667" footer="0.668055555555556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88"/>
  <sheetViews>
    <sheetView topLeftCell="A15" workbookViewId="0">
      <selection activeCell="A28" sqref="A28"/>
    </sheetView>
  </sheetViews>
  <sheetFormatPr defaultColWidth="9.1" defaultRowHeight="14.25"/>
  <cols>
    <col min="1" max="1" width="44.625" style="92" customWidth="1"/>
    <col min="2" max="2" width="12.75" style="92" customWidth="1"/>
    <col min="3" max="3" width="11.75" style="92" customWidth="1"/>
    <col min="4" max="4" width="12" style="93" customWidth="1"/>
    <col min="5" max="5" width="11.2" style="92" customWidth="1"/>
    <col min="6" max="6" width="11.2" style="94" customWidth="1"/>
    <col min="7" max="7" width="39.625" style="92" customWidth="1"/>
    <col min="8" max="8" width="13" style="92" customWidth="1"/>
    <col min="9" max="11" width="11.4" style="92" customWidth="1"/>
    <col min="12" max="12" width="11.2" style="94" customWidth="1"/>
    <col min="13" max="16384" width="9.1" style="92"/>
  </cols>
  <sheetData>
    <row r="1" ht="12.75" customHeight="1" spans="1:12">
      <c r="A1" s="95" t="s">
        <v>76</v>
      </c>
      <c r="B1" s="95"/>
      <c r="C1" s="95"/>
    </row>
    <row r="2" ht="21.75" customHeight="1" spans="1:12">
      <c r="A2" s="96" t="s">
        <v>77</v>
      </c>
      <c r="B2" s="96"/>
      <c r="C2" s="96"/>
      <c r="D2" s="96"/>
      <c r="E2" s="96"/>
      <c r="F2" s="97"/>
      <c r="G2" s="96"/>
      <c r="H2" s="96"/>
      <c r="I2" s="96"/>
      <c r="J2" s="96"/>
      <c r="K2" s="96"/>
      <c r="L2" s="97"/>
    </row>
    <row r="3" ht="18" customHeight="1" spans="1:12">
      <c r="A3" s="98" t="s">
        <v>2</v>
      </c>
      <c r="B3" s="98"/>
      <c r="C3" s="98"/>
      <c r="D3" s="98"/>
      <c r="E3" s="98"/>
      <c r="F3" s="99"/>
      <c r="G3" s="98"/>
      <c r="H3" s="98"/>
      <c r="I3" s="98"/>
      <c r="J3" s="98"/>
      <c r="K3" s="98"/>
      <c r="L3" s="99"/>
    </row>
    <row r="4" s="91" customFormat="1" ht="26" customHeight="1" spans="1:12">
      <c r="A4" s="100" t="s">
        <v>78</v>
      </c>
      <c r="B4" s="100" t="s">
        <v>4</v>
      </c>
      <c r="C4" s="101" t="s">
        <v>5</v>
      </c>
      <c r="D4" s="102"/>
      <c r="E4" s="103"/>
      <c r="F4" s="104" t="s">
        <v>79</v>
      </c>
      <c r="G4" s="100" t="s">
        <v>78</v>
      </c>
      <c r="H4" s="100" t="s">
        <v>4</v>
      </c>
      <c r="I4" s="105" t="s">
        <v>5</v>
      </c>
      <c r="J4" s="106"/>
      <c r="K4" s="107"/>
      <c r="L4" s="104" t="s">
        <v>79</v>
      </c>
    </row>
    <row r="5" s="91" customFormat="1" ht="42" customHeight="1" spans="1:12">
      <c r="A5" s="108"/>
      <c r="B5" s="108"/>
      <c r="C5" s="5" t="s">
        <v>49</v>
      </c>
      <c r="D5" s="109" t="s">
        <v>11</v>
      </c>
      <c r="E5" s="109" t="s">
        <v>80</v>
      </c>
      <c r="F5" s="104"/>
      <c r="G5" s="108"/>
      <c r="H5" s="108"/>
      <c r="I5" s="110" t="s">
        <v>49</v>
      </c>
      <c r="J5" s="109" t="s">
        <v>11</v>
      </c>
      <c r="K5" s="109" t="s">
        <v>80</v>
      </c>
      <c r="L5" s="104"/>
    </row>
    <row r="6" ht="16.95" customHeight="1" spans="1:12">
      <c r="A6" s="111" t="s">
        <v>81</v>
      </c>
      <c r="B6" s="112">
        <v>34814</v>
      </c>
      <c r="C6" s="112">
        <v>39500</v>
      </c>
      <c r="D6" s="112">
        <v>36320</v>
      </c>
      <c r="E6" s="112">
        <f>D6-C6</f>
        <v>-3180</v>
      </c>
      <c r="F6" s="113">
        <f>(D6/B6-1)*100</f>
        <v>4.32584592405354</v>
      </c>
      <c r="G6" s="111" t="s">
        <v>82</v>
      </c>
      <c r="H6" s="112">
        <v>443819</v>
      </c>
      <c r="I6" s="112">
        <v>278174</v>
      </c>
      <c r="J6" s="112">
        <v>460031</v>
      </c>
      <c r="K6" s="112">
        <f>J6-I6</f>
        <v>181857</v>
      </c>
      <c r="L6" s="113">
        <f>(J6/H6-1)*100</f>
        <v>3.65284045973697</v>
      </c>
    </row>
    <row r="7" ht="16.95" customHeight="1" spans="1:12">
      <c r="A7" s="111" t="s">
        <v>83</v>
      </c>
      <c r="B7" s="112">
        <f>SUM(B8,B15,B49,)</f>
        <v>396363</v>
      </c>
      <c r="C7" s="112">
        <f>SUM(C8,C15,C49,)</f>
        <v>256662</v>
      </c>
      <c r="D7" s="112">
        <f>SUM(D8,D15,D49,)</f>
        <v>375185</v>
      </c>
      <c r="E7" s="112">
        <f t="shared" ref="E7:E48" si="0">D7-C7</f>
        <v>118523</v>
      </c>
      <c r="F7" s="113">
        <f t="shared" ref="F7:F42" si="1">(D7/B7-1)*100</f>
        <v>-5.34308197283803</v>
      </c>
      <c r="G7" s="114" t="s">
        <v>84</v>
      </c>
      <c r="H7" s="112"/>
      <c r="I7" s="112"/>
      <c r="J7" s="112"/>
      <c r="K7" s="112"/>
      <c r="L7" s="113"/>
    </row>
    <row r="8" ht="16.95" customHeight="1" spans="1:12">
      <c r="A8" s="111" t="s">
        <v>85</v>
      </c>
      <c r="B8" s="112">
        <f>SUM(B9:B14)</f>
        <v>5228</v>
      </c>
      <c r="C8" s="112">
        <f>SUM(C9:C14)</f>
        <v>5228</v>
      </c>
      <c r="D8" s="112">
        <v>5228</v>
      </c>
      <c r="E8" s="112">
        <f t="shared" si="0"/>
        <v>0</v>
      </c>
      <c r="F8" s="113">
        <f t="shared" si="1"/>
        <v>0</v>
      </c>
      <c r="G8" s="114" t="s">
        <v>86</v>
      </c>
      <c r="H8" s="112"/>
      <c r="I8" s="112"/>
      <c r="J8" s="112"/>
      <c r="K8" s="112"/>
      <c r="L8" s="113"/>
    </row>
    <row r="9" ht="16.95" customHeight="1" spans="1:12">
      <c r="A9" s="115" t="s">
        <v>87</v>
      </c>
      <c r="B9" s="112">
        <v>64</v>
      </c>
      <c r="C9" s="112">
        <v>64</v>
      </c>
      <c r="D9" s="112">
        <v>64</v>
      </c>
      <c r="E9" s="112">
        <f t="shared" si="0"/>
        <v>0</v>
      </c>
      <c r="F9" s="113">
        <f t="shared" si="1"/>
        <v>0</v>
      </c>
      <c r="G9" s="116" t="s">
        <v>88</v>
      </c>
      <c r="H9" s="112"/>
      <c r="I9" s="112"/>
      <c r="J9" s="112"/>
      <c r="K9" s="112"/>
      <c r="L9" s="113"/>
    </row>
    <row r="10" ht="16.95" customHeight="1" spans="1:12">
      <c r="A10" s="115" t="s">
        <v>89</v>
      </c>
      <c r="B10" s="112">
        <v>61</v>
      </c>
      <c r="C10" s="112">
        <v>61</v>
      </c>
      <c r="D10" s="112">
        <v>61</v>
      </c>
      <c r="E10" s="112">
        <f t="shared" si="0"/>
        <v>0</v>
      </c>
      <c r="F10" s="113">
        <f t="shared" si="1"/>
        <v>0</v>
      </c>
      <c r="G10" s="116" t="s">
        <v>90</v>
      </c>
      <c r="H10" s="112"/>
      <c r="I10" s="112"/>
      <c r="J10" s="112"/>
      <c r="K10" s="112"/>
      <c r="L10" s="113"/>
    </row>
    <row r="11" ht="16.95" customHeight="1" spans="1:12">
      <c r="A11" s="115" t="s">
        <v>91</v>
      </c>
      <c r="B11" s="112">
        <v>42</v>
      </c>
      <c r="C11" s="112">
        <v>42</v>
      </c>
      <c r="D11" s="112">
        <v>42</v>
      </c>
      <c r="E11" s="112">
        <f t="shared" si="0"/>
        <v>0</v>
      </c>
      <c r="F11" s="113">
        <f t="shared" si="1"/>
        <v>0</v>
      </c>
      <c r="G11" s="116" t="s">
        <v>92</v>
      </c>
      <c r="H11" s="112"/>
      <c r="I11" s="112"/>
      <c r="J11" s="112"/>
      <c r="K11" s="112"/>
      <c r="L11" s="113"/>
    </row>
    <row r="12" ht="16.95" customHeight="1" spans="1:12">
      <c r="A12" s="115" t="s">
        <v>93</v>
      </c>
      <c r="B12" s="112">
        <v>0</v>
      </c>
      <c r="C12" s="112">
        <v>0</v>
      </c>
      <c r="D12" s="112">
        <v>0</v>
      </c>
      <c r="E12" s="112">
        <f t="shared" si="0"/>
        <v>0</v>
      </c>
      <c r="F12" s="112">
        <v>0</v>
      </c>
      <c r="G12" s="116" t="s">
        <v>94</v>
      </c>
      <c r="H12" s="112"/>
      <c r="I12" s="112"/>
      <c r="J12" s="112"/>
      <c r="K12" s="112"/>
      <c r="L12" s="113"/>
    </row>
    <row r="13" ht="16.95" customHeight="1" spans="1:12">
      <c r="A13" s="115" t="s">
        <v>95</v>
      </c>
      <c r="B13" s="112">
        <v>5061</v>
      </c>
      <c r="C13" s="112">
        <v>5061</v>
      </c>
      <c r="D13" s="112">
        <v>5061</v>
      </c>
      <c r="E13" s="112">
        <f t="shared" si="0"/>
        <v>0</v>
      </c>
      <c r="F13" s="113">
        <f t="shared" si="1"/>
        <v>0</v>
      </c>
      <c r="G13" s="116" t="s">
        <v>96</v>
      </c>
      <c r="H13" s="112"/>
      <c r="I13" s="112"/>
      <c r="J13" s="112"/>
      <c r="K13" s="112"/>
      <c r="L13" s="113"/>
    </row>
    <row r="14" ht="16.95" customHeight="1" spans="1:12">
      <c r="A14" s="115" t="s">
        <v>97</v>
      </c>
      <c r="B14" s="112">
        <v>0</v>
      </c>
      <c r="C14" s="112">
        <v>0</v>
      </c>
      <c r="D14" s="112">
        <v>0</v>
      </c>
      <c r="E14" s="112">
        <f t="shared" si="0"/>
        <v>0</v>
      </c>
      <c r="F14" s="112">
        <v>0</v>
      </c>
      <c r="G14" s="114" t="s">
        <v>98</v>
      </c>
      <c r="H14" s="112"/>
      <c r="I14" s="112"/>
      <c r="J14" s="112"/>
      <c r="K14" s="112"/>
      <c r="L14" s="113"/>
    </row>
    <row r="15" ht="16.95" customHeight="1" spans="1:12">
      <c r="A15" s="117" t="s">
        <v>99</v>
      </c>
      <c r="B15" s="112">
        <f>SUM(B16:B48)</f>
        <v>334702</v>
      </c>
      <c r="C15" s="112">
        <f>SUM(C16:C48)</f>
        <v>248910</v>
      </c>
      <c r="D15" s="112">
        <f>SUM(D16:D48)</f>
        <v>341055</v>
      </c>
      <c r="E15" s="112">
        <f t="shared" si="0"/>
        <v>92145</v>
      </c>
      <c r="F15" s="113">
        <f t="shared" si="1"/>
        <v>1.89810637522334</v>
      </c>
      <c r="G15" s="116" t="s">
        <v>100</v>
      </c>
      <c r="H15" s="112"/>
      <c r="I15" s="112"/>
      <c r="J15" s="112"/>
      <c r="K15" s="112"/>
      <c r="L15" s="113"/>
    </row>
    <row r="16" ht="16.95" customHeight="1" spans="1:12">
      <c r="A16" s="115" t="s">
        <v>101</v>
      </c>
      <c r="B16" s="112">
        <v>3624</v>
      </c>
      <c r="C16" s="112">
        <v>3340</v>
      </c>
      <c r="D16" s="112">
        <v>4037</v>
      </c>
      <c r="E16" s="112">
        <f t="shared" si="0"/>
        <v>697</v>
      </c>
      <c r="F16" s="113">
        <f t="shared" si="1"/>
        <v>11.3962472406181</v>
      </c>
      <c r="G16" s="116" t="s">
        <v>102</v>
      </c>
      <c r="H16" s="112"/>
      <c r="I16" s="112"/>
      <c r="J16" s="112"/>
      <c r="K16" s="112"/>
      <c r="L16" s="113"/>
    </row>
    <row r="17" ht="16.95" customHeight="1" spans="1:12">
      <c r="A17" s="115" t="s">
        <v>103</v>
      </c>
      <c r="B17" s="112">
        <v>125220</v>
      </c>
      <c r="C17" s="112">
        <v>115373</v>
      </c>
      <c r="D17" s="112">
        <v>133151</v>
      </c>
      <c r="E17" s="112">
        <f t="shared" si="0"/>
        <v>17778</v>
      </c>
      <c r="F17" s="113">
        <f t="shared" si="1"/>
        <v>6.33365277112283</v>
      </c>
      <c r="G17" s="116" t="s">
        <v>104</v>
      </c>
      <c r="H17" s="112"/>
      <c r="I17" s="112"/>
      <c r="J17" s="112"/>
      <c r="K17" s="112"/>
      <c r="L17" s="113"/>
    </row>
    <row r="18" ht="16.95" customHeight="1" spans="1:12">
      <c r="A18" s="115" t="s">
        <v>105</v>
      </c>
      <c r="B18" s="112">
        <v>11365</v>
      </c>
      <c r="C18" s="112">
        <v>9844</v>
      </c>
      <c r="D18" s="112">
        <v>11267</v>
      </c>
      <c r="E18" s="112">
        <f t="shared" si="0"/>
        <v>1423</v>
      </c>
      <c r="F18" s="113">
        <f t="shared" si="1"/>
        <v>-0.862296524417072</v>
      </c>
      <c r="G18" s="116" t="s">
        <v>106</v>
      </c>
      <c r="H18" s="112"/>
      <c r="I18" s="112"/>
      <c r="J18" s="112"/>
      <c r="K18" s="112"/>
      <c r="L18" s="113"/>
    </row>
    <row r="19" ht="16.95" customHeight="1" spans="1:12">
      <c r="A19" s="115" t="s">
        <v>107</v>
      </c>
      <c r="B19" s="112">
        <v>6883</v>
      </c>
      <c r="C19" s="112">
        <v>3833</v>
      </c>
      <c r="D19" s="112">
        <v>5206</v>
      </c>
      <c r="E19" s="112">
        <f t="shared" si="0"/>
        <v>1373</v>
      </c>
      <c r="F19" s="113">
        <f t="shared" si="1"/>
        <v>-24.3643759988377</v>
      </c>
      <c r="G19" s="116" t="s">
        <v>108</v>
      </c>
      <c r="H19" s="112"/>
      <c r="I19" s="112"/>
      <c r="J19" s="112"/>
      <c r="K19" s="112"/>
      <c r="L19" s="113"/>
    </row>
    <row r="20" ht="16.95" customHeight="1" spans="1:12">
      <c r="A20" s="115" t="s">
        <v>109</v>
      </c>
      <c r="B20" s="112">
        <v>1004</v>
      </c>
      <c r="C20" s="112">
        <v>904</v>
      </c>
      <c r="D20" s="112">
        <v>989</v>
      </c>
      <c r="E20" s="112">
        <f t="shared" si="0"/>
        <v>85</v>
      </c>
      <c r="F20" s="113">
        <f t="shared" si="1"/>
        <v>-1.49402390438247</v>
      </c>
      <c r="G20" s="116" t="s">
        <v>110</v>
      </c>
      <c r="H20" s="112"/>
      <c r="I20" s="112"/>
      <c r="J20" s="112"/>
      <c r="K20" s="112"/>
      <c r="L20" s="113"/>
    </row>
    <row r="21" ht="16.95" customHeight="1" spans="1:12">
      <c r="A21" s="115" t="s">
        <v>111</v>
      </c>
      <c r="B21" s="112">
        <v>45</v>
      </c>
      <c r="C21" s="112">
        <v>45</v>
      </c>
      <c r="D21" s="112">
        <v>45</v>
      </c>
      <c r="E21" s="112">
        <f t="shared" si="0"/>
        <v>0</v>
      </c>
      <c r="F21" s="113">
        <f t="shared" si="1"/>
        <v>0</v>
      </c>
      <c r="G21" s="116" t="s">
        <v>112</v>
      </c>
      <c r="H21" s="112"/>
      <c r="I21" s="112"/>
      <c r="J21" s="112"/>
      <c r="K21" s="112"/>
      <c r="L21" s="113"/>
    </row>
    <row r="22" ht="16.95" customHeight="1" spans="1:12">
      <c r="A22" s="115" t="s">
        <v>113</v>
      </c>
      <c r="B22" s="112">
        <v>2169</v>
      </c>
      <c r="C22" s="112">
        <v>0</v>
      </c>
      <c r="D22" s="112">
        <v>1601</v>
      </c>
      <c r="E22" s="112">
        <f t="shared" si="0"/>
        <v>1601</v>
      </c>
      <c r="F22" s="113">
        <f t="shared" si="1"/>
        <v>-26.1871830336561</v>
      </c>
      <c r="G22" s="116" t="s">
        <v>114</v>
      </c>
      <c r="H22" s="112"/>
      <c r="I22" s="112"/>
      <c r="J22" s="112"/>
      <c r="K22" s="112"/>
      <c r="L22" s="113"/>
    </row>
    <row r="23" ht="16.95" customHeight="1" spans="1:12">
      <c r="A23" s="115" t="s">
        <v>115</v>
      </c>
      <c r="B23" s="112">
        <v>18186</v>
      </c>
      <c r="C23" s="112">
        <v>16792</v>
      </c>
      <c r="D23" s="112">
        <v>18296</v>
      </c>
      <c r="E23" s="112">
        <f t="shared" si="0"/>
        <v>1504</v>
      </c>
      <c r="F23" s="113">
        <f t="shared" si="1"/>
        <v>0.604860881997138</v>
      </c>
      <c r="G23" s="116" t="s">
        <v>116</v>
      </c>
      <c r="H23" s="112"/>
      <c r="I23" s="112"/>
      <c r="J23" s="112"/>
      <c r="K23" s="112"/>
      <c r="L23" s="113"/>
    </row>
    <row r="24" ht="16.95" customHeight="1" spans="1:12">
      <c r="A24" s="115" t="s">
        <v>117</v>
      </c>
      <c r="B24" s="112">
        <v>11692</v>
      </c>
      <c r="C24" s="112">
        <v>10737</v>
      </c>
      <c r="D24" s="112">
        <v>11093</v>
      </c>
      <c r="E24" s="112">
        <f t="shared" si="0"/>
        <v>356</v>
      </c>
      <c r="F24" s="113">
        <f t="shared" si="1"/>
        <v>-5.12316113581937</v>
      </c>
      <c r="G24" s="116" t="s">
        <v>118</v>
      </c>
      <c r="H24" s="112"/>
      <c r="I24" s="112"/>
      <c r="J24" s="112"/>
      <c r="K24" s="112"/>
      <c r="L24" s="113"/>
    </row>
    <row r="25" ht="16.95" customHeight="1" spans="1:12">
      <c r="A25" s="115" t="s">
        <v>119</v>
      </c>
      <c r="B25" s="112">
        <v>2306</v>
      </c>
      <c r="C25" s="112">
        <v>2075</v>
      </c>
      <c r="D25" s="112">
        <v>2262</v>
      </c>
      <c r="E25" s="112">
        <f t="shared" si="0"/>
        <v>187</v>
      </c>
      <c r="F25" s="113">
        <f t="shared" si="1"/>
        <v>-1.90806591500433</v>
      </c>
      <c r="G25" s="116" t="s">
        <v>120</v>
      </c>
      <c r="H25" s="112"/>
      <c r="I25" s="112"/>
      <c r="J25" s="112"/>
      <c r="K25" s="112"/>
      <c r="L25" s="113"/>
    </row>
    <row r="26" ht="16.95" customHeight="1" spans="1:12">
      <c r="A26" s="115" t="s">
        <v>121</v>
      </c>
      <c r="B26" s="112">
        <v>0</v>
      </c>
      <c r="C26" s="112">
        <v>0</v>
      </c>
      <c r="D26" s="112">
        <v>0</v>
      </c>
      <c r="E26" s="112">
        <f t="shared" si="0"/>
        <v>0</v>
      </c>
      <c r="F26" s="112">
        <v>0</v>
      </c>
      <c r="G26" s="116" t="s">
        <v>122</v>
      </c>
      <c r="H26" s="112"/>
      <c r="I26" s="112"/>
      <c r="J26" s="112"/>
      <c r="K26" s="112"/>
      <c r="L26" s="113"/>
    </row>
    <row r="27" ht="16.95" customHeight="1" spans="1:12">
      <c r="A27" s="115" t="s">
        <v>123</v>
      </c>
      <c r="B27" s="112">
        <v>0</v>
      </c>
      <c r="C27" s="112">
        <v>0</v>
      </c>
      <c r="D27" s="112">
        <v>0</v>
      </c>
      <c r="E27" s="112">
        <f t="shared" si="0"/>
        <v>0</v>
      </c>
      <c r="F27" s="112">
        <v>0</v>
      </c>
      <c r="G27" s="116" t="s">
        <v>124</v>
      </c>
      <c r="H27" s="112"/>
      <c r="I27" s="112"/>
      <c r="J27" s="112"/>
      <c r="K27" s="112"/>
      <c r="L27" s="113"/>
    </row>
    <row r="28" ht="16.95" customHeight="1" spans="1:12">
      <c r="A28" s="115" t="s">
        <v>125</v>
      </c>
      <c r="B28" s="112">
        <v>24371</v>
      </c>
      <c r="C28" s="112">
        <v>14474</v>
      </c>
      <c r="D28" s="112">
        <v>26190</v>
      </c>
      <c r="E28" s="112">
        <f t="shared" si="0"/>
        <v>11716</v>
      </c>
      <c r="F28" s="113">
        <f t="shared" si="1"/>
        <v>7.46378892946535</v>
      </c>
      <c r="G28" s="118" t="s">
        <v>126</v>
      </c>
      <c r="H28" s="112"/>
      <c r="I28" s="112"/>
      <c r="J28" s="112"/>
      <c r="K28" s="112"/>
      <c r="L28" s="113"/>
    </row>
    <row r="29" ht="16.95" customHeight="1" spans="1:12">
      <c r="A29" s="115" t="s">
        <v>127</v>
      </c>
      <c r="B29" s="112">
        <v>0</v>
      </c>
      <c r="C29" s="112">
        <v>0</v>
      </c>
      <c r="D29" s="112">
        <v>10</v>
      </c>
      <c r="E29" s="112">
        <f t="shared" si="0"/>
        <v>10</v>
      </c>
      <c r="F29" s="112">
        <v>0</v>
      </c>
      <c r="G29" s="116" t="s">
        <v>128</v>
      </c>
      <c r="H29" s="112"/>
      <c r="I29" s="112"/>
      <c r="J29" s="112"/>
      <c r="K29" s="112"/>
      <c r="L29" s="113"/>
    </row>
    <row r="30" ht="16.95" customHeight="1" spans="1:12">
      <c r="A30" s="115" t="s">
        <v>129</v>
      </c>
      <c r="B30" s="112">
        <v>0</v>
      </c>
      <c r="C30" s="112">
        <v>0</v>
      </c>
      <c r="D30" s="112">
        <v>0</v>
      </c>
      <c r="E30" s="112">
        <f t="shared" si="0"/>
        <v>0</v>
      </c>
      <c r="F30" s="112">
        <v>0</v>
      </c>
      <c r="G30" s="116" t="s">
        <v>130</v>
      </c>
      <c r="H30" s="112"/>
      <c r="I30" s="112"/>
      <c r="J30" s="112"/>
      <c r="K30" s="112"/>
      <c r="L30" s="113"/>
    </row>
    <row r="31" ht="16.95" customHeight="1" spans="1:12">
      <c r="A31" s="115" t="s">
        <v>131</v>
      </c>
      <c r="B31" s="112">
        <v>0</v>
      </c>
      <c r="C31" s="112">
        <v>914</v>
      </c>
      <c r="D31" s="112">
        <v>0</v>
      </c>
      <c r="E31" s="112">
        <f t="shared" si="0"/>
        <v>-914</v>
      </c>
      <c r="F31" s="112">
        <v>0</v>
      </c>
      <c r="G31" s="118" t="s">
        <v>132</v>
      </c>
      <c r="H31" s="112"/>
      <c r="I31" s="112"/>
      <c r="J31" s="112"/>
      <c r="K31" s="112"/>
      <c r="L31" s="113"/>
    </row>
    <row r="32" ht="16.95" customHeight="1" spans="1:12">
      <c r="A32" s="119" t="s">
        <v>133</v>
      </c>
      <c r="B32" s="112">
        <v>1611</v>
      </c>
      <c r="C32" s="112">
        <v>7035</v>
      </c>
      <c r="D32" s="112">
        <v>1054</v>
      </c>
      <c r="E32" s="112">
        <f t="shared" si="0"/>
        <v>-5981</v>
      </c>
      <c r="F32" s="113">
        <f t="shared" si="1"/>
        <v>-34.5747982619491</v>
      </c>
      <c r="G32" s="118" t="s">
        <v>134</v>
      </c>
      <c r="H32" s="112"/>
      <c r="I32" s="112"/>
      <c r="J32" s="112"/>
      <c r="K32" s="112"/>
      <c r="L32" s="113"/>
    </row>
    <row r="33" ht="16.95" customHeight="1" spans="1:12">
      <c r="A33" s="119" t="s">
        <v>135</v>
      </c>
      <c r="B33" s="112">
        <v>16618</v>
      </c>
      <c r="C33" s="112">
        <v>0</v>
      </c>
      <c r="D33" s="112">
        <v>17037</v>
      </c>
      <c r="E33" s="112">
        <f t="shared" si="0"/>
        <v>17037</v>
      </c>
      <c r="F33" s="113">
        <f t="shared" si="1"/>
        <v>2.52136237814418</v>
      </c>
      <c r="G33" s="118"/>
      <c r="H33" s="112"/>
      <c r="I33" s="112"/>
      <c r="J33" s="112"/>
      <c r="K33" s="112"/>
      <c r="L33" s="113"/>
    </row>
    <row r="34" ht="16.95" customHeight="1" spans="1:12">
      <c r="A34" s="119" t="s">
        <v>136</v>
      </c>
      <c r="B34" s="112">
        <v>1150</v>
      </c>
      <c r="C34" s="112">
        <v>0</v>
      </c>
      <c r="D34" s="112">
        <v>885</v>
      </c>
      <c r="E34" s="112">
        <f t="shared" si="0"/>
        <v>885</v>
      </c>
      <c r="F34" s="113">
        <f t="shared" si="1"/>
        <v>-23.0434782608696</v>
      </c>
      <c r="G34" s="118"/>
      <c r="H34" s="112"/>
      <c r="I34" s="112"/>
      <c r="J34" s="112"/>
      <c r="K34" s="112"/>
      <c r="L34" s="113"/>
    </row>
    <row r="35" ht="16.95" customHeight="1" spans="1:12">
      <c r="A35" s="119" t="s">
        <v>137</v>
      </c>
      <c r="B35" s="112">
        <v>1739</v>
      </c>
      <c r="C35" s="112">
        <v>903</v>
      </c>
      <c r="D35" s="112">
        <v>1031</v>
      </c>
      <c r="E35" s="112">
        <f t="shared" si="0"/>
        <v>128</v>
      </c>
      <c r="F35" s="113">
        <f t="shared" si="1"/>
        <v>-40.7130534790109</v>
      </c>
      <c r="G35" s="118"/>
      <c r="H35" s="112"/>
      <c r="I35" s="112"/>
      <c r="J35" s="112"/>
      <c r="K35" s="112"/>
      <c r="L35" s="113"/>
    </row>
    <row r="36" ht="16.95" customHeight="1" spans="1:12">
      <c r="A36" s="119" t="s">
        <v>138</v>
      </c>
      <c r="B36" s="112">
        <v>25825</v>
      </c>
      <c r="C36" s="112">
        <v>20214</v>
      </c>
      <c r="D36" s="112">
        <v>27596</v>
      </c>
      <c r="E36" s="112">
        <f t="shared" si="0"/>
        <v>7382</v>
      </c>
      <c r="F36" s="113">
        <f t="shared" si="1"/>
        <v>6.85769603097774</v>
      </c>
      <c r="G36" s="118"/>
      <c r="H36" s="112"/>
      <c r="I36" s="112"/>
      <c r="J36" s="112"/>
      <c r="K36" s="112"/>
      <c r="L36" s="113"/>
    </row>
    <row r="37" ht="16.95" customHeight="1" spans="1:12">
      <c r="A37" s="119" t="s">
        <v>139</v>
      </c>
      <c r="B37" s="112">
        <v>6337</v>
      </c>
      <c r="C37" s="112">
        <v>2378</v>
      </c>
      <c r="D37" s="112">
        <v>3078</v>
      </c>
      <c r="E37" s="112">
        <f t="shared" si="0"/>
        <v>700</v>
      </c>
      <c r="F37" s="113">
        <f t="shared" si="1"/>
        <v>-51.42812056178</v>
      </c>
      <c r="G37" s="118"/>
      <c r="H37" s="112"/>
      <c r="I37" s="112"/>
      <c r="J37" s="112"/>
      <c r="K37" s="112"/>
      <c r="L37" s="113"/>
    </row>
    <row r="38" ht="16.95" customHeight="1" spans="1:12">
      <c r="A38" s="119" t="s">
        <v>140</v>
      </c>
      <c r="B38" s="112">
        <v>3105</v>
      </c>
      <c r="C38" s="112">
        <v>916</v>
      </c>
      <c r="D38" s="112">
        <v>1880</v>
      </c>
      <c r="E38" s="112">
        <f t="shared" si="0"/>
        <v>964</v>
      </c>
      <c r="F38" s="113">
        <f t="shared" si="1"/>
        <v>-39.4524959742351</v>
      </c>
      <c r="G38" s="118"/>
      <c r="H38" s="112"/>
      <c r="I38" s="112"/>
      <c r="J38" s="112"/>
      <c r="K38" s="112"/>
      <c r="L38" s="113"/>
    </row>
    <row r="39" ht="16.95" customHeight="1" spans="1:12">
      <c r="A39" s="119" t="s">
        <v>141</v>
      </c>
      <c r="B39" s="112">
        <v>59871</v>
      </c>
      <c r="C39" s="112">
        <v>24983</v>
      </c>
      <c r="D39" s="112">
        <v>51449</v>
      </c>
      <c r="E39" s="112">
        <f t="shared" si="0"/>
        <v>26466</v>
      </c>
      <c r="F39" s="113">
        <f t="shared" si="1"/>
        <v>-14.0669105242939</v>
      </c>
      <c r="G39" s="118"/>
      <c r="H39" s="112"/>
      <c r="I39" s="112"/>
      <c r="J39" s="112"/>
      <c r="K39" s="112"/>
      <c r="L39" s="113"/>
    </row>
    <row r="40" ht="16.95" customHeight="1" spans="1:12">
      <c r="A40" s="119" t="s">
        <v>142</v>
      </c>
      <c r="B40" s="112">
        <v>5052</v>
      </c>
      <c r="C40" s="112">
        <v>11899</v>
      </c>
      <c r="D40" s="112">
        <v>20774</v>
      </c>
      <c r="E40" s="112">
        <f t="shared" si="0"/>
        <v>8875</v>
      </c>
      <c r="F40" s="113">
        <f t="shared" si="1"/>
        <v>311.203483768804</v>
      </c>
      <c r="G40" s="118"/>
      <c r="H40" s="112"/>
      <c r="I40" s="112"/>
      <c r="J40" s="112"/>
      <c r="K40" s="112"/>
      <c r="L40" s="113"/>
    </row>
    <row r="41" ht="16.95" customHeight="1" spans="1:12">
      <c r="A41" s="119" t="s">
        <v>143</v>
      </c>
      <c r="B41" s="112">
        <v>2521</v>
      </c>
      <c r="C41" s="112">
        <v>695</v>
      </c>
      <c r="D41" s="112">
        <v>1550</v>
      </c>
      <c r="E41" s="112">
        <f t="shared" si="0"/>
        <v>855</v>
      </c>
      <c r="F41" s="113">
        <f t="shared" si="1"/>
        <v>-38.5164617215391</v>
      </c>
      <c r="G41" s="118"/>
      <c r="H41" s="112"/>
      <c r="I41" s="112"/>
      <c r="J41" s="112"/>
      <c r="K41" s="112"/>
      <c r="L41" s="113"/>
    </row>
    <row r="42" ht="16.95" customHeight="1" spans="1:12">
      <c r="A42" s="119" t="s">
        <v>144</v>
      </c>
      <c r="B42" s="112">
        <v>2023</v>
      </c>
      <c r="C42" s="112">
        <v>0</v>
      </c>
      <c r="D42" s="112">
        <v>325</v>
      </c>
      <c r="E42" s="112">
        <f t="shared" si="0"/>
        <v>325</v>
      </c>
      <c r="F42" s="113">
        <f t="shared" si="1"/>
        <v>-83.9347503707365</v>
      </c>
      <c r="G42" s="118"/>
      <c r="H42" s="112"/>
      <c r="I42" s="112"/>
      <c r="J42" s="112"/>
      <c r="K42" s="112"/>
      <c r="L42" s="113"/>
    </row>
    <row r="43" ht="16.95" customHeight="1" spans="1:12">
      <c r="A43" s="119" t="s">
        <v>145</v>
      </c>
      <c r="B43" s="112">
        <v>0</v>
      </c>
      <c r="C43" s="112">
        <v>0</v>
      </c>
      <c r="D43" s="112">
        <v>0</v>
      </c>
      <c r="E43" s="112">
        <f t="shared" si="0"/>
        <v>0</v>
      </c>
      <c r="F43" s="112">
        <v>0</v>
      </c>
      <c r="G43" s="118"/>
      <c r="H43" s="112"/>
      <c r="I43" s="112"/>
      <c r="J43" s="112"/>
      <c r="K43" s="112"/>
      <c r="L43" s="113"/>
    </row>
    <row r="44" ht="16.95" customHeight="1" spans="1:12">
      <c r="A44" s="119" t="s">
        <v>146</v>
      </c>
      <c r="B44" s="112">
        <v>1627</v>
      </c>
      <c r="C44" s="112">
        <v>0</v>
      </c>
      <c r="D44" s="112">
        <v>249</v>
      </c>
      <c r="E44" s="112">
        <f t="shared" si="0"/>
        <v>249</v>
      </c>
      <c r="F44" s="113">
        <f>(D44/B44-1)*100</f>
        <v>-84.6957590657652</v>
      </c>
      <c r="G44" s="118"/>
      <c r="H44" s="112"/>
      <c r="I44" s="112"/>
      <c r="J44" s="112"/>
      <c r="K44" s="112"/>
      <c r="L44" s="113"/>
    </row>
    <row r="45" ht="16.95" customHeight="1" spans="1:12">
      <c r="A45" s="119" t="s">
        <v>147</v>
      </c>
      <c r="B45" s="112">
        <v>111</v>
      </c>
      <c r="C45" s="112">
        <v>0</v>
      </c>
      <c r="D45" s="112">
        <v>0</v>
      </c>
      <c r="E45" s="112">
        <f t="shared" si="0"/>
        <v>0</v>
      </c>
      <c r="F45" s="113">
        <f>(D45/B45-1)*100</f>
        <v>-100</v>
      </c>
      <c r="G45" s="118"/>
      <c r="H45" s="112"/>
      <c r="I45" s="112"/>
      <c r="J45" s="112"/>
      <c r="K45" s="112"/>
      <c r="L45" s="113"/>
    </row>
    <row r="46" ht="16.95" customHeight="1" spans="1:12">
      <c r="A46" s="119" t="s">
        <v>148</v>
      </c>
      <c r="B46" s="112">
        <v>0</v>
      </c>
      <c r="C46" s="112">
        <v>0</v>
      </c>
      <c r="D46" s="112">
        <v>0</v>
      </c>
      <c r="E46" s="112">
        <f t="shared" si="0"/>
        <v>0</v>
      </c>
      <c r="F46" s="112">
        <v>0</v>
      </c>
      <c r="G46" s="118"/>
      <c r="H46" s="112"/>
      <c r="I46" s="112"/>
      <c r="J46" s="112"/>
      <c r="K46" s="112"/>
      <c r="L46" s="113"/>
    </row>
    <row r="47" ht="16.95" customHeight="1" spans="1:12">
      <c r="A47" s="119" t="s">
        <v>145</v>
      </c>
      <c r="B47" s="112">
        <v>0</v>
      </c>
      <c r="C47" s="112">
        <v>0</v>
      </c>
      <c r="D47" s="112">
        <v>0</v>
      </c>
      <c r="E47" s="112">
        <f t="shared" si="0"/>
        <v>0</v>
      </c>
      <c r="F47" s="112">
        <v>0</v>
      </c>
      <c r="G47" s="118"/>
      <c r="H47" s="112"/>
      <c r="I47" s="112"/>
      <c r="J47" s="112"/>
      <c r="K47" s="112"/>
      <c r="L47" s="113"/>
    </row>
    <row r="48" ht="16.95" customHeight="1" spans="1:12">
      <c r="A48" s="115" t="s">
        <v>149</v>
      </c>
      <c r="B48" s="112">
        <v>247</v>
      </c>
      <c r="C48" s="112">
        <v>1556</v>
      </c>
      <c r="D48" s="112">
        <v>0</v>
      </c>
      <c r="E48" s="112">
        <f t="shared" si="0"/>
        <v>-1556</v>
      </c>
      <c r="F48" s="113">
        <f>(D48/B48-1)*100</f>
        <v>-100</v>
      </c>
      <c r="G48" s="118"/>
      <c r="H48" s="112"/>
      <c r="I48" s="112"/>
      <c r="J48" s="112"/>
      <c r="K48" s="112"/>
      <c r="L48" s="113"/>
    </row>
    <row r="49" ht="16.95" customHeight="1" spans="1:12">
      <c r="A49" s="111" t="s">
        <v>150</v>
      </c>
      <c r="B49" s="112">
        <v>56433</v>
      </c>
      <c r="C49" s="112">
        <v>2524</v>
      </c>
      <c r="D49" s="112">
        <v>28902</v>
      </c>
      <c r="E49" s="112">
        <f t="shared" ref="E47:E67" si="2">D49-C49</f>
        <v>26378</v>
      </c>
      <c r="F49" s="113">
        <f>(D49/B49-1)*100</f>
        <v>-48.7852852054649</v>
      </c>
      <c r="G49" s="114" t="s">
        <v>151</v>
      </c>
      <c r="H49" s="112">
        <v>0</v>
      </c>
      <c r="I49" s="112">
        <v>0</v>
      </c>
      <c r="J49" s="112">
        <v>0</v>
      </c>
      <c r="K49" s="112">
        <f>J49-I49</f>
        <v>0</v>
      </c>
      <c r="L49" s="113">
        <f>K49-J49</f>
        <v>0</v>
      </c>
    </row>
    <row r="50" ht="16.95" customHeight="1" spans="1:12">
      <c r="A50" s="111" t="s">
        <v>152</v>
      </c>
      <c r="B50" s="112">
        <v>0</v>
      </c>
      <c r="C50" s="112">
        <v>0</v>
      </c>
      <c r="D50" s="112">
        <v>0</v>
      </c>
      <c r="E50" s="112">
        <f t="shared" si="2"/>
        <v>0</v>
      </c>
      <c r="F50" s="112">
        <v>0</v>
      </c>
      <c r="G50" s="114" t="s">
        <v>153</v>
      </c>
      <c r="H50" s="112">
        <v>0</v>
      </c>
      <c r="I50" s="112">
        <v>0</v>
      </c>
      <c r="J50" s="112">
        <v>0</v>
      </c>
      <c r="K50" s="112">
        <f>J50-I50</f>
        <v>0</v>
      </c>
      <c r="L50" s="113">
        <f>K50-J50</f>
        <v>0</v>
      </c>
    </row>
    <row r="51" ht="16.95" customHeight="1" spans="1:12">
      <c r="A51" s="111" t="s">
        <v>154</v>
      </c>
      <c r="B51" s="112">
        <f>SUM(B52:B55)</f>
        <v>0</v>
      </c>
      <c r="C51" s="112">
        <f t="shared" ref="C51:J51" si="3">SUM(C52:C55)</f>
        <v>0</v>
      </c>
      <c r="D51" s="112">
        <f t="shared" si="3"/>
        <v>0</v>
      </c>
      <c r="E51" s="112">
        <f t="shared" si="2"/>
        <v>0</v>
      </c>
      <c r="F51" s="112">
        <v>0</v>
      </c>
      <c r="G51" s="114" t="s">
        <v>155</v>
      </c>
      <c r="H51" s="112">
        <f t="shared" si="3"/>
        <v>195</v>
      </c>
      <c r="I51" s="112">
        <f t="shared" si="3"/>
        <v>100</v>
      </c>
      <c r="J51" s="112">
        <f t="shared" si="3"/>
        <v>213</v>
      </c>
      <c r="K51" s="112">
        <f>J51-I51</f>
        <v>113</v>
      </c>
      <c r="L51" s="113">
        <f>(J51/H51-1)*100</f>
        <v>9.23076923076922</v>
      </c>
    </row>
    <row r="52" ht="16.95" customHeight="1" spans="1:12">
      <c r="A52" s="118" t="s">
        <v>156</v>
      </c>
      <c r="B52" s="112">
        <v>0</v>
      </c>
      <c r="C52" s="112">
        <v>0</v>
      </c>
      <c r="D52" s="112">
        <v>0</v>
      </c>
      <c r="E52" s="112">
        <f t="shared" si="2"/>
        <v>0</v>
      </c>
      <c r="F52" s="112">
        <v>0</v>
      </c>
      <c r="G52" s="116" t="s">
        <v>157</v>
      </c>
      <c r="H52" s="112"/>
      <c r="I52" s="112"/>
      <c r="J52" s="112"/>
      <c r="K52" s="112"/>
      <c r="L52" s="113"/>
    </row>
    <row r="53" ht="16.95" customHeight="1" spans="1:12">
      <c r="A53" s="118" t="s">
        <v>158</v>
      </c>
      <c r="B53" s="112">
        <v>0</v>
      </c>
      <c r="C53" s="112">
        <v>0</v>
      </c>
      <c r="D53" s="112">
        <v>0</v>
      </c>
      <c r="E53" s="112">
        <f t="shared" si="2"/>
        <v>0</v>
      </c>
      <c r="F53" s="112">
        <v>0</v>
      </c>
      <c r="G53" s="116" t="s">
        <v>159</v>
      </c>
      <c r="H53" s="112"/>
      <c r="I53" s="112"/>
      <c r="J53" s="112"/>
      <c r="K53" s="112"/>
      <c r="L53" s="113"/>
    </row>
    <row r="54" ht="16.95" customHeight="1" spans="1:12">
      <c r="A54" s="118" t="s">
        <v>160</v>
      </c>
      <c r="B54" s="112">
        <v>0</v>
      </c>
      <c r="C54" s="112">
        <v>0</v>
      </c>
      <c r="D54" s="112">
        <v>0</v>
      </c>
      <c r="E54" s="112">
        <f t="shared" si="2"/>
        <v>0</v>
      </c>
      <c r="F54" s="112">
        <v>0</v>
      </c>
      <c r="G54" s="116" t="s">
        <v>161</v>
      </c>
      <c r="H54" s="112"/>
      <c r="I54" s="112"/>
      <c r="J54" s="112"/>
      <c r="K54" s="112"/>
      <c r="L54" s="113"/>
    </row>
    <row r="55" ht="16.95" customHeight="1" spans="1:12">
      <c r="A55" s="118" t="s">
        <v>162</v>
      </c>
      <c r="B55" s="112">
        <v>0</v>
      </c>
      <c r="C55" s="112">
        <v>0</v>
      </c>
      <c r="D55" s="112">
        <v>0</v>
      </c>
      <c r="E55" s="112">
        <f t="shared" si="2"/>
        <v>0</v>
      </c>
      <c r="F55" s="112">
        <v>0</v>
      </c>
      <c r="G55" s="116" t="s">
        <v>163</v>
      </c>
      <c r="H55" s="112">
        <v>195</v>
      </c>
      <c r="I55" s="112">
        <v>100</v>
      </c>
      <c r="J55" s="112">
        <v>213</v>
      </c>
      <c r="K55" s="112">
        <f>J55-I55</f>
        <v>113</v>
      </c>
      <c r="L55" s="113">
        <f>(J55/H55-1)*100</f>
        <v>9.23076923076922</v>
      </c>
    </row>
    <row r="56" ht="16.95" customHeight="1" spans="1:12">
      <c r="A56" s="111" t="s">
        <v>164</v>
      </c>
      <c r="B56" s="112">
        <v>0</v>
      </c>
      <c r="C56" s="112">
        <v>0</v>
      </c>
      <c r="D56" s="112">
        <v>0</v>
      </c>
      <c r="E56" s="112">
        <f t="shared" si="2"/>
        <v>0</v>
      </c>
      <c r="F56" s="112">
        <v>0</v>
      </c>
      <c r="G56" s="114" t="s">
        <v>165</v>
      </c>
      <c r="H56" s="112"/>
      <c r="I56" s="112"/>
      <c r="J56" s="112"/>
      <c r="K56" s="112"/>
      <c r="L56" s="113"/>
    </row>
    <row r="57" ht="16.95" customHeight="1" spans="1:12">
      <c r="A57" s="111" t="s">
        <v>166</v>
      </c>
      <c r="B57" s="112">
        <f>SUM(B58:B60)</f>
        <v>0</v>
      </c>
      <c r="C57" s="112">
        <f>SUM(C58:C60)</f>
        <v>0</v>
      </c>
      <c r="D57" s="112">
        <f>SUM(D58:D60)</f>
        <v>0</v>
      </c>
      <c r="E57" s="112">
        <f t="shared" si="2"/>
        <v>0</v>
      </c>
      <c r="F57" s="112">
        <v>0</v>
      </c>
      <c r="G57" s="114" t="s">
        <v>167</v>
      </c>
      <c r="H57" s="112"/>
      <c r="I57" s="112"/>
      <c r="J57" s="112"/>
      <c r="K57" s="112"/>
      <c r="L57" s="113"/>
    </row>
    <row r="58" ht="16.95" customHeight="1" spans="1:12">
      <c r="A58" s="118" t="s">
        <v>168</v>
      </c>
      <c r="B58" s="112">
        <v>0</v>
      </c>
      <c r="C58" s="112">
        <v>0</v>
      </c>
      <c r="D58" s="112">
        <v>0</v>
      </c>
      <c r="E58" s="112">
        <f t="shared" si="2"/>
        <v>0</v>
      </c>
      <c r="F58" s="112">
        <v>0</v>
      </c>
      <c r="G58" s="116" t="s">
        <v>169</v>
      </c>
      <c r="H58" s="112"/>
      <c r="I58" s="112"/>
      <c r="J58" s="112"/>
      <c r="K58" s="112"/>
      <c r="L58" s="113"/>
    </row>
    <row r="59" ht="16.95" customHeight="1" spans="1:12">
      <c r="A59" s="118" t="s">
        <v>170</v>
      </c>
      <c r="B59" s="112">
        <v>0</v>
      </c>
      <c r="C59" s="112">
        <v>0</v>
      </c>
      <c r="D59" s="112">
        <v>0</v>
      </c>
      <c r="E59" s="112">
        <f t="shared" si="2"/>
        <v>0</v>
      </c>
      <c r="F59" s="112">
        <v>0</v>
      </c>
      <c r="G59" s="116" t="s">
        <v>171</v>
      </c>
      <c r="H59" s="112"/>
      <c r="I59" s="112"/>
      <c r="J59" s="112"/>
      <c r="K59" s="112"/>
      <c r="L59" s="113"/>
    </row>
    <row r="60" ht="16.95" customHeight="1" spans="1:12">
      <c r="A60" s="118" t="s">
        <v>172</v>
      </c>
      <c r="B60" s="112">
        <v>0</v>
      </c>
      <c r="C60" s="112">
        <v>0</v>
      </c>
      <c r="D60" s="112">
        <v>0</v>
      </c>
      <c r="E60" s="112">
        <f t="shared" si="2"/>
        <v>0</v>
      </c>
      <c r="F60" s="112">
        <v>0</v>
      </c>
      <c r="G60" s="116" t="s">
        <v>173</v>
      </c>
      <c r="H60" s="112"/>
      <c r="I60" s="112"/>
      <c r="J60" s="112"/>
      <c r="K60" s="112"/>
      <c r="L60" s="113"/>
    </row>
    <row r="61" ht="16.95" customHeight="1" spans="1:12">
      <c r="A61" s="111" t="s">
        <v>174</v>
      </c>
      <c r="B61" s="112">
        <f>SUM(B62:B67)</f>
        <v>0</v>
      </c>
      <c r="C61" s="112">
        <f>SUM(C62:C67)</f>
        <v>0</v>
      </c>
      <c r="D61" s="112">
        <f>SUM(D62:D67)</f>
        <v>0</v>
      </c>
      <c r="E61" s="112">
        <f t="shared" si="2"/>
        <v>0</v>
      </c>
      <c r="F61" s="112">
        <v>0</v>
      </c>
      <c r="G61" s="114" t="s">
        <v>175</v>
      </c>
      <c r="H61" s="112">
        <f>H62</f>
        <v>21722</v>
      </c>
      <c r="I61" s="112">
        <f>I62</f>
        <v>21496</v>
      </c>
      <c r="J61" s="112">
        <f>J62</f>
        <v>12794</v>
      </c>
      <c r="K61" s="112">
        <f>J61-I61</f>
        <v>-8702</v>
      </c>
      <c r="L61" s="113">
        <f>(J61/H61-1)*100</f>
        <v>-41.1011877359359</v>
      </c>
    </row>
    <row r="62" ht="16.95" customHeight="1" spans="1:12">
      <c r="A62" s="118" t="s">
        <v>176</v>
      </c>
      <c r="B62" s="112">
        <f>SUM(B63:B67)</f>
        <v>0</v>
      </c>
      <c r="C62" s="112">
        <f>SUM(C63:C67)</f>
        <v>0</v>
      </c>
      <c r="D62" s="112">
        <f>SUM(D63:D67)</f>
        <v>0</v>
      </c>
      <c r="E62" s="112">
        <f t="shared" si="2"/>
        <v>0</v>
      </c>
      <c r="F62" s="112">
        <v>0</v>
      </c>
      <c r="G62" s="118" t="s">
        <v>177</v>
      </c>
      <c r="H62" s="112">
        <f>H63</f>
        <v>21722</v>
      </c>
      <c r="I62" s="112">
        <f>I63</f>
        <v>21496</v>
      </c>
      <c r="J62" s="112">
        <f>J63</f>
        <v>12794</v>
      </c>
      <c r="K62" s="112">
        <f>J62-I62</f>
        <v>-8702</v>
      </c>
      <c r="L62" s="113">
        <f>(J62/H62-1)*100</f>
        <v>-41.1011877359359</v>
      </c>
    </row>
    <row r="63" ht="16.95" customHeight="1" spans="1:12">
      <c r="A63" s="118" t="s">
        <v>178</v>
      </c>
      <c r="B63" s="112">
        <v>0</v>
      </c>
      <c r="C63" s="112">
        <v>0</v>
      </c>
      <c r="D63" s="112">
        <v>0</v>
      </c>
      <c r="E63" s="112">
        <f t="shared" si="2"/>
        <v>0</v>
      </c>
      <c r="F63" s="112">
        <v>0</v>
      </c>
      <c r="G63" s="118" t="s">
        <v>179</v>
      </c>
      <c r="H63" s="112">
        <f>SUM(H64:H67)</f>
        <v>21722</v>
      </c>
      <c r="I63" s="112">
        <f>SUM(I64:I67)</f>
        <v>21496</v>
      </c>
      <c r="J63" s="112">
        <f>SUM(J64:J67)</f>
        <v>12794</v>
      </c>
      <c r="K63" s="112">
        <f>J63-I63</f>
        <v>-8702</v>
      </c>
      <c r="L63" s="113">
        <f>(J63/H63-1)*100</f>
        <v>-41.1011877359359</v>
      </c>
    </row>
    <row r="64" ht="16.95" customHeight="1" spans="1:12">
      <c r="A64" s="118" t="s">
        <v>180</v>
      </c>
      <c r="B64" s="112">
        <v>0</v>
      </c>
      <c r="C64" s="112">
        <v>0</v>
      </c>
      <c r="D64" s="112">
        <v>0</v>
      </c>
      <c r="E64" s="112">
        <f t="shared" si="2"/>
        <v>0</v>
      </c>
      <c r="F64" s="112">
        <v>0</v>
      </c>
      <c r="G64" s="118" t="s">
        <v>181</v>
      </c>
      <c r="H64" s="112">
        <v>21495</v>
      </c>
      <c r="I64" s="112">
        <v>21496</v>
      </c>
      <c r="J64" s="112">
        <v>12547</v>
      </c>
      <c r="K64" s="112">
        <f>J64-I64</f>
        <v>-8949</v>
      </c>
      <c r="L64" s="113">
        <f>(J64/H64-1)*100</f>
        <v>-41.6282856478251</v>
      </c>
    </row>
    <row r="65" ht="16.95" customHeight="1" spans="1:12">
      <c r="A65" s="118" t="s">
        <v>182</v>
      </c>
      <c r="B65" s="112">
        <v>0</v>
      </c>
      <c r="C65" s="112">
        <v>0</v>
      </c>
      <c r="D65" s="112">
        <v>0</v>
      </c>
      <c r="E65" s="112">
        <f>D65-C66</f>
        <v>0</v>
      </c>
      <c r="F65" s="112">
        <v>0</v>
      </c>
      <c r="G65" s="118" t="s">
        <v>183</v>
      </c>
      <c r="H65" s="112"/>
      <c r="I65" s="112"/>
      <c r="J65" s="112"/>
      <c r="K65" s="112"/>
      <c r="L65" s="113"/>
    </row>
    <row r="66" ht="16.95" customHeight="1" spans="1:12">
      <c r="A66" s="118" t="s">
        <v>184</v>
      </c>
      <c r="B66" s="112">
        <v>0</v>
      </c>
      <c r="C66" s="112">
        <v>0</v>
      </c>
      <c r="D66" s="112">
        <v>0</v>
      </c>
      <c r="E66" s="112">
        <f>D66-C67</f>
        <v>0</v>
      </c>
      <c r="F66" s="112">
        <v>0</v>
      </c>
      <c r="G66" s="118" t="s">
        <v>185</v>
      </c>
      <c r="H66" s="112">
        <v>227</v>
      </c>
      <c r="I66" s="112">
        <v>0</v>
      </c>
      <c r="J66" s="112">
        <v>247</v>
      </c>
      <c r="K66" s="112">
        <f>J66-I66</f>
        <v>247</v>
      </c>
      <c r="L66" s="113">
        <f>(J66/H66-1)*100</f>
        <v>8.81057268722467</v>
      </c>
    </row>
    <row r="67" ht="16.95" customHeight="1" spans="1:12">
      <c r="A67" s="118" t="s">
        <v>186</v>
      </c>
      <c r="B67" s="112">
        <v>0</v>
      </c>
      <c r="C67" s="112">
        <v>0</v>
      </c>
      <c r="D67" s="112">
        <v>0</v>
      </c>
      <c r="E67" s="112">
        <f t="shared" si="2"/>
        <v>0</v>
      </c>
      <c r="F67" s="112">
        <v>0</v>
      </c>
      <c r="G67" s="118" t="s">
        <v>187</v>
      </c>
      <c r="H67" s="112"/>
      <c r="I67" s="112"/>
      <c r="J67" s="112"/>
      <c r="K67" s="112"/>
      <c r="L67" s="113"/>
    </row>
    <row r="68" ht="16.95" customHeight="1" spans="1:12">
      <c r="A68" s="111" t="s">
        <v>188</v>
      </c>
      <c r="B68" s="112">
        <f>B69</f>
        <v>36732</v>
      </c>
      <c r="C68" s="112">
        <f>C69</f>
        <v>11200</v>
      </c>
      <c r="D68" s="112">
        <f>D69</f>
        <v>37255</v>
      </c>
      <c r="E68" s="112">
        <f t="shared" ref="E68:E87" si="4">D68-C68</f>
        <v>26055</v>
      </c>
      <c r="F68" s="113">
        <f>(D68/B68-1)*100</f>
        <v>1.42382663617555</v>
      </c>
      <c r="G68" s="114" t="s">
        <v>189</v>
      </c>
      <c r="H68" s="112"/>
      <c r="I68" s="112"/>
      <c r="J68" s="112"/>
      <c r="K68" s="112"/>
      <c r="L68" s="113"/>
    </row>
    <row r="69" ht="16.95" customHeight="1" spans="1:12">
      <c r="A69" s="118" t="s">
        <v>190</v>
      </c>
      <c r="B69" s="112">
        <f>SUM(B70:B73)</f>
        <v>36732</v>
      </c>
      <c r="C69" s="112">
        <f>SUM(C70:C73)</f>
        <v>11200</v>
      </c>
      <c r="D69" s="112">
        <f>SUM(D70:D73)</f>
        <v>37255</v>
      </c>
      <c r="E69" s="112">
        <f t="shared" si="4"/>
        <v>26055</v>
      </c>
      <c r="F69" s="113">
        <f>(D69/B69-1)*100</f>
        <v>1.42382663617555</v>
      </c>
      <c r="G69" s="118" t="s">
        <v>191</v>
      </c>
      <c r="H69" s="112"/>
      <c r="I69" s="112"/>
      <c r="J69" s="112"/>
      <c r="K69" s="112"/>
      <c r="L69" s="113"/>
    </row>
    <row r="70" ht="16.95" customHeight="1" spans="1:12">
      <c r="A70" s="118" t="s">
        <v>192</v>
      </c>
      <c r="B70" s="112">
        <v>36483</v>
      </c>
      <c r="C70" s="112">
        <v>11200</v>
      </c>
      <c r="D70" s="112">
        <v>37255</v>
      </c>
      <c r="E70" s="112">
        <f t="shared" si="4"/>
        <v>26055</v>
      </c>
      <c r="F70" s="113">
        <f>(D70/B70-1)*100</f>
        <v>2.11605405257242</v>
      </c>
      <c r="G70" s="118" t="s">
        <v>193</v>
      </c>
      <c r="H70" s="112"/>
      <c r="I70" s="112"/>
      <c r="J70" s="112"/>
      <c r="K70" s="112"/>
      <c r="L70" s="113"/>
    </row>
    <row r="71" ht="16.95" customHeight="1" spans="1:12">
      <c r="A71" s="118" t="s">
        <v>194</v>
      </c>
      <c r="B71" s="112">
        <v>0</v>
      </c>
      <c r="C71" s="112">
        <v>0</v>
      </c>
      <c r="D71" s="112">
        <v>0</v>
      </c>
      <c r="E71" s="112">
        <f t="shared" si="4"/>
        <v>0</v>
      </c>
      <c r="F71" s="112">
        <v>0</v>
      </c>
      <c r="G71" s="118" t="s">
        <v>195</v>
      </c>
      <c r="H71" s="112"/>
      <c r="I71" s="112"/>
      <c r="J71" s="112"/>
      <c r="K71" s="112"/>
      <c r="L71" s="113"/>
    </row>
    <row r="72" ht="16.95" customHeight="1" spans="1:12">
      <c r="A72" s="118" t="s">
        <v>196</v>
      </c>
      <c r="B72" s="112">
        <v>249</v>
      </c>
      <c r="C72" s="112">
        <v>0</v>
      </c>
      <c r="D72" s="112">
        <v>0</v>
      </c>
      <c r="E72" s="112">
        <f t="shared" si="4"/>
        <v>0</v>
      </c>
      <c r="F72" s="113">
        <f>(D72/B72-1)*100</f>
        <v>-100</v>
      </c>
      <c r="G72" s="118" t="s">
        <v>197</v>
      </c>
      <c r="H72" s="112"/>
      <c r="I72" s="112"/>
      <c r="J72" s="112"/>
      <c r="K72" s="112"/>
      <c r="L72" s="113"/>
    </row>
    <row r="73" ht="16.95" customHeight="1" spans="1:12">
      <c r="A73" s="118" t="s">
        <v>198</v>
      </c>
      <c r="B73" s="112">
        <v>0</v>
      </c>
      <c r="C73" s="112">
        <v>0</v>
      </c>
      <c r="D73" s="112">
        <v>0</v>
      </c>
      <c r="E73" s="112">
        <f t="shared" si="4"/>
        <v>0</v>
      </c>
      <c r="F73" s="112">
        <v>0</v>
      </c>
      <c r="G73" s="118" t="s">
        <v>199</v>
      </c>
      <c r="H73" s="112"/>
      <c r="I73" s="112"/>
      <c r="J73" s="112"/>
      <c r="K73" s="112"/>
      <c r="L73" s="113"/>
    </row>
    <row r="74" ht="16.95" customHeight="1" spans="1:12">
      <c r="A74" s="111" t="s">
        <v>200</v>
      </c>
      <c r="B74" s="112">
        <v>0</v>
      </c>
      <c r="C74" s="112">
        <v>0</v>
      </c>
      <c r="D74" s="112">
        <v>0</v>
      </c>
      <c r="E74" s="112">
        <f t="shared" si="4"/>
        <v>0</v>
      </c>
      <c r="F74" s="112">
        <v>0</v>
      </c>
      <c r="G74" s="114" t="s">
        <v>201</v>
      </c>
      <c r="H74" s="112"/>
      <c r="I74" s="112"/>
      <c r="J74" s="112"/>
      <c r="K74" s="112"/>
      <c r="L74" s="113"/>
    </row>
    <row r="75" ht="16.95" customHeight="1" spans="1:12">
      <c r="A75" s="111" t="s">
        <v>202</v>
      </c>
      <c r="B75" s="112">
        <v>0</v>
      </c>
      <c r="C75" s="112">
        <v>0</v>
      </c>
      <c r="D75" s="112">
        <v>0</v>
      </c>
      <c r="E75" s="112">
        <f t="shared" si="4"/>
        <v>0</v>
      </c>
      <c r="F75" s="112">
        <v>0</v>
      </c>
      <c r="G75" s="114" t="s">
        <v>203</v>
      </c>
      <c r="H75" s="112"/>
      <c r="I75" s="112"/>
      <c r="J75" s="112"/>
      <c r="K75" s="112"/>
      <c r="L75" s="113"/>
    </row>
    <row r="76" ht="16.95" customHeight="1" spans="1:12">
      <c r="A76" s="111" t="s">
        <v>204</v>
      </c>
      <c r="B76" s="112">
        <v>0</v>
      </c>
      <c r="C76" s="112">
        <v>0</v>
      </c>
      <c r="D76" s="112">
        <v>0</v>
      </c>
      <c r="E76" s="112">
        <f t="shared" si="4"/>
        <v>0</v>
      </c>
      <c r="F76" s="112">
        <v>0</v>
      </c>
      <c r="G76" s="114" t="s">
        <v>205</v>
      </c>
      <c r="H76" s="112"/>
      <c r="I76" s="112"/>
      <c r="J76" s="112"/>
      <c r="K76" s="112"/>
      <c r="L76" s="113"/>
    </row>
    <row r="77" ht="16.95" customHeight="1" spans="1:12">
      <c r="A77" s="111" t="s">
        <v>206</v>
      </c>
      <c r="B77" s="112">
        <v>0</v>
      </c>
      <c r="C77" s="112">
        <v>0</v>
      </c>
      <c r="D77" s="112">
        <v>0</v>
      </c>
      <c r="E77" s="112">
        <f t="shared" si="4"/>
        <v>0</v>
      </c>
      <c r="F77" s="112">
        <v>0</v>
      </c>
      <c r="G77" s="120" t="s">
        <v>207</v>
      </c>
      <c r="H77" s="112">
        <v>214</v>
      </c>
      <c r="I77" s="112">
        <v>0</v>
      </c>
      <c r="J77" s="112">
        <v>0</v>
      </c>
      <c r="K77" s="112">
        <f>J77-I77</f>
        <v>0</v>
      </c>
      <c r="L77" s="113">
        <f>(J77/H77-1)*100</f>
        <v>-100</v>
      </c>
    </row>
    <row r="78" ht="16.95" customHeight="1" spans="1:12">
      <c r="A78" s="111" t="s">
        <v>208</v>
      </c>
      <c r="B78" s="112">
        <v>65244</v>
      </c>
      <c r="C78" s="112">
        <v>72193</v>
      </c>
      <c r="D78" s="112">
        <v>71464</v>
      </c>
      <c r="E78" s="112">
        <f t="shared" si="4"/>
        <v>-729</v>
      </c>
      <c r="F78" s="113">
        <f>(D78/B78-1)*100</f>
        <v>9.53344368830851</v>
      </c>
      <c r="G78" s="121"/>
      <c r="H78" s="112"/>
      <c r="I78" s="112"/>
      <c r="J78" s="112"/>
      <c r="K78" s="112">
        <f>J78-I78</f>
        <v>0</v>
      </c>
      <c r="L78" s="113" t="e">
        <f>(J78/H78-1)*100</f>
        <v>#DIV/0!</v>
      </c>
    </row>
    <row r="79" ht="16.95" customHeight="1" spans="1:12">
      <c r="A79" s="111" t="s">
        <v>209</v>
      </c>
      <c r="B79" s="112">
        <v>4250</v>
      </c>
      <c r="C79" s="112">
        <v>0</v>
      </c>
      <c r="D79" s="112">
        <v>505</v>
      </c>
      <c r="E79" s="112">
        <f t="shared" si="4"/>
        <v>505</v>
      </c>
      <c r="F79" s="113">
        <f>(D79/B79-1)*100</f>
        <v>-88.1176470588235</v>
      </c>
      <c r="G79" s="114" t="s">
        <v>210</v>
      </c>
      <c r="H79" s="112"/>
      <c r="I79" s="112"/>
      <c r="J79" s="112"/>
      <c r="K79" s="112"/>
      <c r="L79" s="113"/>
    </row>
    <row r="80" ht="16.95" customHeight="1" spans="1:12">
      <c r="A80" s="111" t="s">
        <v>211</v>
      </c>
      <c r="B80" s="112">
        <f>SUM(B81:B84)</f>
        <v>11</v>
      </c>
      <c r="C80" s="112">
        <f>SUM(C81:C84)</f>
        <v>0</v>
      </c>
      <c r="D80" s="112">
        <f>SUM(D81:D84)</f>
        <v>0</v>
      </c>
      <c r="E80" s="112">
        <f t="shared" si="4"/>
        <v>0</v>
      </c>
      <c r="F80" s="113">
        <f>(D80/B80-1)*100</f>
        <v>-100</v>
      </c>
      <c r="G80" s="114" t="s">
        <v>212</v>
      </c>
      <c r="H80" s="112">
        <v>0</v>
      </c>
      <c r="I80" s="112">
        <v>0</v>
      </c>
      <c r="J80" s="112">
        <v>1505</v>
      </c>
      <c r="K80" s="112">
        <f>J80-I80</f>
        <v>1505</v>
      </c>
      <c r="L80" s="113"/>
    </row>
    <row r="81" ht="16.95" customHeight="1" spans="1:12">
      <c r="A81" s="118" t="s">
        <v>213</v>
      </c>
      <c r="B81" s="112">
        <v>0</v>
      </c>
      <c r="C81" s="112">
        <v>0</v>
      </c>
      <c r="D81" s="112">
        <v>0</v>
      </c>
      <c r="E81" s="112">
        <f t="shared" si="4"/>
        <v>0</v>
      </c>
      <c r="F81" s="112">
        <v>0</v>
      </c>
      <c r="G81" s="114" t="s">
        <v>214</v>
      </c>
      <c r="H81" s="112"/>
      <c r="I81" s="112"/>
      <c r="J81" s="112"/>
      <c r="K81" s="112"/>
      <c r="L81" s="113"/>
    </row>
    <row r="82" ht="16.95" customHeight="1" spans="1:12">
      <c r="A82" s="118" t="s">
        <v>215</v>
      </c>
      <c r="B82" s="112">
        <v>11</v>
      </c>
      <c r="C82" s="112">
        <v>0</v>
      </c>
      <c r="D82" s="112">
        <v>0</v>
      </c>
      <c r="E82" s="112">
        <f t="shared" si="4"/>
        <v>0</v>
      </c>
      <c r="F82" s="113">
        <f>(D82/B82-1)*100</f>
        <v>-100</v>
      </c>
      <c r="G82" s="114" t="s">
        <v>216</v>
      </c>
      <c r="H82" s="112">
        <v>71464</v>
      </c>
      <c r="I82" s="112">
        <v>0</v>
      </c>
      <c r="J82" s="112">
        <v>46186</v>
      </c>
      <c r="K82" s="112">
        <f>J82-I82</f>
        <v>46186</v>
      </c>
      <c r="L82" s="113">
        <f>(J82/H82-1)*100</f>
        <v>-35.3716556587932</v>
      </c>
    </row>
    <row r="83" ht="16.95" customHeight="1" spans="1:12">
      <c r="A83" s="118" t="s">
        <v>217</v>
      </c>
      <c r="B83" s="112">
        <v>0</v>
      </c>
      <c r="C83" s="112">
        <v>0</v>
      </c>
      <c r="D83" s="112">
        <v>0</v>
      </c>
      <c r="E83" s="112">
        <f t="shared" si="4"/>
        <v>0</v>
      </c>
      <c r="F83" s="112">
        <v>0</v>
      </c>
      <c r="G83" s="114" t="s">
        <v>218</v>
      </c>
      <c r="H83" s="112">
        <v>71464</v>
      </c>
      <c r="I83" s="112">
        <v>0</v>
      </c>
      <c r="J83" s="112">
        <v>46186</v>
      </c>
      <c r="K83" s="112">
        <f>J83-I83</f>
        <v>46186</v>
      </c>
      <c r="L83" s="113">
        <f>(J83/H83-1)*100</f>
        <v>-35.3716556587932</v>
      </c>
    </row>
    <row r="84" spans="1:12">
      <c r="A84" s="118" t="s">
        <v>219</v>
      </c>
      <c r="B84" s="112">
        <v>0</v>
      </c>
      <c r="C84" s="112">
        <v>0</v>
      </c>
      <c r="D84" s="112">
        <v>0</v>
      </c>
      <c r="E84" s="112">
        <f t="shared" si="4"/>
        <v>0</v>
      </c>
      <c r="F84" s="112">
        <v>0</v>
      </c>
      <c r="G84" s="114" t="s">
        <v>220</v>
      </c>
      <c r="H84" s="112"/>
      <c r="I84" s="112"/>
      <c r="J84" s="112"/>
      <c r="K84" s="112"/>
      <c r="L84" s="113"/>
    </row>
    <row r="85" spans="1:12">
      <c r="A85" s="111" t="s">
        <v>221</v>
      </c>
      <c r="B85" s="112">
        <f>B86</f>
        <v>0</v>
      </c>
      <c r="C85" s="112">
        <f>C86</f>
        <v>0</v>
      </c>
      <c r="D85" s="112">
        <f>D86</f>
        <v>0</v>
      </c>
      <c r="E85" s="112">
        <f t="shared" si="4"/>
        <v>0</v>
      </c>
      <c r="F85" s="112">
        <v>0</v>
      </c>
      <c r="G85" s="116"/>
      <c r="H85" s="112"/>
      <c r="I85" s="112"/>
      <c r="J85" s="112"/>
      <c r="K85" s="112"/>
      <c r="L85" s="113"/>
    </row>
    <row r="86" spans="1:12">
      <c r="A86" s="118" t="s">
        <v>222</v>
      </c>
      <c r="B86" s="112">
        <v>0</v>
      </c>
      <c r="C86" s="112">
        <v>0</v>
      </c>
      <c r="D86" s="112">
        <v>0</v>
      </c>
      <c r="E86" s="112">
        <f t="shared" si="4"/>
        <v>0</v>
      </c>
      <c r="F86" s="112">
        <v>0</v>
      </c>
      <c r="G86" s="118"/>
      <c r="H86" s="112"/>
      <c r="I86" s="112"/>
      <c r="J86" s="112"/>
      <c r="K86" s="112"/>
      <c r="L86" s="113"/>
    </row>
    <row r="87" spans="1:12">
      <c r="A87" s="122" t="s">
        <v>223</v>
      </c>
      <c r="B87" s="112">
        <f>SUM(B6:B7,B50:B51,B56:B57,B61,B68,B74:B80,B85)</f>
        <v>537414</v>
      </c>
      <c r="C87" s="112">
        <f>SUM(C6:C7,C50:C51,C56:C57,C61,C68,C74:C80,C85)</f>
        <v>379555</v>
      </c>
      <c r="D87" s="112">
        <f>SUM(D6:D7,D50:D51,D56:D57,D61,D68,D74:D80,D85)</f>
        <v>520729</v>
      </c>
      <c r="E87" s="112">
        <f t="shared" si="4"/>
        <v>141174</v>
      </c>
      <c r="F87" s="113">
        <f>(D87/B87-1)*100</f>
        <v>-3.10468279575895</v>
      </c>
      <c r="G87" s="122" t="s">
        <v>224</v>
      </c>
      <c r="H87" s="112">
        <f>SUM(H6:H7,H50:H51,H56:H57,H61,H68,H74:H77,H79:H82)</f>
        <v>537414</v>
      </c>
      <c r="I87" s="112">
        <f>SUM(I6:I7,I50:I51,I56:I57,I61,I68,I74:I77,I79:I82)</f>
        <v>299770</v>
      </c>
      <c r="J87" s="112">
        <f>SUM(J6:J7,J50:J51,J56:J57,J61,J68,J74:J77,J79:J82)</f>
        <v>520729</v>
      </c>
      <c r="K87" s="112">
        <f>J87-I87</f>
        <v>220959</v>
      </c>
      <c r="L87" s="113">
        <f>(J87/H87-1)*100</f>
        <v>-3.10468279575895</v>
      </c>
    </row>
    <row r="88" spans="1:12">
      <c r="J88" s="123"/>
    </row>
  </sheetData>
  <autoFilter xmlns:etc="http://www.wps.cn/officeDocument/2017/etCustomData" ref="A5:O87" etc:filterBottomFollowUsedRange="0">
    <extLst/>
  </autoFilter>
  <mergeCells count="10">
    <mergeCell ref="A2:L2"/>
    <mergeCell ref="A3:L3"/>
    <mergeCell ref="C4:E4"/>
    <mergeCell ref="I4:K4"/>
    <mergeCell ref="A4:A5"/>
    <mergeCell ref="B4:B5"/>
    <mergeCell ref="F4:F5"/>
    <mergeCell ref="G4:G5"/>
    <mergeCell ref="H4:H5"/>
    <mergeCell ref="L4:L5"/>
  </mergeCells>
  <printOptions horizontalCentered="1"/>
  <pageMargins left="0.472222222222222" right="0.590277777777778" top="0.747916666666667" bottom="0.550694444444444" header="0.314583333333333" footer="0.66875"/>
  <pageSetup paperSize="9" scale="60" firstPageNumber="7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38"/>
  <sheetViews>
    <sheetView topLeftCell="A7" workbookViewId="0">
      <selection activeCell="J30" sqref="J8 J30"/>
    </sheetView>
  </sheetViews>
  <sheetFormatPr defaultColWidth="9" defaultRowHeight="14.25"/>
  <cols>
    <col min="1" max="1" width="51.5" customWidth="1"/>
    <col min="2" max="2" width="8.2" style="74" customWidth="1"/>
    <col min="3" max="3" width="9.2" customWidth="1"/>
    <col min="4" max="4" width="10.2" customWidth="1"/>
    <col min="5" max="5" width="11.5" style="75" customWidth="1"/>
    <col min="6" max="6" width="8.6" customWidth="1"/>
    <col min="7" max="7" width="33.4" customWidth="1"/>
    <col min="8" max="8" width="8.6" style="74" customWidth="1"/>
    <col min="9" max="9" width="8.4" customWidth="1"/>
    <col min="10" max="10" width="8.2" customWidth="1"/>
    <col min="11" max="11" width="8.5" customWidth="1"/>
    <col min="12" max="12" width="10.5" customWidth="1"/>
  </cols>
  <sheetData>
    <row r="1" spans="1:13">
      <c r="A1" s="54" t="s">
        <v>225</v>
      </c>
    </row>
    <row r="2" ht="27.9" customHeight="1" spans="1:13">
      <c r="A2" s="2" t="s">
        <v>226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0.1" customHeight="1" spans="1:13">
      <c r="A4" s="76" t="s">
        <v>227</v>
      </c>
      <c r="B4" s="76"/>
      <c r="C4" s="76"/>
      <c r="D4" s="76"/>
      <c r="E4" s="77"/>
      <c r="F4" s="76"/>
      <c r="G4" s="76" t="s">
        <v>228</v>
      </c>
      <c r="H4" s="76"/>
      <c r="I4" s="76"/>
      <c r="J4" s="76"/>
      <c r="K4" s="76"/>
      <c r="L4" s="76"/>
      <c r="M4" s="76" t="s">
        <v>8</v>
      </c>
    </row>
    <row r="5" ht="18.75" customHeight="1" spans="1:13">
      <c r="A5" s="76" t="s">
        <v>78</v>
      </c>
      <c r="B5" s="76" t="s">
        <v>4</v>
      </c>
      <c r="C5" s="76" t="s">
        <v>5</v>
      </c>
      <c r="D5" s="76"/>
      <c r="E5" s="77"/>
      <c r="F5" s="76" t="s">
        <v>79</v>
      </c>
      <c r="G5" s="76" t="s">
        <v>78</v>
      </c>
      <c r="H5" s="76" t="s">
        <v>4</v>
      </c>
      <c r="I5" s="76" t="s">
        <v>5</v>
      </c>
      <c r="J5" s="76"/>
      <c r="K5" s="77"/>
      <c r="L5" s="76" t="s">
        <v>79</v>
      </c>
      <c r="M5" s="76"/>
    </row>
    <row r="6" s="73" customFormat="1" ht="55.05" customHeight="1" spans="1:13">
      <c r="A6" s="76"/>
      <c r="B6" s="76"/>
      <c r="C6" s="78" t="s">
        <v>49</v>
      </c>
      <c r="D6" s="76" t="s">
        <v>11</v>
      </c>
      <c r="E6" s="77" t="s">
        <v>80</v>
      </c>
      <c r="F6" s="76"/>
      <c r="G6" s="76"/>
      <c r="H6" s="76"/>
      <c r="I6" s="78" t="s">
        <v>49</v>
      </c>
      <c r="J6" s="76" t="s">
        <v>11</v>
      </c>
      <c r="K6" s="77" t="s">
        <v>80</v>
      </c>
      <c r="L6" s="76"/>
      <c r="M6" s="76"/>
    </row>
    <row r="7" ht="18" customHeight="1" spans="1:1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9"/>
    </row>
    <row r="8" ht="18" customHeight="1" spans="1:13">
      <c r="A8" s="80" t="s">
        <v>229</v>
      </c>
      <c r="B8" s="81">
        <f>SUM(B9:B18)</f>
        <v>7339</v>
      </c>
      <c r="C8" s="81">
        <f>SUM(C9:C18)</f>
        <v>5880</v>
      </c>
      <c r="D8" s="81">
        <f>SUM(D9:D18)</f>
        <v>4606</v>
      </c>
      <c r="E8" s="82">
        <f t="shared" ref="E8:E19" si="0">D8-C8</f>
        <v>-1274</v>
      </c>
      <c r="F8" s="83">
        <f>(D8-B8)/B8*100</f>
        <v>-37.2394059136122</v>
      </c>
      <c r="G8" s="80" t="s">
        <v>230</v>
      </c>
      <c r="H8" s="81">
        <f>SUM(H9:H22)</f>
        <v>14559</v>
      </c>
      <c r="I8" s="81">
        <f>SUM(I9:I22)</f>
        <v>2592</v>
      </c>
      <c r="J8" s="81">
        <f>SUM(J9:J22)</f>
        <v>16988</v>
      </c>
      <c r="K8" s="81">
        <f t="shared" ref="J8:K8" si="1">SUM(K9:K22)</f>
        <v>14396</v>
      </c>
      <c r="L8" s="83">
        <f>(J8-H8)/H8*100</f>
        <v>16.6838381756989</v>
      </c>
      <c r="M8" s="84"/>
    </row>
    <row r="9" ht="18" customHeight="1" spans="1:13">
      <c r="A9" s="85" t="s">
        <v>231</v>
      </c>
      <c r="B9" s="81"/>
      <c r="C9" s="81"/>
      <c r="D9" s="81"/>
      <c r="E9" s="82">
        <f t="shared" si="0"/>
        <v>0</v>
      </c>
      <c r="F9" s="83"/>
      <c r="G9" s="85" t="s">
        <v>232</v>
      </c>
      <c r="H9" s="81"/>
      <c r="I9" s="81"/>
      <c r="J9" s="81"/>
      <c r="K9" s="81"/>
      <c r="L9" s="83"/>
      <c r="M9" s="84"/>
    </row>
    <row r="10" ht="18" customHeight="1" spans="1:13">
      <c r="A10" s="85" t="s">
        <v>233</v>
      </c>
      <c r="B10" s="81"/>
      <c r="C10" s="81"/>
      <c r="D10" s="81"/>
      <c r="E10" s="82">
        <f t="shared" si="0"/>
        <v>0</v>
      </c>
      <c r="F10" s="83"/>
      <c r="G10" s="85" t="s">
        <v>234</v>
      </c>
      <c r="H10" s="81"/>
      <c r="I10" s="81"/>
      <c r="J10" s="81"/>
      <c r="K10" s="81">
        <f>J10-I10</f>
        <v>0</v>
      </c>
      <c r="L10" s="83"/>
      <c r="M10" s="84"/>
    </row>
    <row r="11" ht="18" customHeight="1" spans="1:13">
      <c r="A11" s="85" t="s">
        <v>235</v>
      </c>
      <c r="B11" s="81">
        <v>80</v>
      </c>
      <c r="C11" s="81">
        <v>20</v>
      </c>
      <c r="D11" s="81"/>
      <c r="E11" s="82">
        <f t="shared" si="0"/>
        <v>-20</v>
      </c>
      <c r="F11" s="83">
        <f>(D11-B11)/B11*100</f>
        <v>-100</v>
      </c>
      <c r="G11" s="85" t="s">
        <v>236</v>
      </c>
      <c r="H11" s="81">
        <v>318</v>
      </c>
      <c r="I11" s="81"/>
      <c r="J11" s="81"/>
      <c r="K11" s="81">
        <f t="shared" ref="K11:K38" si="2">J11-I11</f>
        <v>0</v>
      </c>
      <c r="L11" s="83">
        <f>(J11-H11)/H11*100</f>
        <v>-100</v>
      </c>
      <c r="M11" s="84"/>
    </row>
    <row r="12" ht="18" customHeight="1" spans="1:13">
      <c r="A12" s="85" t="s">
        <v>237</v>
      </c>
      <c r="B12" s="81">
        <v>6048</v>
      </c>
      <c r="C12" s="81">
        <v>4400</v>
      </c>
      <c r="D12" s="81">
        <v>1837</v>
      </c>
      <c r="E12" s="82">
        <f t="shared" si="0"/>
        <v>-2563</v>
      </c>
      <c r="F12" s="83">
        <f>(D12-B12)/B12*100</f>
        <v>-69.6263227513228</v>
      </c>
      <c r="G12" s="85" t="s">
        <v>238</v>
      </c>
      <c r="H12" s="81"/>
      <c r="I12" s="81"/>
      <c r="J12" s="81">
        <v>2848</v>
      </c>
      <c r="K12" s="81">
        <f t="shared" si="2"/>
        <v>2848</v>
      </c>
      <c r="L12" s="83"/>
      <c r="M12" s="84"/>
    </row>
    <row r="13" ht="18" customHeight="1" spans="1:13">
      <c r="A13" s="85" t="s">
        <v>239</v>
      </c>
      <c r="B13" s="81"/>
      <c r="C13" s="81"/>
      <c r="D13" s="81"/>
      <c r="E13" s="82">
        <f t="shared" si="0"/>
        <v>0</v>
      </c>
      <c r="F13" s="83"/>
      <c r="G13" s="85" t="s">
        <v>240</v>
      </c>
      <c r="H13" s="81">
        <v>2221</v>
      </c>
      <c r="I13" s="81">
        <v>231</v>
      </c>
      <c r="J13" s="81">
        <v>1948</v>
      </c>
      <c r="K13" s="81">
        <f t="shared" si="2"/>
        <v>1717</v>
      </c>
      <c r="L13" s="83">
        <f>(J13-H13)/H13*100</f>
        <v>-12.2917604682575</v>
      </c>
      <c r="M13" s="84"/>
    </row>
    <row r="14" ht="18" customHeight="1" spans="1:13">
      <c r="A14" s="85" t="s">
        <v>241</v>
      </c>
      <c r="B14" s="81">
        <v>331</v>
      </c>
      <c r="C14" s="81">
        <v>200</v>
      </c>
      <c r="D14" s="81">
        <v>242</v>
      </c>
      <c r="E14" s="82">
        <f t="shared" si="0"/>
        <v>42</v>
      </c>
      <c r="F14" s="83">
        <f>(D14-B14)/B14*100</f>
        <v>-26.8882175226586</v>
      </c>
      <c r="G14" s="85" t="s">
        <v>242</v>
      </c>
      <c r="H14" s="81"/>
      <c r="I14" s="81"/>
      <c r="J14" s="81">
        <v>811</v>
      </c>
      <c r="K14" s="81">
        <f t="shared" si="2"/>
        <v>811</v>
      </c>
      <c r="L14" s="83"/>
      <c r="M14" s="84"/>
    </row>
    <row r="15" ht="18" customHeight="1" spans="1:13">
      <c r="A15" s="85" t="s">
        <v>243</v>
      </c>
      <c r="B15" s="81"/>
      <c r="C15" s="81"/>
      <c r="D15" s="81"/>
      <c r="E15" s="82">
        <f t="shared" si="0"/>
        <v>0</v>
      </c>
      <c r="F15" s="83"/>
      <c r="G15" s="85" t="s">
        <v>244</v>
      </c>
      <c r="H15" s="81"/>
      <c r="I15" s="81"/>
      <c r="J15" s="81"/>
      <c r="K15" s="81">
        <f t="shared" si="2"/>
        <v>0</v>
      </c>
      <c r="L15" s="83"/>
      <c r="M15" s="84"/>
    </row>
    <row r="16" ht="18" customHeight="1" spans="1:13">
      <c r="A16" s="86" t="s">
        <v>245</v>
      </c>
      <c r="B16" s="81"/>
      <c r="C16" s="81"/>
      <c r="D16" s="81"/>
      <c r="E16" s="82">
        <f t="shared" si="0"/>
        <v>0</v>
      </c>
      <c r="F16" s="83"/>
      <c r="G16" s="85" t="s">
        <v>246</v>
      </c>
      <c r="H16" s="81"/>
      <c r="I16" s="81"/>
      <c r="J16" s="81">
        <v>5136</v>
      </c>
      <c r="K16" s="81">
        <f t="shared" si="2"/>
        <v>5136</v>
      </c>
      <c r="L16" s="83"/>
      <c r="M16" s="84"/>
    </row>
    <row r="17" ht="18" customHeight="1" spans="1:13">
      <c r="A17" s="85" t="s">
        <v>247</v>
      </c>
      <c r="B17" s="81"/>
      <c r="C17" s="81"/>
      <c r="D17" s="81"/>
      <c r="E17" s="82">
        <f t="shared" si="0"/>
        <v>0</v>
      </c>
      <c r="F17" s="83"/>
      <c r="G17" s="85" t="s">
        <v>248</v>
      </c>
      <c r="H17" s="81"/>
      <c r="I17" s="81"/>
      <c r="J17" s="81"/>
      <c r="K17" s="81">
        <f t="shared" si="2"/>
        <v>0</v>
      </c>
      <c r="L17" s="83"/>
      <c r="M17" s="84"/>
    </row>
    <row r="18" ht="18" customHeight="1" spans="1:13">
      <c r="A18" s="85" t="s">
        <v>249</v>
      </c>
      <c r="B18" s="81">
        <v>880</v>
      </c>
      <c r="C18" s="81">
        <v>1260</v>
      </c>
      <c r="D18" s="81">
        <v>2527</v>
      </c>
      <c r="E18" s="82">
        <f t="shared" si="0"/>
        <v>1267</v>
      </c>
      <c r="F18" s="83"/>
      <c r="G18" s="85" t="s">
        <v>250</v>
      </c>
      <c r="H18" s="81"/>
      <c r="I18" s="81"/>
      <c r="J18" s="81"/>
      <c r="K18" s="81">
        <f t="shared" si="2"/>
        <v>0</v>
      </c>
      <c r="L18" s="83"/>
      <c r="M18" s="84"/>
    </row>
    <row r="19" ht="18" customHeight="1" spans="1:13">
      <c r="A19" s="85"/>
      <c r="B19" s="81"/>
      <c r="C19" s="81"/>
      <c r="D19" s="81"/>
      <c r="E19" s="82"/>
      <c r="F19" s="83"/>
      <c r="G19" s="85" t="s">
        <v>251</v>
      </c>
      <c r="H19" s="81">
        <v>10523</v>
      </c>
      <c r="I19" s="81">
        <v>857</v>
      </c>
      <c r="J19" s="81">
        <v>4710</v>
      </c>
      <c r="K19" s="81">
        <f t="shared" si="2"/>
        <v>3853</v>
      </c>
      <c r="L19" s="83">
        <f>(J19-H19)/H19*100</f>
        <v>-55.2409008837784</v>
      </c>
      <c r="M19" s="84"/>
    </row>
    <row r="20" ht="18" customHeight="1" spans="1:13">
      <c r="A20" s="85"/>
      <c r="B20" s="81"/>
      <c r="C20" s="81"/>
      <c r="D20" s="81"/>
      <c r="E20" s="82"/>
      <c r="F20" s="83"/>
      <c r="G20" s="87" t="s">
        <v>252</v>
      </c>
      <c r="H20" s="81">
        <v>1497</v>
      </c>
      <c r="I20" s="81">
        <v>1504</v>
      </c>
      <c r="J20" s="81">
        <v>1504</v>
      </c>
      <c r="K20" s="81">
        <f t="shared" si="2"/>
        <v>0</v>
      </c>
      <c r="L20" s="83">
        <f>(J20-H20)/H20*100</f>
        <v>0.467601870407482</v>
      </c>
      <c r="M20" s="84"/>
    </row>
    <row r="21" ht="18" customHeight="1" spans="1:13">
      <c r="A21" s="85"/>
      <c r="B21" s="81"/>
      <c r="C21" s="81"/>
      <c r="D21" s="81"/>
      <c r="E21" s="82"/>
      <c r="F21" s="83"/>
      <c r="G21" s="85" t="s">
        <v>253</v>
      </c>
      <c r="H21" s="81"/>
      <c r="I21" s="81"/>
      <c r="J21" s="81"/>
      <c r="K21" s="81">
        <f t="shared" si="2"/>
        <v>0</v>
      </c>
      <c r="L21" s="83"/>
      <c r="M21" s="84"/>
    </row>
    <row r="22" ht="18" customHeight="1" spans="1:13">
      <c r="A22" s="85"/>
      <c r="B22" s="81"/>
      <c r="C22" s="81"/>
      <c r="D22" s="81"/>
      <c r="E22" s="82"/>
      <c r="F22" s="83"/>
      <c r="G22" s="85" t="s">
        <v>254</v>
      </c>
      <c r="H22" s="81"/>
      <c r="I22" s="81"/>
      <c r="J22" s="81">
        <v>31</v>
      </c>
      <c r="K22" s="81">
        <f t="shared" si="2"/>
        <v>31</v>
      </c>
      <c r="L22" s="83"/>
      <c r="M22" s="84"/>
    </row>
    <row r="23" ht="18" customHeight="1" spans="1:13">
      <c r="A23" s="85"/>
      <c r="B23" s="81"/>
      <c r="C23" s="81"/>
      <c r="D23" s="81"/>
      <c r="E23" s="82">
        <f t="shared" ref="E23:E38" si="3">D23-C23</f>
        <v>0</v>
      </c>
      <c r="F23" s="83"/>
      <c r="G23" s="85"/>
      <c r="H23" s="81"/>
      <c r="I23" s="81"/>
      <c r="J23" s="81"/>
      <c r="K23" s="81">
        <f t="shared" si="2"/>
        <v>0</v>
      </c>
      <c r="L23" s="83"/>
      <c r="M23" s="84"/>
    </row>
    <row r="24" ht="18" customHeight="1" spans="1:13">
      <c r="A24" s="87" t="s">
        <v>255</v>
      </c>
      <c r="B24" s="81">
        <v>5601</v>
      </c>
      <c r="C24" s="81">
        <v>857</v>
      </c>
      <c r="D24" s="81">
        <v>16644</v>
      </c>
      <c r="E24" s="82">
        <f t="shared" si="3"/>
        <v>15787</v>
      </c>
      <c r="F24" s="83">
        <f>(D24-B24)/B24*100</f>
        <v>197.161221210498</v>
      </c>
      <c r="G24" s="87" t="s">
        <v>256</v>
      </c>
      <c r="H24" s="81"/>
      <c r="I24" s="81"/>
      <c r="J24" s="81"/>
      <c r="K24" s="81">
        <f t="shared" si="2"/>
        <v>0</v>
      </c>
      <c r="L24" s="83"/>
      <c r="M24" s="84"/>
    </row>
    <row r="25" ht="18" customHeight="1" spans="1:13">
      <c r="A25" s="87" t="s">
        <v>257</v>
      </c>
      <c r="B25" s="81"/>
      <c r="C25" s="81"/>
      <c r="D25" s="81"/>
      <c r="E25" s="82">
        <f t="shared" si="3"/>
        <v>0</v>
      </c>
      <c r="F25" s="83"/>
      <c r="G25" s="87" t="s">
        <v>258</v>
      </c>
      <c r="H25" s="81"/>
      <c r="I25" s="81"/>
      <c r="J25" s="81"/>
      <c r="K25" s="81">
        <f t="shared" si="2"/>
        <v>0</v>
      </c>
      <c r="L25" s="83"/>
      <c r="M25" s="84"/>
    </row>
    <row r="26" ht="18" customHeight="1" spans="1:13">
      <c r="A26" s="87" t="s">
        <v>259</v>
      </c>
      <c r="B26" s="81"/>
      <c r="C26" s="81"/>
      <c r="D26" s="81"/>
      <c r="E26" s="82">
        <f t="shared" si="3"/>
        <v>0</v>
      </c>
      <c r="F26" s="83"/>
      <c r="G26" s="87" t="s">
        <v>260</v>
      </c>
      <c r="H26" s="81"/>
      <c r="I26" s="81"/>
      <c r="J26" s="81"/>
      <c r="K26" s="81">
        <f t="shared" si="2"/>
        <v>0</v>
      </c>
      <c r="L26" s="83"/>
      <c r="M26" s="84"/>
    </row>
    <row r="27" ht="18" customHeight="1" spans="1:13">
      <c r="A27" s="87" t="s">
        <v>261</v>
      </c>
      <c r="B27" s="81">
        <v>4219</v>
      </c>
      <c r="C27" s="81"/>
      <c r="D27" s="81">
        <v>4139</v>
      </c>
      <c r="E27" s="82">
        <f t="shared" si="3"/>
        <v>4139</v>
      </c>
      <c r="F27" s="83">
        <f>(D27-B27)/B27*100</f>
        <v>-1.89618392984119</v>
      </c>
      <c r="G27" s="87"/>
      <c r="H27" s="81"/>
      <c r="I27" s="81"/>
      <c r="J27" s="81"/>
      <c r="K27" s="81">
        <f t="shared" si="2"/>
        <v>0</v>
      </c>
      <c r="L27" s="83"/>
      <c r="M27" s="84"/>
    </row>
    <row r="28" ht="18" customHeight="1" spans="1:13">
      <c r="A28" s="87" t="s">
        <v>262</v>
      </c>
      <c r="B28" s="81"/>
      <c r="C28" s="81"/>
      <c r="D28" s="81">
        <v>1505</v>
      </c>
      <c r="E28" s="82">
        <f t="shared" si="3"/>
        <v>1505</v>
      </c>
      <c r="F28" s="83"/>
      <c r="G28" s="87" t="s">
        <v>263</v>
      </c>
      <c r="H28" s="81"/>
      <c r="I28" s="81"/>
      <c r="J28" s="81"/>
      <c r="K28" s="81">
        <f t="shared" si="2"/>
        <v>0</v>
      </c>
      <c r="L28" s="83"/>
      <c r="M28" s="84"/>
    </row>
    <row r="29" ht="18" customHeight="1" spans="1:13">
      <c r="A29" s="87" t="s">
        <v>174</v>
      </c>
      <c r="B29" s="81"/>
      <c r="C29" s="81"/>
      <c r="D29" s="81"/>
      <c r="E29" s="82">
        <f t="shared" si="3"/>
        <v>0</v>
      </c>
      <c r="F29" s="83"/>
      <c r="G29" s="87" t="s">
        <v>264</v>
      </c>
      <c r="H29" s="81">
        <f>H30</f>
        <v>3961</v>
      </c>
      <c r="I29" s="81">
        <f>I30</f>
        <v>4145</v>
      </c>
      <c r="J29" s="81">
        <f>J30</f>
        <v>42345</v>
      </c>
      <c r="K29" s="81">
        <f t="shared" si="2"/>
        <v>38200</v>
      </c>
      <c r="L29" s="83"/>
      <c r="M29" s="84"/>
    </row>
    <row r="30" ht="18" customHeight="1" spans="1:13">
      <c r="A30" s="87" t="s">
        <v>265</v>
      </c>
      <c r="B30" s="81"/>
      <c r="C30" s="81"/>
      <c r="D30" s="81"/>
      <c r="E30" s="82">
        <f t="shared" si="3"/>
        <v>0</v>
      </c>
      <c r="F30" s="83"/>
      <c r="G30" s="87" t="s">
        <v>266</v>
      </c>
      <c r="H30" s="81">
        <v>3961</v>
      </c>
      <c r="I30" s="81">
        <v>4145</v>
      </c>
      <c r="J30" s="81">
        <v>42345</v>
      </c>
      <c r="K30" s="81">
        <f t="shared" si="2"/>
        <v>38200</v>
      </c>
      <c r="L30" s="83"/>
      <c r="M30" s="84"/>
    </row>
    <row r="31" ht="18" customHeight="1" spans="1:13">
      <c r="A31" s="87" t="s">
        <v>267</v>
      </c>
      <c r="B31" s="81"/>
      <c r="C31" s="81"/>
      <c r="D31" s="81"/>
      <c r="E31" s="82">
        <f t="shared" si="3"/>
        <v>0</v>
      </c>
      <c r="F31" s="83"/>
      <c r="G31" s="87"/>
      <c r="H31" s="81"/>
      <c r="I31" s="81"/>
      <c r="J31" s="81"/>
      <c r="K31" s="81">
        <f t="shared" si="2"/>
        <v>0</v>
      </c>
      <c r="L31" s="83"/>
      <c r="M31" s="84"/>
    </row>
    <row r="32" ht="18" customHeight="1" spans="1:13">
      <c r="A32" s="87" t="s">
        <v>188</v>
      </c>
      <c r="B32" s="81">
        <f>B33</f>
        <v>5500</v>
      </c>
      <c r="C32" s="81">
        <f>C33</f>
        <v>0</v>
      </c>
      <c r="D32" s="81">
        <f>D33</f>
        <v>39191</v>
      </c>
      <c r="E32" s="82">
        <f t="shared" si="3"/>
        <v>39191</v>
      </c>
      <c r="F32" s="83"/>
      <c r="G32" s="87" t="s">
        <v>189</v>
      </c>
      <c r="H32" s="81"/>
      <c r="I32" s="81"/>
      <c r="J32" s="81"/>
      <c r="K32" s="81">
        <f t="shared" si="2"/>
        <v>0</v>
      </c>
      <c r="L32" s="83"/>
      <c r="M32" s="84"/>
    </row>
    <row r="33" ht="18" customHeight="1" spans="1:13">
      <c r="A33" s="87" t="s">
        <v>268</v>
      </c>
      <c r="B33" s="81">
        <v>5500</v>
      </c>
      <c r="C33" s="81"/>
      <c r="D33" s="81">
        <v>39191</v>
      </c>
      <c r="E33" s="82">
        <f t="shared" si="3"/>
        <v>39191</v>
      </c>
      <c r="F33" s="83"/>
      <c r="G33" s="87"/>
      <c r="H33" s="88"/>
      <c r="I33" s="88"/>
      <c r="J33" s="88"/>
      <c r="K33" s="81">
        <f t="shared" si="2"/>
        <v>0</v>
      </c>
      <c r="L33" s="83"/>
      <c r="M33" s="84"/>
    </row>
    <row r="34" ht="18" customHeight="1" spans="1:13">
      <c r="A34" s="87" t="s">
        <v>269</v>
      </c>
      <c r="B34" s="81"/>
      <c r="C34" s="81"/>
      <c r="D34" s="81"/>
      <c r="E34" s="82">
        <f t="shared" si="3"/>
        <v>0</v>
      </c>
      <c r="F34" s="83"/>
      <c r="G34" s="87" t="s">
        <v>270</v>
      </c>
      <c r="H34" s="81"/>
      <c r="I34" s="81"/>
      <c r="J34" s="81"/>
      <c r="K34" s="81">
        <f t="shared" si="2"/>
        <v>0</v>
      </c>
      <c r="L34" s="83"/>
      <c r="M34" s="84"/>
    </row>
    <row r="35" ht="18" customHeight="1" spans="1:13">
      <c r="A35" s="87" t="s">
        <v>271</v>
      </c>
      <c r="B35" s="81"/>
      <c r="C35" s="81"/>
      <c r="D35" s="81"/>
      <c r="E35" s="82">
        <f t="shared" si="3"/>
        <v>0</v>
      </c>
      <c r="F35" s="83"/>
      <c r="G35" s="87" t="s">
        <v>272</v>
      </c>
      <c r="H35" s="81"/>
      <c r="I35" s="81"/>
      <c r="J35" s="81"/>
      <c r="K35" s="81">
        <f t="shared" si="2"/>
        <v>0</v>
      </c>
      <c r="L35" s="83"/>
      <c r="M35" s="84"/>
    </row>
    <row r="36" ht="18" customHeight="1" spans="1:13">
      <c r="A36" s="87"/>
      <c r="B36" s="81"/>
      <c r="C36" s="81"/>
      <c r="D36" s="81"/>
      <c r="E36" s="82">
        <f t="shared" si="3"/>
        <v>0</v>
      </c>
      <c r="F36" s="83"/>
      <c r="G36" s="85" t="s">
        <v>273</v>
      </c>
      <c r="H36" s="81"/>
      <c r="I36" s="81"/>
      <c r="J36" s="81"/>
      <c r="K36" s="81">
        <f t="shared" si="2"/>
        <v>0</v>
      </c>
      <c r="L36" s="83"/>
      <c r="M36" s="84"/>
    </row>
    <row r="37" ht="18" customHeight="1" spans="1:13">
      <c r="A37" s="87"/>
      <c r="B37" s="81"/>
      <c r="C37" s="81"/>
      <c r="D37" s="81"/>
      <c r="E37" s="82">
        <f t="shared" si="3"/>
        <v>0</v>
      </c>
      <c r="F37" s="83"/>
      <c r="G37" s="87" t="s">
        <v>274</v>
      </c>
      <c r="H37" s="89">
        <v>4139</v>
      </c>
      <c r="I37" s="81"/>
      <c r="J37" s="89">
        <v>6752</v>
      </c>
      <c r="K37" s="81">
        <f t="shared" si="2"/>
        <v>6752</v>
      </c>
      <c r="L37" s="83">
        <f>(J37-H37)/H37*100</f>
        <v>63.1311911089635</v>
      </c>
      <c r="M37" s="84"/>
    </row>
    <row r="38" ht="18" customHeight="1" spans="1:13">
      <c r="A38" s="90" t="s">
        <v>275</v>
      </c>
      <c r="B38" s="81">
        <f>B8+B24+B27+B29+B32+B28</f>
        <v>22659</v>
      </c>
      <c r="C38" s="81">
        <f>C8+C24+C27+C29+C32</f>
        <v>6737</v>
      </c>
      <c r="D38" s="81">
        <f>D8+D24+D27+D29+D32+D28</f>
        <v>66085</v>
      </c>
      <c r="E38" s="81">
        <f t="shared" si="3"/>
        <v>59348</v>
      </c>
      <c r="F38" s="83">
        <f>(D38-B38)/B38*100</f>
        <v>191.650116951322</v>
      </c>
      <c r="G38" s="90" t="s">
        <v>276</v>
      </c>
      <c r="H38" s="81">
        <f>H8+H29+H37</f>
        <v>22659</v>
      </c>
      <c r="I38" s="81">
        <f>I8+I29+I37</f>
        <v>6737</v>
      </c>
      <c r="J38" s="81">
        <f t="shared" ref="J38" si="4">J8+J24+J29+J37</f>
        <v>66085</v>
      </c>
      <c r="K38" s="81">
        <f t="shared" si="2"/>
        <v>59348</v>
      </c>
      <c r="L38" s="83">
        <f>(J38-H38)/H38*100</f>
        <v>191.650116951322</v>
      </c>
      <c r="M38" s="84"/>
    </row>
  </sheetData>
  <autoFilter xmlns:etc="http://www.wps.cn/officeDocument/2017/etCustomData" ref="A6:M38" etc:filterBottomFollowUsedRange="0">
    <extLst/>
  </autoFilter>
  <mergeCells count="13">
    <mergeCell ref="A2:M2"/>
    <mergeCell ref="A3:M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  <mergeCell ref="M4:M6"/>
  </mergeCells>
  <pageMargins left="0.709027777777778" right="0.709027777777778" top="0.590277777777778" bottom="0.75" header="0.309027777777778" footer="0.309027777777778"/>
  <pageSetup paperSize="9" scale="6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17"/>
  <sheetViews>
    <sheetView workbookViewId="0">
      <selection activeCell="E15" sqref="E15"/>
    </sheetView>
  </sheetViews>
  <sheetFormatPr defaultColWidth="9" defaultRowHeight="14.25"/>
  <cols>
    <col min="1" max="1" width="33.9" style="53" customWidth="1"/>
    <col min="2" max="4" width="10.1" style="53" customWidth="1"/>
    <col min="5" max="5" width="33.9" style="53" customWidth="1"/>
    <col min="6" max="8" width="10.2" style="53" customWidth="1"/>
    <col min="9" max="16384" width="9" style="53"/>
  </cols>
  <sheetData>
    <row r="1" spans="1:9">
      <c r="A1" s="54" t="s">
        <v>277</v>
      </c>
    </row>
    <row r="2" ht="27" spans="1:9">
      <c r="A2" s="55" t="s">
        <v>278</v>
      </c>
      <c r="B2" s="55"/>
      <c r="C2" s="55"/>
      <c r="D2" s="55"/>
      <c r="E2" s="55"/>
      <c r="F2" s="55"/>
      <c r="G2" s="55"/>
      <c r="H2" s="55"/>
      <c r="I2" s="55"/>
    </row>
    <row r="3" spans="1:9">
      <c r="F3" s="56"/>
      <c r="H3" s="57" t="s">
        <v>2</v>
      </c>
      <c r="I3" s="58"/>
    </row>
    <row r="4" ht="24" customHeight="1" spans="1:9">
      <c r="A4" s="59" t="s">
        <v>279</v>
      </c>
      <c r="B4" s="60"/>
      <c r="C4" s="60"/>
      <c r="D4" s="61"/>
      <c r="E4" s="59" t="s">
        <v>280</v>
      </c>
      <c r="F4" s="60"/>
      <c r="G4" s="60"/>
      <c r="H4" s="61"/>
      <c r="I4" s="62" t="s">
        <v>8</v>
      </c>
    </row>
    <row r="5" ht="55.95" customHeight="1" spans="1:9">
      <c r="A5" s="63" t="s">
        <v>281</v>
      </c>
      <c r="B5" s="64" t="s">
        <v>49</v>
      </c>
      <c r="C5" s="62" t="s">
        <v>11</v>
      </c>
      <c r="D5" s="62" t="s">
        <v>80</v>
      </c>
      <c r="E5" s="63" t="s">
        <v>281</v>
      </c>
      <c r="F5" s="64" t="s">
        <v>49</v>
      </c>
      <c r="G5" s="62" t="s">
        <v>11</v>
      </c>
      <c r="H5" s="62" t="s">
        <v>80</v>
      </c>
      <c r="I5" s="62"/>
    </row>
    <row r="6" ht="24" customHeight="1" spans="1:9">
      <c r="A6" s="65" t="s">
        <v>282</v>
      </c>
      <c r="B6" s="66"/>
      <c r="C6" s="66"/>
      <c r="D6" s="66">
        <f>C6-B6</f>
        <v>0</v>
      </c>
      <c r="E6" s="67" t="s">
        <v>283</v>
      </c>
      <c r="F6" s="66">
        <v>1</v>
      </c>
      <c r="G6" s="68">
        <v>1</v>
      </c>
      <c r="H6" s="66">
        <f t="shared" ref="H6:H17" si="0">G6-F6</f>
        <v>0</v>
      </c>
      <c r="I6" s="68"/>
    </row>
    <row r="7" ht="24" customHeight="1" spans="1:9">
      <c r="A7" s="65" t="s">
        <v>284</v>
      </c>
      <c r="B7" s="66"/>
      <c r="C7" s="66"/>
      <c r="D7" s="66">
        <f t="shared" ref="D7:D17" si="1">C7-B7</f>
        <v>0</v>
      </c>
      <c r="E7" s="65" t="s">
        <v>285</v>
      </c>
      <c r="F7" s="66"/>
      <c r="G7" s="68"/>
      <c r="H7" s="66">
        <f t="shared" si="0"/>
        <v>0</v>
      </c>
      <c r="I7" s="68"/>
    </row>
    <row r="8" ht="24" customHeight="1" spans="1:9">
      <c r="A8" s="65" t="s">
        <v>286</v>
      </c>
      <c r="B8" s="66"/>
      <c r="C8" s="66"/>
      <c r="D8" s="66">
        <f t="shared" si="1"/>
        <v>0</v>
      </c>
      <c r="E8" s="65" t="s">
        <v>287</v>
      </c>
      <c r="F8" s="66"/>
      <c r="G8" s="68"/>
      <c r="H8" s="66">
        <f t="shared" si="0"/>
        <v>0</v>
      </c>
      <c r="I8" s="68"/>
    </row>
    <row r="9" ht="24" customHeight="1" spans="1:9">
      <c r="A9" s="65" t="s">
        <v>288</v>
      </c>
      <c r="B9" s="66"/>
      <c r="C9" s="66"/>
      <c r="D9" s="66">
        <f t="shared" si="1"/>
        <v>0</v>
      </c>
      <c r="E9" s="65" t="s">
        <v>289</v>
      </c>
      <c r="F9" s="66"/>
      <c r="G9" s="68"/>
      <c r="H9" s="66">
        <f t="shared" si="0"/>
        <v>0</v>
      </c>
      <c r="I9" s="68"/>
    </row>
    <row r="10" ht="24" customHeight="1" spans="1:9">
      <c r="A10" s="69" t="s">
        <v>290</v>
      </c>
      <c r="B10" s="66"/>
      <c r="C10" s="66"/>
      <c r="D10" s="66">
        <f t="shared" si="1"/>
        <v>0</v>
      </c>
      <c r="E10" s="65" t="s">
        <v>291</v>
      </c>
      <c r="F10" s="66"/>
      <c r="G10" s="68"/>
      <c r="H10" s="66">
        <f t="shared" si="0"/>
        <v>0</v>
      </c>
      <c r="I10" s="68"/>
    </row>
    <row r="11" ht="24" customHeight="1" spans="1:9">
      <c r="A11" s="70"/>
      <c r="B11" s="66"/>
      <c r="C11" s="66"/>
      <c r="D11" s="66">
        <f t="shared" si="1"/>
        <v>0</v>
      </c>
      <c r="E11" s="65"/>
      <c r="F11" s="66"/>
      <c r="G11" s="68"/>
      <c r="H11" s="66">
        <f t="shared" si="0"/>
        <v>0</v>
      </c>
      <c r="I11" s="68"/>
    </row>
    <row r="12" ht="24" customHeight="1" spans="1:9">
      <c r="A12" s="71" t="s">
        <v>292</v>
      </c>
      <c r="B12" s="66">
        <v>0</v>
      </c>
      <c r="C12" s="66">
        <v>0</v>
      </c>
      <c r="D12" s="66">
        <f t="shared" si="1"/>
        <v>0</v>
      </c>
      <c r="E12" s="71" t="s">
        <v>293</v>
      </c>
      <c r="F12" s="66">
        <v>1</v>
      </c>
      <c r="G12" s="68">
        <v>1</v>
      </c>
      <c r="H12" s="66">
        <f t="shared" si="0"/>
        <v>0</v>
      </c>
      <c r="I12" s="68"/>
    </row>
    <row r="13" ht="24" customHeight="1" spans="1:9">
      <c r="A13" s="69" t="s">
        <v>294</v>
      </c>
      <c r="B13" s="66">
        <v>1</v>
      </c>
      <c r="C13" s="66">
        <v>1</v>
      </c>
      <c r="D13" s="66">
        <f t="shared" si="1"/>
        <v>0</v>
      </c>
      <c r="E13" s="69" t="s">
        <v>295</v>
      </c>
      <c r="F13" s="66"/>
      <c r="G13" s="68"/>
      <c r="H13" s="66">
        <f t="shared" si="0"/>
        <v>0</v>
      </c>
      <c r="I13" s="68"/>
    </row>
    <row r="14" ht="24" customHeight="1" spans="1:9">
      <c r="A14" s="69" t="s">
        <v>296</v>
      </c>
      <c r="B14" s="66"/>
      <c r="C14" s="66"/>
      <c r="D14" s="66">
        <f t="shared" si="1"/>
        <v>0</v>
      </c>
      <c r="E14" s="69" t="s">
        <v>297</v>
      </c>
      <c r="F14" s="66"/>
      <c r="G14" s="68"/>
      <c r="H14" s="66">
        <f t="shared" si="0"/>
        <v>0</v>
      </c>
      <c r="I14" s="68"/>
    </row>
    <row r="15" ht="24" customHeight="1" spans="1:9">
      <c r="A15" s="72"/>
      <c r="B15" s="66"/>
      <c r="C15" s="66"/>
      <c r="D15" s="66">
        <f t="shared" si="1"/>
        <v>0</v>
      </c>
      <c r="E15" s="65" t="s">
        <v>298</v>
      </c>
      <c r="F15" s="66"/>
      <c r="G15" s="68"/>
      <c r="H15" s="66">
        <f t="shared" si="0"/>
        <v>0</v>
      </c>
      <c r="I15" s="68"/>
    </row>
    <row r="16" ht="24" customHeight="1" spans="1:9">
      <c r="A16" s="72"/>
      <c r="B16" s="66"/>
      <c r="C16" s="66"/>
      <c r="D16" s="66">
        <f t="shared" si="1"/>
        <v>0</v>
      </c>
      <c r="E16" s="65" t="s">
        <v>299</v>
      </c>
      <c r="F16" s="68"/>
      <c r="G16" s="68"/>
      <c r="H16" s="66">
        <f t="shared" si="0"/>
        <v>0</v>
      </c>
      <c r="I16" s="68"/>
    </row>
    <row r="17" ht="24" customHeight="1" spans="1:9">
      <c r="A17" s="71" t="s">
        <v>300</v>
      </c>
      <c r="B17" s="66">
        <v>1</v>
      </c>
      <c r="C17" s="66">
        <v>1</v>
      </c>
      <c r="D17" s="66">
        <f t="shared" si="1"/>
        <v>0</v>
      </c>
      <c r="E17" s="71" t="s">
        <v>301</v>
      </c>
      <c r="F17" s="68">
        <v>1</v>
      </c>
      <c r="G17" s="68">
        <v>1</v>
      </c>
      <c r="H17" s="66">
        <f t="shared" si="0"/>
        <v>0</v>
      </c>
      <c r="I17" s="68"/>
    </row>
  </sheetData>
  <mergeCells count="5">
    <mergeCell ref="A2:I2"/>
    <mergeCell ref="H3:I3"/>
    <mergeCell ref="A4:D4"/>
    <mergeCell ref="E4:H4"/>
    <mergeCell ref="I4:I5"/>
  </mergeCells>
  <pageMargins left="0.751388888888889" right="0.751388888888889" top="1" bottom="1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Q14"/>
  <sheetViews>
    <sheetView workbookViewId="0">
      <selection activeCell="A3" sqref="A3:Q3"/>
    </sheetView>
  </sheetViews>
  <sheetFormatPr defaultColWidth="8" defaultRowHeight="14.25"/>
  <cols>
    <col min="1" max="1" width="31" style="39" customWidth="1"/>
    <col min="2" max="4" width="9.875" style="39" customWidth="1"/>
    <col min="5" max="5" width="7.375" style="39" customWidth="1"/>
    <col min="6" max="6" width="8.2" style="39" customWidth="1"/>
    <col min="7" max="7" width="8.1" style="39" customWidth="1"/>
    <col min="8" max="8" width="31.2" style="39" customWidth="1"/>
    <col min="9" max="9" width="9.875" style="39" customWidth="1"/>
    <col min="10" max="10" width="8.75" style="39" customWidth="1"/>
    <col min="11" max="11" width="9.875" style="39" customWidth="1"/>
    <col min="12" max="13" width="7.9" style="39" customWidth="1"/>
    <col min="14" max="14" width="5.2" style="39" customWidth="1"/>
    <col min="15" max="15" width="5.4" style="39" customWidth="1"/>
    <col min="16" max="16" width="7.9" style="39" customWidth="1"/>
    <col min="17" max="16384" width="8" style="39"/>
  </cols>
  <sheetData>
    <row r="1" s="39" customFormat="1" ht="18.9" customHeight="1" spans="1:17">
      <c r="A1" s="40" t="s">
        <v>302</v>
      </c>
    </row>
    <row r="2" s="39" customFormat="1" ht="33.9" customHeight="1" spans="1:17">
      <c r="A2" s="41" t="s">
        <v>303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="39" customFormat="1" ht="17.1" customHeight="1" spans="1:17">
      <c r="A3" s="42" t="s">
        <v>304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="39" customFormat="1" ht="21" customHeight="1" spans="1:17">
      <c r="A4" s="43" t="s">
        <v>305</v>
      </c>
      <c r="B4" s="44" t="s">
        <v>306</v>
      </c>
      <c r="C4" s="45"/>
      <c r="D4" s="45"/>
      <c r="E4" s="45"/>
      <c r="F4" s="46"/>
      <c r="G4" s="43" t="s">
        <v>307</v>
      </c>
      <c r="H4" s="43" t="s">
        <v>305</v>
      </c>
      <c r="I4" s="44" t="s">
        <v>308</v>
      </c>
      <c r="J4" s="45"/>
      <c r="K4" s="45"/>
      <c r="L4" s="45"/>
      <c r="M4" s="46"/>
      <c r="N4" s="43" t="s">
        <v>84</v>
      </c>
      <c r="O4" s="43" t="s">
        <v>309</v>
      </c>
      <c r="P4" s="43" t="s">
        <v>310</v>
      </c>
      <c r="Q4" s="43" t="s">
        <v>8</v>
      </c>
    </row>
    <row r="5" s="39" customFormat="1" ht="49" customHeight="1" spans="1:17">
      <c r="A5" s="43"/>
      <c r="B5" s="43" t="s">
        <v>311</v>
      </c>
      <c r="C5" s="47" t="s">
        <v>10</v>
      </c>
      <c r="D5" s="43" t="s">
        <v>9</v>
      </c>
      <c r="E5" s="43" t="s">
        <v>11</v>
      </c>
      <c r="F5" s="43" t="s">
        <v>80</v>
      </c>
      <c r="G5" s="43"/>
      <c r="H5" s="43"/>
      <c r="I5" s="43" t="s">
        <v>311</v>
      </c>
      <c r="J5" s="47" t="s">
        <v>10</v>
      </c>
      <c r="K5" s="47" t="s">
        <v>9</v>
      </c>
      <c r="L5" s="43" t="s">
        <v>11</v>
      </c>
      <c r="M5" s="43" t="s">
        <v>80</v>
      </c>
      <c r="N5" s="43"/>
      <c r="O5" s="43"/>
      <c r="P5" s="43"/>
      <c r="Q5" s="43"/>
    </row>
    <row r="6" s="39" customFormat="1" ht="18" customHeight="1" spans="1:17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  <c r="I6" s="43">
        <v>9</v>
      </c>
      <c r="J6" s="43">
        <v>10</v>
      </c>
      <c r="K6" s="43">
        <v>11</v>
      </c>
      <c r="L6" s="43">
        <v>12</v>
      </c>
      <c r="M6" s="43">
        <v>13</v>
      </c>
      <c r="N6" s="43">
        <v>14</v>
      </c>
      <c r="O6" s="43">
        <v>15</v>
      </c>
      <c r="P6" s="43">
        <v>16</v>
      </c>
      <c r="Q6" s="48"/>
    </row>
    <row r="7" s="39" customFormat="1" ht="36.9" customHeight="1" spans="1:17">
      <c r="A7" s="49" t="s">
        <v>312</v>
      </c>
      <c r="B7" s="8"/>
      <c r="C7" s="8"/>
      <c r="D7" s="8"/>
      <c r="E7" s="8"/>
      <c r="F7" s="8"/>
      <c r="G7" s="8"/>
      <c r="H7" s="49" t="s">
        <v>313</v>
      </c>
      <c r="I7" s="8"/>
      <c r="J7" s="8"/>
      <c r="K7" s="8"/>
      <c r="L7" s="8"/>
      <c r="M7" s="8"/>
      <c r="N7" s="8"/>
      <c r="O7" s="8"/>
      <c r="P7" s="8"/>
      <c r="Q7" s="48"/>
    </row>
    <row r="8" s="39" customFormat="1" ht="36.9" customHeight="1" spans="1:17">
      <c r="A8" s="49" t="s">
        <v>314</v>
      </c>
      <c r="B8" s="8">
        <v>11644.31</v>
      </c>
      <c r="C8" s="8">
        <v>11644.31</v>
      </c>
      <c r="D8" s="8">
        <v>11644.31</v>
      </c>
      <c r="E8" s="8">
        <v>12546.57</v>
      </c>
      <c r="F8" s="8">
        <f>E8-C8</f>
        <v>902.26</v>
      </c>
      <c r="G8" s="8">
        <v>28827.68</v>
      </c>
      <c r="H8" s="49" t="s">
        <v>315</v>
      </c>
      <c r="I8" s="8">
        <v>8998.37</v>
      </c>
      <c r="J8" s="8">
        <v>8998.37</v>
      </c>
      <c r="K8" s="8">
        <v>8998.37</v>
      </c>
      <c r="L8" s="8">
        <v>9283.58</v>
      </c>
      <c r="M8" s="8">
        <f>L8-J8</f>
        <v>285.209999999999</v>
      </c>
      <c r="N8" s="8"/>
      <c r="O8" s="8"/>
      <c r="P8" s="8">
        <v>32090.67</v>
      </c>
      <c r="Q8" s="48"/>
    </row>
    <row r="9" s="39" customFormat="1" ht="36.9" customHeight="1" spans="1:17">
      <c r="A9" s="49" t="s">
        <v>316</v>
      </c>
      <c r="B9" s="8">
        <v>26261.74</v>
      </c>
      <c r="C9" s="8">
        <v>26261.74</v>
      </c>
      <c r="D9" s="8">
        <v>26261.74</v>
      </c>
      <c r="E9" s="8">
        <v>26770.82</v>
      </c>
      <c r="F9" s="8">
        <f>E9-C9</f>
        <v>509.079999999998</v>
      </c>
      <c r="G9" s="8">
        <v>738.33</v>
      </c>
      <c r="H9" s="49" t="s">
        <v>317</v>
      </c>
      <c r="I9" s="8">
        <v>21964.79</v>
      </c>
      <c r="J9" s="8">
        <v>21964.79</v>
      </c>
      <c r="K9" s="8">
        <v>21964.79</v>
      </c>
      <c r="L9" s="8">
        <v>23323.5</v>
      </c>
      <c r="M9" s="8">
        <f>L9-J9</f>
        <v>1358.71</v>
      </c>
      <c r="N9" s="8"/>
      <c r="O9" s="8"/>
      <c r="P9" s="8">
        <v>4185.65</v>
      </c>
      <c r="Q9" s="48"/>
    </row>
    <row r="10" s="39" customFormat="1" ht="36.9" customHeight="1" spans="1:17">
      <c r="A10" s="49" t="s">
        <v>318</v>
      </c>
      <c r="B10" s="8"/>
      <c r="C10" s="8"/>
      <c r="D10" s="8"/>
      <c r="E10" s="8"/>
      <c r="F10" s="8"/>
      <c r="G10" s="8"/>
      <c r="H10" s="49" t="s">
        <v>319</v>
      </c>
      <c r="I10" s="8"/>
      <c r="J10" s="8"/>
      <c r="K10" s="8"/>
      <c r="L10" s="8"/>
      <c r="M10" s="8"/>
      <c r="N10" s="8"/>
      <c r="O10" s="8"/>
      <c r="P10" s="8"/>
      <c r="Q10" s="48"/>
    </row>
    <row r="11" s="39" customFormat="1" ht="36.9" customHeight="1" spans="1:17">
      <c r="A11" s="49" t="s">
        <v>320</v>
      </c>
      <c r="B11" s="8"/>
      <c r="C11" s="8"/>
      <c r="D11" s="8"/>
      <c r="E11" s="8"/>
      <c r="F11" s="8"/>
      <c r="G11" s="8"/>
      <c r="H11" s="49" t="s">
        <v>321</v>
      </c>
      <c r="I11" s="8"/>
      <c r="J11" s="8"/>
      <c r="K11" s="8"/>
      <c r="L11" s="8"/>
      <c r="M11" s="8"/>
      <c r="N11" s="8"/>
      <c r="O11" s="8"/>
      <c r="P11" s="8"/>
      <c r="Q11" s="48"/>
    </row>
    <row r="12" s="39" customFormat="1" ht="36.9" customHeight="1" spans="1:17">
      <c r="A12" s="49" t="s">
        <v>322</v>
      </c>
      <c r="B12" s="8"/>
      <c r="C12" s="8"/>
      <c r="D12" s="8"/>
      <c r="E12" s="8"/>
      <c r="F12" s="8"/>
      <c r="G12" s="8"/>
      <c r="H12" s="49" t="s">
        <v>323</v>
      </c>
      <c r="I12" s="8"/>
      <c r="J12" s="8"/>
      <c r="K12" s="8"/>
      <c r="L12" s="8"/>
      <c r="M12" s="8"/>
      <c r="N12" s="8"/>
      <c r="O12" s="8"/>
      <c r="P12" s="8"/>
      <c r="Q12" s="50" t="s">
        <v>324</v>
      </c>
    </row>
    <row r="13" s="39" customFormat="1" ht="36.9" customHeight="1" spans="1:17">
      <c r="A13" s="49" t="s">
        <v>325</v>
      </c>
      <c r="B13" s="8"/>
      <c r="C13" s="8"/>
      <c r="D13" s="8"/>
      <c r="E13" s="8"/>
      <c r="F13" s="8"/>
      <c r="G13" s="8"/>
      <c r="H13" s="49" t="s">
        <v>326</v>
      </c>
      <c r="I13" s="8"/>
      <c r="J13" s="8"/>
      <c r="K13" s="8"/>
      <c r="L13" s="8"/>
      <c r="M13" s="8"/>
      <c r="N13" s="8"/>
      <c r="O13" s="8"/>
      <c r="P13" s="8"/>
      <c r="Q13" s="50" t="s">
        <v>324</v>
      </c>
    </row>
    <row r="14" s="39" customFormat="1" ht="36.9" customHeight="1" spans="1:17">
      <c r="A14" s="51" t="s">
        <v>327</v>
      </c>
      <c r="B14" s="8">
        <f t="shared" ref="B14:G14" si="0">SUM(B7:B13)</f>
        <v>37906.05</v>
      </c>
      <c r="C14" s="8">
        <f t="shared" si="0"/>
        <v>37906.05</v>
      </c>
      <c r="D14" s="8">
        <f t="shared" si="0"/>
        <v>37906.05</v>
      </c>
      <c r="E14" s="8">
        <f t="shared" si="0"/>
        <v>39317.39</v>
      </c>
      <c r="F14" s="8">
        <f t="shared" si="0"/>
        <v>1411.34</v>
      </c>
      <c r="G14" s="8">
        <f t="shared" si="0"/>
        <v>29566.01</v>
      </c>
      <c r="H14" s="51" t="s">
        <v>328</v>
      </c>
      <c r="I14" s="8">
        <f t="shared" ref="I14:M14" si="1">SUM(I7:I13)</f>
        <v>30963.16</v>
      </c>
      <c r="J14" s="52">
        <f t="shared" si="1"/>
        <v>30963.16</v>
      </c>
      <c r="K14" s="52">
        <f t="shared" si="1"/>
        <v>30963.16</v>
      </c>
      <c r="L14" s="52">
        <f t="shared" si="1"/>
        <v>32607.08</v>
      </c>
      <c r="M14" s="52">
        <f t="shared" si="1"/>
        <v>1643.92</v>
      </c>
      <c r="N14" s="52"/>
      <c r="O14" s="52"/>
      <c r="P14" s="8">
        <f>G14+E14-L14</f>
        <v>36276.32</v>
      </c>
      <c r="Q14" s="48"/>
    </row>
  </sheetData>
  <mergeCells count="11">
    <mergeCell ref="A2:Q2"/>
    <mergeCell ref="A3:Q3"/>
    <mergeCell ref="B4:F4"/>
    <mergeCell ref="I4:M4"/>
    <mergeCell ref="A4:A5"/>
    <mergeCell ref="G4:G5"/>
    <mergeCell ref="H4:H5"/>
    <mergeCell ref="N4:N5"/>
    <mergeCell ref="O4:O5"/>
    <mergeCell ref="P4:P5"/>
    <mergeCell ref="Q4:Q5"/>
  </mergeCells>
  <printOptions horizontalCentered="1"/>
  <pageMargins left="0.751388888888889" right="0.751388888888889" top="0.979166666666667" bottom="0.979166666666667" header="0.507638888888889" footer="1.09791666666667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14"/>
  <sheetViews>
    <sheetView workbookViewId="0">
      <selection activeCell="F13" sqref="F13"/>
    </sheetView>
  </sheetViews>
  <sheetFormatPr defaultColWidth="9" defaultRowHeight="14.25"/>
  <cols>
    <col min="1" max="1" width="10.5" style="12" customWidth="1"/>
    <col min="2" max="2" width="16.5" style="12" customWidth="1"/>
    <col min="3" max="3" width="16.6" style="12" customWidth="1"/>
    <col min="4" max="4" width="15.7" style="12" customWidth="1"/>
    <col min="5" max="5" width="16.1" style="12" customWidth="1"/>
    <col min="6" max="6" width="15.7" style="12" customWidth="1"/>
    <col min="7" max="7" width="14.125" style="12" customWidth="1"/>
    <col min="8" max="8" width="18.5" style="12" customWidth="1"/>
    <col min="9" max="9" width="14.125" style="12" customWidth="1"/>
    <col min="10" max="10" width="18.5" style="12" customWidth="1"/>
    <col min="11" max="16384" width="9" style="12"/>
  </cols>
  <sheetData>
    <row r="1" ht="20.25" customHeight="1" spans="1:10">
      <c r="A1" s="11" t="s">
        <v>329</v>
      </c>
      <c r="B1" s="11"/>
    </row>
    <row r="2" ht="43.5" customHeight="1" spans="1:10">
      <c r="A2" s="13" t="s">
        <v>330</v>
      </c>
      <c r="B2" s="13"/>
      <c r="C2" s="13"/>
      <c r="D2" s="13"/>
      <c r="E2" s="13"/>
      <c r="F2" s="13"/>
      <c r="G2" s="13"/>
      <c r="H2" s="13"/>
      <c r="I2" s="13"/>
      <c r="J2" s="13"/>
    </row>
    <row r="3" ht="27" customHeight="1" spans="1:10">
      <c r="A3" s="14"/>
      <c r="B3" s="14"/>
      <c r="C3" s="15"/>
      <c r="D3" s="15"/>
      <c r="E3" s="15"/>
      <c r="F3" s="15"/>
      <c r="G3" s="16"/>
      <c r="H3" s="16"/>
      <c r="I3" s="16" t="s">
        <v>331</v>
      </c>
      <c r="J3" s="16"/>
    </row>
    <row r="4" s="11" customFormat="1" ht="24.75" customHeight="1" spans="1:10">
      <c r="A4" s="17" t="s">
        <v>332</v>
      </c>
      <c r="B4" s="18" t="s">
        <v>47</v>
      </c>
      <c r="C4" s="18"/>
      <c r="D4" s="19" t="s">
        <v>333</v>
      </c>
      <c r="E4" s="19" t="s">
        <v>334</v>
      </c>
      <c r="F4" s="19" t="s">
        <v>335</v>
      </c>
      <c r="G4" s="20" t="s">
        <v>336</v>
      </c>
      <c r="H4" s="20" t="s">
        <v>337</v>
      </c>
      <c r="I4" s="20" t="s">
        <v>338</v>
      </c>
      <c r="J4" s="20" t="s">
        <v>339</v>
      </c>
    </row>
    <row r="5" s="11" customFormat="1" ht="24.75" customHeight="1" spans="1:10">
      <c r="A5" s="17"/>
      <c r="B5" s="18"/>
      <c r="C5" s="18"/>
      <c r="D5" s="21"/>
      <c r="E5" s="21"/>
      <c r="F5" s="21"/>
      <c r="G5" s="22"/>
      <c r="H5" s="22"/>
      <c r="I5" s="22"/>
      <c r="J5" s="22"/>
    </row>
    <row r="6" s="11" customFormat="1" ht="43.05" customHeight="1" spans="1:10">
      <c r="A6" s="23">
        <v>1</v>
      </c>
      <c r="B6" s="18" t="s">
        <v>340</v>
      </c>
      <c r="C6" s="24"/>
      <c r="D6" s="25">
        <v>111.429971</v>
      </c>
      <c r="E6" s="25">
        <v>41.41664</v>
      </c>
      <c r="F6" s="26">
        <v>21.63</v>
      </c>
      <c r="G6" s="27">
        <f t="shared" ref="G6:G13" si="0">F6-E6</f>
        <v>-19.78664</v>
      </c>
      <c r="H6" s="28">
        <f t="shared" ref="H6:H14" si="1">G6/E6</f>
        <v>-0.477746142613211</v>
      </c>
      <c r="I6" s="27">
        <f t="shared" ref="I6:I14" si="2">F6-D6</f>
        <v>-89.799971</v>
      </c>
      <c r="J6" s="28">
        <f t="shared" ref="J6:J14" si="3">I6/D6</f>
        <v>-0.805887053492996</v>
      </c>
    </row>
    <row r="7" s="11" customFormat="1" ht="43.05" customHeight="1" spans="1:10">
      <c r="A7" s="23">
        <v>2</v>
      </c>
      <c r="B7" s="18" t="s">
        <v>341</v>
      </c>
      <c r="C7" s="24"/>
      <c r="D7" s="29">
        <v>8.672</v>
      </c>
      <c r="E7" s="29">
        <v>0</v>
      </c>
      <c r="F7" s="24">
        <v>0</v>
      </c>
      <c r="G7" s="27">
        <f t="shared" si="0"/>
        <v>0</v>
      </c>
      <c r="H7" s="28"/>
      <c r="I7" s="27">
        <f t="shared" si="2"/>
        <v>-8.672</v>
      </c>
      <c r="J7" s="28">
        <f t="shared" si="3"/>
        <v>-1</v>
      </c>
    </row>
    <row r="8" s="11" customFormat="1" ht="43.05" customHeight="1" spans="1:10">
      <c r="A8" s="23">
        <v>3</v>
      </c>
      <c r="B8" s="18" t="s">
        <v>342</v>
      </c>
      <c r="C8" s="24"/>
      <c r="D8" s="29">
        <v>132.800473</v>
      </c>
      <c r="E8" s="29">
        <v>95.026426</v>
      </c>
      <c r="F8" s="30">
        <v>0</v>
      </c>
      <c r="G8" s="27">
        <f t="shared" si="0"/>
        <v>-95.026426</v>
      </c>
      <c r="H8" s="28">
        <f t="shared" si="1"/>
        <v>-1</v>
      </c>
      <c r="I8" s="27">
        <f t="shared" si="2"/>
        <v>-132.800473</v>
      </c>
      <c r="J8" s="28">
        <f t="shared" si="3"/>
        <v>-1</v>
      </c>
    </row>
    <row r="9" s="11" customFormat="1" ht="43.05" customHeight="1" spans="1:10">
      <c r="A9" s="23">
        <v>4</v>
      </c>
      <c r="B9" s="18" t="s">
        <v>343</v>
      </c>
      <c r="C9" s="24"/>
      <c r="D9" s="29">
        <v>373.749076</v>
      </c>
      <c r="E9" s="29">
        <v>288.320811</v>
      </c>
      <c r="F9" s="24">
        <v>269.45</v>
      </c>
      <c r="G9" s="27">
        <f t="shared" si="0"/>
        <v>-18.870811</v>
      </c>
      <c r="H9" s="28">
        <f t="shared" si="1"/>
        <v>-0.0654507419514716</v>
      </c>
      <c r="I9" s="27">
        <f t="shared" si="2"/>
        <v>-104.299076</v>
      </c>
      <c r="J9" s="28">
        <f t="shared" si="3"/>
        <v>-0.279061762817576</v>
      </c>
    </row>
    <row r="10" s="11" customFormat="1" ht="39" customHeight="1" spans="1:10">
      <c r="A10" s="23">
        <v>5</v>
      </c>
      <c r="B10" s="31" t="s">
        <v>344</v>
      </c>
      <c r="C10" s="32"/>
      <c r="D10" s="25">
        <v>147.828609</v>
      </c>
      <c r="E10" s="25">
        <v>58.23684</v>
      </c>
      <c r="F10" s="24">
        <v>58.75</v>
      </c>
      <c r="G10" s="27">
        <f t="shared" si="0"/>
        <v>0.513159999999999</v>
      </c>
      <c r="H10" s="28">
        <f t="shared" si="1"/>
        <v>0.00881160447579228</v>
      </c>
      <c r="I10" s="27">
        <f t="shared" si="2"/>
        <v>-89.078609</v>
      </c>
      <c r="J10" s="28">
        <f t="shared" si="3"/>
        <v>-0.602580309742345</v>
      </c>
    </row>
    <row r="11" s="11" customFormat="1" ht="39" customHeight="1" spans="1:10">
      <c r="A11" s="23">
        <v>6</v>
      </c>
      <c r="B11" s="31" t="s">
        <v>345</v>
      </c>
      <c r="C11" s="32"/>
      <c r="D11" s="33">
        <v>926.861206</v>
      </c>
      <c r="E11" s="33">
        <v>660.796118</v>
      </c>
      <c r="F11" s="24">
        <v>703.03</v>
      </c>
      <c r="G11" s="27">
        <f t="shared" si="0"/>
        <v>42.233882</v>
      </c>
      <c r="H11" s="28">
        <f t="shared" si="1"/>
        <v>0.0639136351584923</v>
      </c>
      <c r="I11" s="27">
        <f t="shared" si="2"/>
        <v>-223.831206</v>
      </c>
      <c r="J11" s="28">
        <f t="shared" si="3"/>
        <v>-0.241493769025003</v>
      </c>
    </row>
    <row r="12" s="11" customFormat="1" ht="39" customHeight="1" spans="1:10">
      <c r="A12" s="23">
        <v>7</v>
      </c>
      <c r="B12" s="31" t="s">
        <v>346</v>
      </c>
      <c r="C12" s="32"/>
      <c r="D12" s="33">
        <v>1156.238258</v>
      </c>
      <c r="E12" s="33">
        <v>1286.49</v>
      </c>
      <c r="F12" s="24">
        <v>952.44</v>
      </c>
      <c r="G12" s="27">
        <f t="shared" si="0"/>
        <v>-334.05</v>
      </c>
      <c r="H12" s="28">
        <f t="shared" si="1"/>
        <v>-0.259660005130238</v>
      </c>
      <c r="I12" s="27">
        <f t="shared" si="2"/>
        <v>-203.798258</v>
      </c>
      <c r="J12" s="28">
        <f t="shared" si="3"/>
        <v>-0.176259742825427</v>
      </c>
    </row>
    <row r="13" s="11" customFormat="1" ht="39" customHeight="1" spans="1:10">
      <c r="A13" s="34" t="s">
        <v>347</v>
      </c>
      <c r="B13" s="35"/>
      <c r="C13" s="36"/>
      <c r="D13" s="37">
        <f t="shared" ref="D13:F13" si="4">SUM(D6:D12)</f>
        <v>2857.579593</v>
      </c>
      <c r="E13" s="37">
        <f t="shared" si="4"/>
        <v>2430.286835</v>
      </c>
      <c r="F13" s="37">
        <f t="shared" si="4"/>
        <v>2005.3</v>
      </c>
      <c r="G13" s="27">
        <f t="shared" si="0"/>
        <v>-424.986835</v>
      </c>
      <c r="H13" s="28">
        <f t="shared" si="1"/>
        <v>-0.174871060024485</v>
      </c>
      <c r="I13" s="27">
        <f t="shared" si="2"/>
        <v>-852.279593</v>
      </c>
      <c r="J13" s="28">
        <f t="shared" si="3"/>
        <v>-0.298252267439117</v>
      </c>
    </row>
    <row r="14" s="11" customFormat="1" ht="39" customHeight="1" spans="1:10">
      <c r="A14" s="34" t="s">
        <v>348</v>
      </c>
      <c r="B14" s="35"/>
      <c r="C14" s="36"/>
      <c r="D14" s="38">
        <f t="shared" ref="D14:G14" si="5">D6+D7+D8+D9</f>
        <v>626.65152</v>
      </c>
      <c r="E14" s="38">
        <f t="shared" si="5"/>
        <v>424.763877</v>
      </c>
      <c r="F14" s="38">
        <f t="shared" si="5"/>
        <v>291.08</v>
      </c>
      <c r="G14" s="38">
        <f t="shared" si="5"/>
        <v>-133.683877</v>
      </c>
      <c r="H14" s="28">
        <f t="shared" si="1"/>
        <v>-0.314725154935903</v>
      </c>
      <c r="I14" s="27">
        <f t="shared" si="2"/>
        <v>-335.57152</v>
      </c>
      <c r="J14" s="28">
        <f t="shared" si="3"/>
        <v>-0.535499411219812</v>
      </c>
    </row>
  </sheetData>
  <mergeCells count="21">
    <mergeCell ref="A2:J2"/>
    <mergeCell ref="G3:H3"/>
    <mergeCell ref="I3:J3"/>
    <mergeCell ref="B6:C6"/>
    <mergeCell ref="B7:C7"/>
    <mergeCell ref="B8:C8"/>
    <mergeCell ref="B9:C9"/>
    <mergeCell ref="B10:C10"/>
    <mergeCell ref="B11:C11"/>
    <mergeCell ref="B12:C12"/>
    <mergeCell ref="A13:C13"/>
    <mergeCell ref="A14:C14"/>
    <mergeCell ref="A4:A5"/>
    <mergeCell ref="D4:D5"/>
    <mergeCell ref="E4:E5"/>
    <mergeCell ref="F4:F5"/>
    <mergeCell ref="G4:G5"/>
    <mergeCell ref="H4:H5"/>
    <mergeCell ref="I4:I5"/>
    <mergeCell ref="J4:J5"/>
    <mergeCell ref="B4:C5"/>
  </mergeCells>
  <printOptions horizontalCentered="1"/>
  <pageMargins left="0.751388888888889" right="0.751388888888889" top="0.782638888888889" bottom="0.782638888888889" header="0.507638888888889" footer="0.507638888888889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2"/>
  <sheetViews>
    <sheetView tabSelected="1" workbookViewId="0">
      <selection activeCell="H12" sqref="H12"/>
    </sheetView>
  </sheetViews>
  <sheetFormatPr defaultColWidth="9" defaultRowHeight="14.25"/>
  <cols>
    <col min="1" max="1" width="28.2" customWidth="1"/>
  </cols>
  <sheetData>
    <row r="1" spans="1:11">
      <c r="A1" s="1" t="s">
        <v>349</v>
      </c>
    </row>
    <row r="2" ht="24" spans="1:11">
      <c r="A2" s="2" t="s">
        <v>350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304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1" spans="1:11">
      <c r="A5" s="5" t="s">
        <v>3</v>
      </c>
      <c r="B5" s="5" t="s">
        <v>347</v>
      </c>
      <c r="C5" s="5" t="s">
        <v>351</v>
      </c>
      <c r="D5" s="5"/>
      <c r="E5" s="5"/>
      <c r="F5" s="5"/>
      <c r="G5" s="5"/>
      <c r="H5" s="5" t="s">
        <v>352</v>
      </c>
      <c r="I5" s="5"/>
      <c r="J5" s="5"/>
      <c r="K5" s="5" t="s">
        <v>8</v>
      </c>
    </row>
    <row r="6" ht="35.1" customHeight="1" spans="1:11">
      <c r="A6" s="6"/>
      <c r="B6" s="6"/>
      <c r="C6" s="6" t="s">
        <v>353</v>
      </c>
      <c r="D6" s="6" t="s">
        <v>354</v>
      </c>
      <c r="E6" s="6" t="s">
        <v>355</v>
      </c>
      <c r="F6" s="6" t="s">
        <v>356</v>
      </c>
      <c r="G6" s="6" t="s">
        <v>357</v>
      </c>
      <c r="H6" s="6" t="s">
        <v>353</v>
      </c>
      <c r="I6" s="6" t="s">
        <v>358</v>
      </c>
      <c r="J6" s="6" t="s">
        <v>359</v>
      </c>
      <c r="K6" s="5"/>
    </row>
    <row r="7" ht="21" customHeight="1" spans="1:11">
      <c r="A7" s="7" t="s">
        <v>360</v>
      </c>
      <c r="B7" s="8">
        <v>322579</v>
      </c>
      <c r="C7" s="8">
        <v>278406</v>
      </c>
      <c r="D7" s="8">
        <v>275161</v>
      </c>
      <c r="E7" s="8"/>
      <c r="F7" s="8">
        <v>3245</v>
      </c>
      <c r="G7" s="8"/>
      <c r="H7" s="8">
        <v>44173</v>
      </c>
      <c r="I7" s="8">
        <v>44173</v>
      </c>
      <c r="J7" s="8"/>
      <c r="K7" s="9"/>
    </row>
    <row r="8" ht="21" customHeight="1" spans="1:11">
      <c r="A8" s="7" t="s">
        <v>361</v>
      </c>
      <c r="B8" s="8">
        <v>409026</v>
      </c>
      <c r="C8" s="8">
        <v>323717</v>
      </c>
      <c r="D8" s="10"/>
      <c r="E8" s="10"/>
      <c r="F8" s="10"/>
      <c r="G8" s="10"/>
      <c r="H8" s="8">
        <v>85309</v>
      </c>
      <c r="I8" s="10"/>
      <c r="J8" s="10"/>
      <c r="K8" s="9"/>
    </row>
    <row r="9" ht="21" customHeight="1" spans="1:11">
      <c r="A9" s="7" t="s">
        <v>362</v>
      </c>
      <c r="B9" s="8">
        <v>76446</v>
      </c>
      <c r="C9" s="8">
        <v>37255</v>
      </c>
      <c r="D9" s="8">
        <v>37255</v>
      </c>
      <c r="E9" s="8"/>
      <c r="F9" s="8"/>
      <c r="G9" s="10"/>
      <c r="H9" s="8">
        <v>39191</v>
      </c>
      <c r="I9" s="8">
        <v>39191</v>
      </c>
      <c r="J9" s="10"/>
      <c r="K9" s="9"/>
    </row>
    <row r="10" ht="21" customHeight="1" spans="1:11">
      <c r="A10" s="7" t="s">
        <v>363</v>
      </c>
      <c r="B10" s="8">
        <v>55139</v>
      </c>
      <c r="C10" s="8">
        <v>12794</v>
      </c>
      <c r="D10" s="8">
        <v>12547</v>
      </c>
      <c r="E10" s="8"/>
      <c r="F10" s="8">
        <v>247</v>
      </c>
      <c r="G10" s="8"/>
      <c r="H10" s="8">
        <v>42345</v>
      </c>
      <c r="I10" s="8">
        <v>4145</v>
      </c>
      <c r="J10" s="8">
        <v>38200</v>
      </c>
      <c r="K10" s="9"/>
    </row>
    <row r="11" ht="21" customHeight="1" spans="1:11">
      <c r="A11" s="7" t="s">
        <v>364</v>
      </c>
      <c r="B11" s="8">
        <v>-38236</v>
      </c>
      <c r="C11" s="8">
        <v>-36</v>
      </c>
      <c r="D11" s="8"/>
      <c r="E11" s="8"/>
      <c r="F11" s="8">
        <v>-36</v>
      </c>
      <c r="G11" s="8"/>
      <c r="H11" s="8">
        <v>-38200</v>
      </c>
      <c r="I11" s="8"/>
      <c r="J11" s="8">
        <v>-38200</v>
      </c>
      <c r="K11" s="9"/>
    </row>
    <row r="12" ht="21" customHeight="1" spans="1:11">
      <c r="A12" s="7" t="s">
        <v>365</v>
      </c>
      <c r="B12" s="8">
        <v>382122</v>
      </c>
      <c r="C12" s="8">
        <v>302903</v>
      </c>
      <c r="D12" s="8">
        <v>299869</v>
      </c>
      <c r="E12" s="8">
        <v>0</v>
      </c>
      <c r="F12" s="8">
        <v>3034</v>
      </c>
      <c r="G12" s="8">
        <v>0</v>
      </c>
      <c r="H12" s="8">
        <v>79219</v>
      </c>
      <c r="I12" s="8">
        <v>79219</v>
      </c>
      <c r="J12" s="8">
        <v>0</v>
      </c>
      <c r="K12" s="9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沐栗</cp:lastModifiedBy>
  <cp:revision>1</cp:revision>
  <dcterms:created xsi:type="dcterms:W3CDTF">2006-02-15T21:15:00Z</dcterms:created>
  <cp:lastPrinted>2019-09-20T23:04:00Z</cp:lastPrinted>
  <dcterms:modified xsi:type="dcterms:W3CDTF">2026-03-11T08:30:49Z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BC12A779C4F841EC92D58A2233947BF6</vt:lpwstr>
  </property>
  <property fmtid="{D5CDD505-2E9C-101B-9397-08002B2CF9AE}" pid="4" name="CalculationRule">
    <vt:i4>0</vt:i4>
  </property>
</Properties>
</file>