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表1" sheetId="1" r:id="rId1"/>
    <sheet name="表2" sheetId="2" r:id="rId2"/>
    <sheet name="表3" sheetId="3" r:id="rId3"/>
    <sheet name="表4" sheetId="4" r:id="rId4"/>
    <sheet name="表5" sheetId="8" r:id="rId5"/>
    <sheet name="表6" sheetId="5" r:id="rId6"/>
    <sheet name="表7" sheetId="6" r:id="rId7"/>
    <sheet name="表8" sheetId="7" r:id="rId8"/>
  </sheets>
  <definedNames>
    <definedName name="_xlnm._FilterDatabase" localSheetId="0" hidden="1">表1!$A$7:$M$34</definedName>
    <definedName name="_xlnm._FilterDatabase" localSheetId="1" hidden="1">表2!$A$5:$K$29</definedName>
    <definedName name="_xlnm._FilterDatabase" localSheetId="3" hidden="1">表4!$A$6:$Q$38</definedName>
    <definedName name="_xlnm.Print_Titles" localSheetId="2">表3!$1:$5</definedName>
    <definedName name="_xlnm.Print_Titles" localSheetId="3">表4!$1:$6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<sst xmlns="http://schemas.openxmlformats.org/spreadsheetml/2006/main" count="457" uniqueCount="376">
  <si>
    <t>附表1</t>
  </si>
  <si>
    <t>彭阳县2023年地方一般公共预算收入决算情况表</t>
  </si>
  <si>
    <t>单位：万元</t>
  </si>
  <si>
    <t>项目</t>
  </si>
  <si>
    <t>2022年决算数</t>
  </si>
  <si>
    <t>2023年</t>
  </si>
  <si>
    <t>比上年增减%</t>
  </si>
  <si>
    <t>同口径增减%</t>
  </si>
  <si>
    <t>备注</t>
  </si>
  <si>
    <t>调整预算数</t>
  </si>
  <si>
    <t>十届三次人代会报告年初预算数据</t>
  </si>
  <si>
    <t>十届四次人代会报告年底预计执行数</t>
  </si>
  <si>
    <t>决算数</t>
  </si>
  <si>
    <t>超短收情况</t>
  </si>
  <si>
    <t>与十届三次人代会报告年初预算数据差额</t>
  </si>
  <si>
    <t>为调整预算%</t>
  </si>
  <si>
    <t>与十届四次人代会报告年底预计执行数差额</t>
  </si>
  <si>
    <t>7＝6-3</t>
  </si>
  <si>
    <t>8＝6-4</t>
  </si>
  <si>
    <t>10＝6-5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</si>
  <si>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计</t>
    </r>
  </si>
  <si>
    <t>一、税收收入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</si>
  <si>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增值税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</si>
  <si>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企业所得税</t>
    </r>
  </si>
  <si>
    <t xml:space="preserve">  企业所得税退税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</si>
  <si>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个人所得税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</si>
  <si>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资源税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</si>
  <si>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城市维护建设税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</si>
  <si>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房产税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</si>
  <si>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印花税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</si>
  <si>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城镇土地使用税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</si>
  <si>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土地增值税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</si>
  <si>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车船税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</si>
  <si>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耕地占用税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</si>
  <si>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契税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</si>
  <si>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烟叶税</t>
    </r>
  </si>
  <si>
    <t xml:space="preserve">  环境保护税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</si>
  <si>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其他税收收入</t>
    </r>
  </si>
  <si>
    <t>-</t>
  </si>
  <si>
    <t>二、非税收入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</si>
  <si>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专项收入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</si>
  <si>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行政事业性收费收入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</si>
  <si>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罚没收入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</si>
  <si>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国有资本经营收入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</si>
  <si>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国有资源（资产）有偿使用收入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</si>
  <si>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捐赠收入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</si>
  <si>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政府住房基金收入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</si>
  <si>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其他收入</t>
    </r>
  </si>
  <si>
    <t>附表2：</t>
  </si>
  <si>
    <t>彭阳县2023年一般公共预算支出决算情况表</t>
  </si>
  <si>
    <t>科目名称</t>
  </si>
  <si>
    <t>变动预算数</t>
  </si>
  <si>
    <t>本年决算数</t>
  </si>
  <si>
    <t>为变动预算%</t>
  </si>
  <si>
    <t>7＝6-4</t>
  </si>
  <si>
    <t>9＝6-5</t>
  </si>
  <si>
    <t>一般公共预算支出合计</t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</si>
  <si>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一般公共服务支出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</si>
  <si>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国防支出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</si>
  <si>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公共安全支出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</si>
  <si>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教育支出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</si>
  <si>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科学技术支出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</si>
  <si>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文化体育与传媒支出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</si>
  <si>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社会保障和就业支出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</si>
  <si>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卫生健康支出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</si>
  <si>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节能环保支出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</si>
  <si>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城乡社区支出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</si>
  <si>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农林水支出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</si>
  <si>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交通运输支出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</si>
  <si>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资源勘探工业信息等支出</t>
    </r>
  </si>
  <si>
    <t xml:space="preserve">   商业服务业等支出</t>
  </si>
  <si>
    <t xml:space="preserve">   金融支出</t>
  </si>
  <si>
    <t xml:space="preserve">   自然资源海洋气象等支出</t>
  </si>
  <si>
    <t xml:space="preserve">   住房保障支出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</si>
  <si>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粮油物资储备支出</t>
    </r>
  </si>
  <si>
    <t xml:space="preserve">   灾害防治及应急管理支出</t>
  </si>
  <si>
    <t xml:space="preserve">   债务付息支出</t>
  </si>
  <si>
    <t xml:space="preserve">   预备费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</si>
  <si>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其他支出</t>
    </r>
  </si>
  <si>
    <t>附表3</t>
  </si>
  <si>
    <t>彭阳县2023年一般公共预算收支决算平衡表</t>
  </si>
  <si>
    <t>预算科目</t>
  </si>
  <si>
    <t>5=4-2</t>
  </si>
  <si>
    <t>6=4-3</t>
  </si>
  <si>
    <t>11=10-8</t>
  </si>
  <si>
    <t>12=10-9</t>
  </si>
  <si>
    <t>本级收入合计</t>
  </si>
  <si>
    <t>本级支出合计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</si>
  <si>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</si>
  <si>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</si>
  <si>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</si>
  <si>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</si>
  <si>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</si>
  <si>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增值税和消费税税收返还支出</t>
  </si>
  <si>
    <t xml:space="preserve">    成品油税费改革税收返还收入</t>
  </si>
  <si>
    <t xml:space="preserve">    所得税基数返还支出</t>
  </si>
  <si>
    <t xml:space="preserve">    增值税税收返还收入</t>
  </si>
  <si>
    <t xml:space="preserve">    成品油税费改革税收返还支出</t>
  </si>
  <si>
    <t xml:space="preserve">    消费税税收返还收入</t>
  </si>
  <si>
    <t xml:space="preserve">    增值税“五五分享”税收返还支出</t>
  </si>
  <si>
    <t xml:space="preserve">    增值税“五五分享”税收返还收入</t>
  </si>
  <si>
    <t xml:space="preserve">    其他税收返还支出</t>
  </si>
  <si>
    <t xml:space="preserve">    其他返还性收入</t>
  </si>
  <si>
    <t xml:space="preserve">  一般性转移支付支出</t>
  </si>
  <si>
    <t xml:space="preserve">  一般性转移支付收入</t>
  </si>
  <si>
    <t xml:space="preserve">    体制补助支出</t>
  </si>
  <si>
    <t xml:space="preserve">    体制补助收入</t>
  </si>
  <si>
    <t xml:space="preserve">    均衡性转移支付支出</t>
  </si>
  <si>
    <t xml:space="preserve">    均衡性转移支付收入</t>
  </si>
  <si>
    <t xml:space="preserve">    革命老区及民族和边境地区转移支付支出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</si>
  <si>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</si>
  <si>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</si>
  <si>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</si>
  <si>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</si>
  <si>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</si>
  <si>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化解债务补助支出</t>
  </si>
  <si>
    <t xml:space="preserve">    企业事业单位划转补助收入</t>
  </si>
  <si>
    <t xml:space="preserve">    资源枯竭型城市转移支付补助支出</t>
  </si>
  <si>
    <t xml:space="preserve">    产粮(油)大县奖励资金收入</t>
  </si>
  <si>
    <t xml:space="preserve">    企业事业单位划转补助支出</t>
  </si>
  <si>
    <t xml:space="preserve">    重点生态功能区转移支付收入</t>
  </si>
  <si>
    <t xml:space="preserve">    成品油价格和税费改革转移支付补助支出</t>
  </si>
  <si>
    <t xml:space="preserve">    固定数额补助收入</t>
  </si>
  <si>
    <t xml:space="preserve">    基层公检法司转移支付支出</t>
  </si>
  <si>
    <t xml:space="preserve">    革命老区转移支付收入</t>
  </si>
  <si>
    <t xml:space="preserve">    义务教育等转移支付支出</t>
  </si>
  <si>
    <t xml:space="preserve">    民族地区转移支付收入</t>
  </si>
  <si>
    <t xml:space="preserve">    基本养老保险和低保等转移支付支出</t>
  </si>
  <si>
    <t xml:space="preserve">    边境地区转移支付收入</t>
  </si>
  <si>
    <t xml:space="preserve">    新型农村合作医疗等转移支付支出</t>
  </si>
  <si>
    <t xml:space="preserve">    巩固脱贫攻坚成果衔接乡村振兴转移支付收入</t>
  </si>
  <si>
    <t xml:space="preserve">    农村综合改革转移支付支出</t>
  </si>
  <si>
    <t xml:space="preserve">    一般公共服务共同财政事权转移支付收入  </t>
  </si>
  <si>
    <t xml:space="preserve">    产粮(油)大县奖励资金支出</t>
  </si>
  <si>
    <t xml:space="preserve">    外交共同财政事权转移支付收入  </t>
  </si>
  <si>
    <t xml:space="preserve">    重点生态功能区转移支付支出</t>
  </si>
  <si>
    <t xml:space="preserve">    国防共同财政事权转移支付收入  </t>
  </si>
  <si>
    <t xml:space="preserve">    固定数额补助</t>
  </si>
  <si>
    <t xml:space="preserve">    公共安全共同财政事权转移支付收入</t>
  </si>
  <si>
    <t xml:space="preserve">    其他一般性转移支付支出</t>
  </si>
  <si>
    <t xml:space="preserve">    教育共同财政事权转移支付收入</t>
  </si>
  <si>
    <t xml:space="preserve">    科学技术共同财政事权转移支付收入</t>
  </si>
  <si>
    <t xml:space="preserve">    文化旅游体育共同财政事权转移支付收入</t>
  </si>
  <si>
    <t xml:space="preserve">    社会保障和就业共同财政事权转移支付收入</t>
  </si>
  <si>
    <t xml:space="preserve">    卫生健康共同财政事权转移支付收入 </t>
  </si>
  <si>
    <t xml:space="preserve">    节能环保共同财政事权转移支付收入 </t>
  </si>
  <si>
    <t xml:space="preserve">    农林水共同财政事权转移支付收入</t>
  </si>
  <si>
    <t xml:space="preserve">    交通运输公共财政事权转移支付收入 </t>
  </si>
  <si>
    <t xml:space="preserve">    住房保障共同财政事权转移支付收入</t>
  </si>
  <si>
    <t xml:space="preserve">    灾害防治及应急管理公共财政事权转移支付收入</t>
  </si>
  <si>
    <t xml:space="preserve">    其他共同财政事权转移支付收入 </t>
  </si>
  <si>
    <t xml:space="preserve">    增值税留抵退税转移支付收入</t>
  </si>
  <si>
    <t xml:space="preserve">    其他退税减税降费转移支付收入</t>
  </si>
  <si>
    <t xml:space="preserve">    补充县区财力转移支付收入</t>
  </si>
  <si>
    <t xml:space="preserve">    其他一般性转移支付收入</t>
  </si>
  <si>
    <t xml:space="preserve">  专项转移支付收入</t>
  </si>
  <si>
    <t xml:space="preserve">  专项转移支付支出</t>
  </si>
  <si>
    <t>省补助计划单列市收入</t>
  </si>
  <si>
    <t>计划单列市上解省支出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</si>
  <si>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</si>
  <si>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</si>
  <si>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</si>
  <si>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</si>
  <si>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出口退税专项上解收入</t>
  </si>
  <si>
    <t xml:space="preserve">  出口退税专项上解支出</t>
  </si>
  <si>
    <t xml:space="preserve">  成品油价格和税费改革专项上解收入</t>
  </si>
  <si>
    <t xml:space="preserve">  成品油价格和税费改革专项上解支出</t>
  </si>
  <si>
    <t xml:space="preserve">  专项上解收入</t>
  </si>
  <si>
    <t xml:space="preserve">  专项上解支出</t>
  </si>
  <si>
    <t>计划单列市上解省收入</t>
  </si>
  <si>
    <t>省补助计划单列市支出</t>
  </si>
  <si>
    <t>接受其他地区援助收入</t>
  </si>
  <si>
    <t>援助其他地区支出</t>
  </si>
  <si>
    <t xml:space="preserve">  接受其他省（自治区、直辖市、计划单列市）援助收入</t>
  </si>
  <si>
    <t xml:space="preserve">  援助其他省（自治区、直辖市、计划单列市）支出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</si>
  <si>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</si>
  <si>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</si>
  <si>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</si>
  <si>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</si>
  <si>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债务收入</t>
  </si>
  <si>
    <t>债券还本支出</t>
  </si>
  <si>
    <t xml:space="preserve">  地方政府债券收入</t>
  </si>
  <si>
    <t xml:space="preserve">  地方政府债券支出</t>
  </si>
  <si>
    <t xml:space="preserve">    一般债务收入</t>
  </si>
  <si>
    <t xml:space="preserve">    地方政府一般债务还本支出</t>
  </si>
  <si>
    <t xml:space="preserve">      地方政府一般债券收入</t>
  </si>
  <si>
    <t xml:space="preserve">      地方政府一般债券还本支出</t>
  </si>
  <si>
    <t xml:space="preserve">      地方政府向国外政府借款收入</t>
  </si>
  <si>
    <t xml:space="preserve">      地方政府向国外政府借款还本支出</t>
  </si>
  <si>
    <t xml:space="preserve">      地方政府向国际组织借款收入</t>
  </si>
  <si>
    <t xml:space="preserve">      地方政府向国际组织借款还本支出</t>
  </si>
  <si>
    <t xml:space="preserve">      地方政府其他一般债务收入</t>
  </si>
  <si>
    <t xml:space="preserve">      地方政府其他一般债务还本支出</t>
  </si>
  <si>
    <t>债务转贷收入</t>
  </si>
  <si>
    <t>债务转贷支出</t>
  </si>
  <si>
    <t xml:space="preserve">  地方政府一般债务转贷收入</t>
  </si>
  <si>
    <t xml:space="preserve">  地方政府一般债务转贷支出</t>
  </si>
  <si>
    <t xml:space="preserve">    地方政府一般债务转贷收入</t>
  </si>
  <si>
    <t xml:space="preserve">    地方政府一般债务转贷支出</t>
  </si>
  <si>
    <t xml:space="preserve">    地方政府向外国政府借款转贷收入</t>
  </si>
  <si>
    <t xml:space="preserve">    地方政府向外国政府借款转贷支出</t>
  </si>
  <si>
    <t xml:space="preserve">    地方政府向国际组织借款转贷收入</t>
  </si>
  <si>
    <t xml:space="preserve">    地方政府向国际组织借款转贷支出</t>
  </si>
  <si>
    <t xml:space="preserve">    地方政府其他一般债务转贷收入</t>
  </si>
  <si>
    <t xml:space="preserve">    地方政府其他一般债务转贷支出</t>
  </si>
  <si>
    <t>国债转贷收入</t>
  </si>
  <si>
    <t>增设预算周转金</t>
  </si>
  <si>
    <t>国债转贷资金上年结余</t>
  </si>
  <si>
    <t>拨付国债转贷资金数</t>
  </si>
  <si>
    <t>国债转贷转补助</t>
  </si>
  <si>
    <t>国债转贷资金结余</t>
  </si>
  <si>
    <t>待偿债置换一般债券上年结余</t>
  </si>
  <si>
    <t>补充预算稳定调节基金</t>
  </si>
  <si>
    <t>上年结余</t>
  </si>
  <si>
    <t>动用预算稳定调节基金</t>
  </si>
  <si>
    <t>安排预算稳定调节基金</t>
  </si>
  <si>
    <t xml:space="preserve">调入资金   </t>
  </si>
  <si>
    <t>调出资金</t>
  </si>
  <si>
    <t xml:space="preserve">  1.政府性基金预算调入</t>
  </si>
  <si>
    <t>待偿债置换一般债券结余</t>
  </si>
  <si>
    <t xml:space="preserve">  2.国有资本经营预算调入</t>
  </si>
  <si>
    <t>年终结余</t>
  </si>
  <si>
    <t xml:space="preserve">  3.财政专户管理资金调入</t>
  </si>
  <si>
    <t>减:结转下年的支出</t>
  </si>
  <si>
    <t xml:space="preserve">  4.其他调入</t>
  </si>
  <si>
    <t>净结余</t>
  </si>
  <si>
    <t>地震灾后恢复重建调入资金</t>
  </si>
  <si>
    <t xml:space="preserve">  预算稳定调节基金调入</t>
  </si>
  <si>
    <t>收  入  总  计</t>
  </si>
  <si>
    <t>支  出  总  计</t>
  </si>
  <si>
    <t>附表4</t>
  </si>
  <si>
    <t>彭阳县2023年度政府性基金预算收支决算情况表</t>
  </si>
  <si>
    <t>收    入</t>
  </si>
  <si>
    <t>支    出</t>
  </si>
  <si>
    <t>比上年增减（%）</t>
  </si>
  <si>
    <t>6=5-3</t>
  </si>
  <si>
    <t>7=5-4</t>
  </si>
  <si>
    <t>14=13-11</t>
  </si>
  <si>
    <t>15=13-12</t>
  </si>
  <si>
    <t>政府性基金收入</t>
  </si>
  <si>
    <t>政府性基金支出</t>
  </si>
  <si>
    <t xml:space="preserve">  政府住房基金收入</t>
  </si>
  <si>
    <t xml:space="preserve">  科学技术支出</t>
  </si>
  <si>
    <t xml:space="preserve">  城市公用事业附加收入</t>
  </si>
  <si>
    <t xml:space="preserve">  文化旅游体育与传媒支出</t>
  </si>
  <si>
    <t xml:space="preserve">  农业土地开发资金收入</t>
  </si>
  <si>
    <t xml:space="preserve">  社会保障和就业支出</t>
  </si>
  <si>
    <t xml:space="preserve">  国有土地使用权出让收入</t>
  </si>
  <si>
    <t xml:space="preserve">  节能环保支出</t>
  </si>
  <si>
    <t xml:space="preserve">  新型墙体材料专项基金收入</t>
  </si>
  <si>
    <t xml:space="preserve">  城乡社区支出</t>
  </si>
  <si>
    <t xml:space="preserve">  污水处理费收入</t>
  </si>
  <si>
    <t xml:space="preserve">  农林水支出</t>
  </si>
  <si>
    <t xml:space="preserve">  水土保持补偿费收入</t>
  </si>
  <si>
    <t xml:space="preserve">  交通运输支出</t>
  </si>
  <si>
    <t xml:space="preserve">  彩票发行机构和彩票销售机构费业务费用</t>
  </si>
  <si>
    <t xml:space="preserve">  资源勘探信息等支出</t>
  </si>
  <si>
    <t xml:space="preserve">  其他政府性基金收入</t>
  </si>
  <si>
    <t xml:space="preserve">  商业服务业等支出</t>
  </si>
  <si>
    <t xml:space="preserve">  其他政府性基金专项债务对应项目专项收入  </t>
  </si>
  <si>
    <t xml:space="preserve">  金融支出</t>
  </si>
  <si>
    <t xml:space="preserve">  其他支出</t>
  </si>
  <si>
    <t xml:space="preserve">  债务付息支出</t>
  </si>
  <si>
    <t xml:space="preserve">  债务发行费用支出</t>
  </si>
  <si>
    <t xml:space="preserve">  抗疫特别国债安排的支出</t>
  </si>
  <si>
    <t>政府性基金上级补助收入</t>
  </si>
  <si>
    <t>转移性支出</t>
  </si>
  <si>
    <t>政府性基金下级上解收入</t>
  </si>
  <si>
    <t xml:space="preserve">  政府性基金补助下级支出</t>
  </si>
  <si>
    <t>待偿债置换专项债券上年结余</t>
  </si>
  <si>
    <t xml:space="preserve">  政府性基金上解上级支出</t>
  </si>
  <si>
    <t>政府性基金上年结余</t>
  </si>
  <si>
    <t>政府性基金调入资金</t>
  </si>
  <si>
    <t xml:space="preserve">  政府性基金调出资金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</si>
  <si>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</si>
  <si>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</si>
  <si>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</si>
  <si>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</si>
  <si>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地方政府专项债务转贷收入</t>
  </si>
  <si>
    <t>政府性基金省补助计划单列市收入</t>
  </si>
  <si>
    <t>政府性基金计划单列市上解省支出</t>
  </si>
  <si>
    <t>政府性基金计划单列市上解省收入</t>
  </si>
  <si>
    <t>政府性基金省补助计划单列市支出</t>
  </si>
  <si>
    <t>待偿债置换专项债券结余</t>
  </si>
  <si>
    <t>政府性基金年终结余</t>
  </si>
  <si>
    <t>收　　入　　总　　计　</t>
  </si>
  <si>
    <t>支　　出　　总　　计　</t>
  </si>
  <si>
    <t>附表5</t>
  </si>
  <si>
    <t>彭阳县2023年国有资本经营预算收支决算情况表</t>
  </si>
  <si>
    <t>收  入</t>
  </si>
  <si>
    <t>支     出</t>
  </si>
  <si>
    <t>项          目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</si>
  <si>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</si>
  <si>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</si>
  <si>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</si>
  <si>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</si>
  <si>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</si>
  <si>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</si>
  <si>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</si>
  <si>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四、金融国有资本经营预算支出</t>
  </si>
  <si>
    <t>五、其他国有资本经营预算收入</t>
  </si>
  <si>
    <t>五、其他国有资本经营预算支出</t>
  </si>
  <si>
    <t>收 入 合 计</t>
  </si>
  <si>
    <t>支 出 合 计</t>
  </si>
  <si>
    <t>国有资本经营预算转移支付收入</t>
  </si>
  <si>
    <t>国有资本经营预算转移支付支出</t>
  </si>
  <si>
    <t>上年结转</t>
  </si>
  <si>
    <t>国有资本经营预算上解支出</t>
  </si>
  <si>
    <t>国有资本经营预算调出资金</t>
  </si>
  <si>
    <t>结转下年</t>
  </si>
  <si>
    <t>收 入 总 计</t>
  </si>
  <si>
    <t>支 出 总 计</t>
  </si>
  <si>
    <t>附表6：</t>
  </si>
  <si>
    <t>彭阳县2023年度社会保险基金收支决算情况表</t>
  </si>
  <si>
    <t>单位:万元</t>
  </si>
  <si>
    <t>项　　　　目</t>
  </si>
  <si>
    <t>本年收入</t>
  </si>
  <si>
    <t>上年滚存结余</t>
  </si>
  <si>
    <t>本年支出</t>
  </si>
  <si>
    <t>按规定核减基金结余</t>
  </si>
  <si>
    <t>年终滚存结余</t>
  </si>
  <si>
    <t>预算数</t>
  </si>
  <si>
    <t>一、企业职工基本养老保险基金收入</t>
  </si>
  <si>
    <t>一、企业职工基本养老保险基金支出</t>
  </si>
  <si>
    <t>二、城乡居民基本养老保险基金收入</t>
  </si>
  <si>
    <t>二、城乡居民基本养老保险基金支出</t>
  </si>
  <si>
    <t>三、机关事业单位基本养老保险基金收入</t>
  </si>
  <si>
    <t>三、机关事业单位基本养老保险基金支出</t>
  </si>
  <si>
    <t>四、城镇职工基本医疗保险基金收入</t>
  </si>
  <si>
    <t>四、城镇职工基本医疗保险基金支出</t>
  </si>
  <si>
    <t>五、居民基本医疗保险基金收入</t>
  </si>
  <si>
    <t>五、居民基本医疗保险基金支出</t>
  </si>
  <si>
    <t>六、工伤保险基金收入</t>
  </si>
  <si>
    <t>六、工伤保险基金支出</t>
  </si>
  <si>
    <t>七、失业保险基金收入</t>
  </si>
  <si>
    <t>七、失业保险基金支出</t>
  </si>
  <si>
    <t>收  入  合  计</t>
  </si>
  <si>
    <t>支  出  合  计</t>
  </si>
  <si>
    <t>附表7</t>
  </si>
  <si>
    <t>彭阳县2023年“六项”费用支出情况统计表</t>
  </si>
  <si>
    <t xml:space="preserve">                     单位：万元</t>
  </si>
  <si>
    <t>序号</t>
  </si>
  <si>
    <t>2019年决算支出情况</t>
  </si>
  <si>
    <t>2022年决算支出情况</t>
  </si>
  <si>
    <t>2023年决算支出情况</t>
  </si>
  <si>
    <t>同比增减金额</t>
  </si>
  <si>
    <t>同比增减%</t>
  </si>
  <si>
    <t>较2019年增减金额</t>
  </si>
  <si>
    <t>较2019年增减</t>
  </si>
  <si>
    <t>公务接待费</t>
  </si>
  <si>
    <t>因公出国（境）费用</t>
  </si>
  <si>
    <t>公务用车购置及运行维护费</t>
  </si>
  <si>
    <t>其中：公务用车购置费</t>
  </si>
  <si>
    <t xml:space="preserve">   公务用车运行维护费</t>
  </si>
  <si>
    <t>会议费</t>
  </si>
  <si>
    <t>培训费</t>
  </si>
  <si>
    <t>差旅费</t>
  </si>
  <si>
    <t>合计</t>
  </si>
  <si>
    <t>其中：三公经费</t>
  </si>
  <si>
    <t>附表8:</t>
  </si>
  <si>
    <t>彭阳县2023年地方政府债务余额情况表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</si>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</sst>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;\(#,##0\)"/>
    <numFmt numFmtId="178" formatCode="_-* #,##0.00_-;\-* #,##0.00_-;_-* &quot;-&quot;??_-;_-@_-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&quot;$&quot;\ #,##0_-;[Red]&quot;$&quot;\ #,##0\-"/>
    <numFmt numFmtId="188" formatCode="#\ ??/??"/>
    <numFmt numFmtId="189" formatCode="_(&quot;$&quot;* #,##0.00_);_(&quot;$&quot;* \(#,##0.00\);_(&quot;$&quot;* &quot;-&quot;??_);_(@_)"/>
    <numFmt numFmtId="190" formatCode="_(&quot;$&quot;* #,##0_);_(&quot;$&quot;* \(#,##0\);_(&quot;$&quot;* &quot;-&quot;_);_(@_)"/>
    <numFmt numFmtId="191" formatCode="0.00_ "/>
    <numFmt numFmtId="192" formatCode="0_ "/>
    <numFmt numFmtId="193" formatCode="#,##0_ "/>
    <numFmt numFmtId="194" formatCode="#,##0.00_ ;\-#,##0.00;;"/>
    <numFmt numFmtId="195" formatCode="_ * #,##0_ ;_ * \-#,##0_ ;_ * &quot;-&quot;??_ ;_ @_ "/>
    <numFmt numFmtId="196" formatCode="#,##0_);[Red]\(#,##0\)"/>
    <numFmt numFmtId="197" formatCode="#,##0.00_ ;[Red]\-#,##0.00\ "/>
    <numFmt numFmtId="198" formatCode="#,##0.00_ "/>
    <numFmt numFmtId="199" formatCode="0.00_);[Red]\(0.00\)"/>
    <numFmt numFmtId="200" formatCode="#,##0_ ;[Red]\-#,##0\ "/>
  </numFmts>
  <fonts count="71">
    <font>
      <sz val="12"/>
      <name val="宋体"/>
      <charset val="134"/>
    </font>
    <font>
      <sz val="10"/>
      <name val="黑体"/>
      <charset val="134"/>
    </font>
    <font>
      <sz val="18"/>
      <name val="方正小标宋_GBK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Times New Roman"/>
      <charset val="134"/>
    </font>
    <font>
      <sz val="10"/>
      <name val="Arial"/>
      <charset val="134"/>
    </font>
    <font>
      <sz val="12"/>
      <color indexed="0"/>
      <name val="宋体"/>
      <charset val="134"/>
      <scheme val="major"/>
    </font>
    <font>
      <b/>
      <sz val="12"/>
      <color indexed="0"/>
      <name val="宋体"/>
      <charset val="134"/>
      <scheme val="major"/>
    </font>
    <font>
      <b/>
      <sz val="12"/>
      <name val="宋体"/>
      <charset val="134"/>
      <scheme val="major"/>
    </font>
    <font>
      <sz val="11"/>
      <color theme="1"/>
      <name val="Times New Roman"/>
      <charset val="134"/>
    </font>
    <font>
      <sz val="12"/>
      <name val="宋体"/>
      <charset val="134"/>
      <scheme val="major"/>
    </font>
    <font>
      <sz val="11"/>
      <color indexed="8"/>
      <name val="Times New Roman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2"/>
      <name val="Times New Roman"/>
      <charset val="134"/>
    </font>
    <font>
      <sz val="11"/>
      <name val="黑体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8"/>
      <name val="宋体"/>
      <charset val="134"/>
    </font>
    <font>
      <sz val="9"/>
      <name val="宋体"/>
      <charset val="134"/>
    </font>
    <font>
      <sz val="12"/>
      <color indexed="10"/>
      <name val="宋体"/>
      <charset val="134"/>
    </font>
    <font>
      <sz val="10"/>
      <name val="Times New Roman"/>
      <charset val="134"/>
    </font>
    <font>
      <sz val="12"/>
      <color indexed="8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0"/>
      <name val="Genev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1"/>
      <color indexed="20"/>
      <name val="宋体"/>
      <charset val="134"/>
    </font>
    <font>
      <sz val="12"/>
      <color indexed="16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4">
    <xf numFmtId="0" fontId="0" fillId="0" borderId="0"/>
    <xf numFmtId="43" fontId="25" fillId="0" borderId="0" applyFont="0" applyFill="0" applyBorder="0" applyAlignment="0" applyProtection="0"/>
    <xf numFmtId="44" fontId="26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5" borderId="1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38" fillId="7" borderId="13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5" fillId="0" borderId="0"/>
    <xf numFmtId="0" fontId="47" fillId="0" borderId="0"/>
    <xf numFmtId="0" fontId="48" fillId="0" borderId="0"/>
    <xf numFmtId="49" fontId="25" fillId="0" borderId="0" applyFont="0" applyFill="0" applyBorder="0" applyAlignment="0" applyProtection="0"/>
    <xf numFmtId="0" fontId="49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50" borderId="0" applyNumberFormat="0" applyBorder="0" applyAlignment="0" applyProtection="0"/>
    <xf numFmtId="0" fontId="23" fillId="36" borderId="0" applyNumberFormat="0" applyBorder="0" applyAlignment="0" applyProtection="0"/>
    <xf numFmtId="0" fontId="51" fillId="42" borderId="0" applyNumberFormat="0" applyBorder="0" applyAlignment="0" applyProtection="0"/>
    <xf numFmtId="0" fontId="51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51" fillId="54" borderId="0" applyNumberFormat="0" applyBorder="0" applyAlignment="0" applyProtection="0"/>
    <xf numFmtId="0" fontId="23" fillId="38" borderId="0" applyNumberFormat="0" applyBorder="0" applyAlignment="0" applyProtection="0"/>
    <xf numFmtId="0" fontId="51" fillId="53" borderId="0" applyNumberFormat="0" applyBorder="0" applyAlignment="0" applyProtection="0"/>
    <xf numFmtId="0" fontId="51" fillId="48" borderId="0" applyNumberFormat="0" applyBorder="0" applyAlignment="0" applyProtection="0"/>
    <xf numFmtId="0" fontId="23" fillId="40" borderId="0" applyNumberFormat="0" applyBorder="0" applyAlignment="0" applyProtection="0"/>
    <xf numFmtId="0" fontId="51" fillId="49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52" fillId="0" borderId="0">
      <alignment horizontal="center" wrapText="1"/>
      <protection locked="0"/>
    </xf>
    <xf numFmtId="0" fontId="53" fillId="0" borderId="0" applyNumberFormat="0" applyFill="0" applyBorder="0" applyAlignment="0" applyProtection="0"/>
    <xf numFmtId="176" fontId="25" fillId="0" borderId="0" applyFont="0" applyFill="0" applyBorder="0" applyAlignment="0" applyProtection="0"/>
    <xf numFmtId="177" fontId="22" fillId="0" borderId="0"/>
    <xf numFmtId="178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1" fontId="22" fillId="0" borderId="0"/>
    <xf numFmtId="15" fontId="54" fillId="0" borderId="0"/>
    <xf numFmtId="182" fontId="22" fillId="0" borderId="0"/>
    <xf numFmtId="0" fontId="55" fillId="53" borderId="0" applyNumberFormat="0" applyBorder="0" applyAlignment="0" applyProtection="0"/>
    <xf numFmtId="0" fontId="56" fillId="0" borderId="18" applyNumberFormat="0" applyAlignment="0" applyProtection="0">
      <alignment horizontal="left" vertical="center"/>
    </xf>
    <xf numFmtId="0" fontId="56" fillId="0" borderId="8">
      <alignment horizontal="left" vertical="center"/>
    </xf>
    <xf numFmtId="0" fontId="55" fillId="52" borderId="1" applyNumberFormat="0" applyBorder="0" applyAlignment="0" applyProtection="0"/>
    <xf numFmtId="183" fontId="57" fillId="55" borderId="0"/>
    <xf numFmtId="183" fontId="58" fillId="56" borderId="0"/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0" fontId="22" fillId="0" borderId="0"/>
    <xf numFmtId="37" fontId="59" fillId="0" borderId="0"/>
    <xf numFmtId="0" fontId="27" fillId="0" borderId="0"/>
    <xf numFmtId="187" fontId="6" fillId="0" borderId="0"/>
    <xf numFmtId="14" fontId="52" fillId="0" borderId="0">
      <alignment horizontal="center" wrapText="1"/>
      <protection locked="0"/>
    </xf>
    <xf numFmtId="10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88" fontId="25" fillId="0" borderId="0" applyFont="0" applyFill="0" applyProtection="0"/>
    <xf numFmtId="0" fontId="25" fillId="0" borderId="0" applyNumberFormat="0" applyFont="0" applyFill="0" applyBorder="0" applyAlignment="0" applyProtection="0">
      <alignment horizontal="left"/>
    </xf>
    <xf numFmtId="15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0" fontId="53" fillId="0" borderId="19">
      <alignment horizontal="center"/>
    </xf>
    <xf numFmtId="3" fontId="25" fillId="0" borderId="0" applyFont="0" applyFill="0" applyBorder="0" applyAlignment="0" applyProtection="0"/>
    <xf numFmtId="0" fontId="25" fillId="57" borderId="0" applyNumberFormat="0" applyFont="0" applyBorder="0" applyAlignment="0" applyProtection="0"/>
    <xf numFmtId="0" fontId="60" fillId="58" borderId="7">
      <protection locked="0"/>
    </xf>
    <xf numFmtId="0" fontId="61" fillId="0" borderId="0"/>
    <xf numFmtId="9" fontId="25" fillId="0" borderId="0" applyFont="0" applyFill="0" applyBorder="0" applyAlignment="0" applyProtection="0">
      <alignment vertical="center"/>
    </xf>
    <xf numFmtId="189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0" fontId="6" fillId="0" borderId="4" applyNumberFormat="0" applyFill="0" applyProtection="0">
      <alignment horizontal="right"/>
    </xf>
    <xf numFmtId="0" fontId="62" fillId="0" borderId="20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4" applyNumberFormat="0" applyFill="0" applyProtection="0">
      <alignment horizontal="center"/>
    </xf>
    <xf numFmtId="0" fontId="67" fillId="0" borderId="0" applyNumberFormat="0" applyFill="0" applyBorder="0" applyAlignment="0" applyProtection="0"/>
    <xf numFmtId="0" fontId="68" fillId="0" borderId="23" applyNumberFormat="0" applyFill="0" applyProtection="0">
      <alignment horizontal="center"/>
    </xf>
    <xf numFmtId="0" fontId="69" fillId="37" borderId="0" applyNumberFormat="0" applyBorder="0" applyAlignment="0" applyProtection="0">
      <alignment vertical="center"/>
    </xf>
    <xf numFmtId="0" fontId="70" fillId="37" borderId="0" applyNumberFormat="0" applyBorder="0" applyAlignment="0" applyProtection="0"/>
    <xf numFmtId="0" fontId="25" fillId="0" borderId="0"/>
    <xf numFmtId="0" fontId="25" fillId="0" borderId="0">
      <alignment vertical="center"/>
    </xf>
    <xf numFmtId="0" fontId="27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center"/>
    </xf>
  </cellStyleXfs>
  <cellXfs count="18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right" vertical="center"/>
    </xf>
    <xf numFmtId="0" fontId="0" fillId="0" borderId="1" xfId="0" applyFill="1" applyBorder="1"/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139" applyNumberFormat="1" applyFont="1" applyFill="1" applyAlignment="1">
      <alignment horizontal="center" vertical="center"/>
    </xf>
    <xf numFmtId="0" fontId="6" fillId="0" borderId="0" xfId="139" applyNumberFormat="1" applyFont="1" applyFill="1" applyBorder="1" applyAlignment="1">
      <alignment horizontal="center" vertical="center"/>
    </xf>
    <xf numFmtId="191" fontId="6" fillId="0" borderId="0" xfId="139" applyNumberFormat="1" applyFont="1" applyFill="1" applyBorder="1" applyAlignment="1">
      <alignment horizontal="center" vertical="center"/>
    </xf>
    <xf numFmtId="191" fontId="0" fillId="0" borderId="3" xfId="139" applyNumberFormat="1" applyFont="1" applyFill="1" applyBorder="1" applyAlignment="1">
      <alignment horizontal="center" vertical="center"/>
    </xf>
    <xf numFmtId="191" fontId="7" fillId="0" borderId="1" xfId="0" applyNumberFormat="1" applyFont="1" applyFill="1" applyBorder="1" applyAlignment="1">
      <alignment horizontal="center" vertical="center"/>
    </xf>
    <xf numFmtId="191" fontId="7" fillId="0" borderId="1" xfId="0" applyNumberFormat="1" applyFont="1" applyFill="1" applyBorder="1" applyAlignment="1">
      <alignment horizontal="center" vertical="center" wrapText="1"/>
    </xf>
    <xf numFmtId="192" fontId="7" fillId="0" borderId="2" xfId="0" applyNumberFormat="1" applyFont="1" applyFill="1" applyBorder="1" applyAlignment="1">
      <alignment horizontal="center" vertical="center" wrapText="1"/>
    </xf>
    <xf numFmtId="191" fontId="7" fillId="0" borderId="2" xfId="0" applyNumberFormat="1" applyFont="1" applyFill="1" applyBorder="1" applyAlignment="1">
      <alignment horizontal="center" vertical="center" wrapText="1"/>
    </xf>
    <xf numFmtId="192" fontId="7" fillId="0" borderId="4" xfId="0" applyNumberFormat="1" applyFont="1" applyFill="1" applyBorder="1" applyAlignment="1">
      <alignment horizontal="center" vertical="center" wrapText="1"/>
    </xf>
    <xf numFmtId="191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91" fontId="8" fillId="0" borderId="1" xfId="0" applyNumberFormat="1" applyFont="1" applyFill="1" applyBorder="1" applyAlignment="1">
      <alignment horizontal="center" vertical="center" wrapText="1"/>
    </xf>
    <xf numFmtId="191" fontId="9" fillId="0" borderId="1" xfId="0" applyNumberFormat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right" vertical="center"/>
    </xf>
    <xf numFmtId="191" fontId="5" fillId="0" borderId="1" xfId="1" applyNumberFormat="1" applyFont="1" applyFill="1" applyBorder="1" applyAlignment="1">
      <alignment horizontal="right" vertical="center" wrapText="1"/>
    </xf>
    <xf numFmtId="43" fontId="5" fillId="0" borderId="1" xfId="1" applyFont="1" applyFill="1" applyBorder="1" applyAlignment="1">
      <alignment horizontal="center" vertical="center" wrapText="1"/>
    </xf>
    <xf numFmtId="10" fontId="5" fillId="0" borderId="1" xfId="3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right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191" fontId="8" fillId="0" borderId="5" xfId="0" applyNumberFormat="1" applyFont="1" applyFill="1" applyBorder="1" applyAlignment="1">
      <alignment horizontal="center" vertical="center" wrapText="1"/>
    </xf>
    <xf numFmtId="191" fontId="8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/>
    </xf>
    <xf numFmtId="191" fontId="7" fillId="0" borderId="1" xfId="0" applyNumberFormat="1" applyFont="1" applyFill="1" applyBorder="1" applyAlignment="1">
      <alignment horizontal="left" vertical="center" wrapText="1"/>
    </xf>
    <xf numFmtId="191" fontId="11" fillId="0" borderId="1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191" fontId="11" fillId="0" borderId="1" xfId="0" applyNumberFormat="1" applyFont="1" applyFill="1" applyBorder="1" applyAlignment="1">
      <alignment horizontal="center" vertical="center" wrapText="1"/>
    </xf>
    <xf numFmtId="191" fontId="10" fillId="0" borderId="1" xfId="1" applyNumberFormat="1" applyFont="1" applyFill="1" applyBorder="1" applyAlignment="1">
      <alignment horizontal="right" vertical="center"/>
    </xf>
    <xf numFmtId="43" fontId="5" fillId="0" borderId="1" xfId="1" applyFont="1" applyFill="1" applyBorder="1" applyAlignment="1">
      <alignment horizontal="right" vertical="center" wrapText="1" shrinkToFit="1"/>
    </xf>
    <xf numFmtId="191" fontId="11" fillId="0" borderId="5" xfId="0" applyNumberFormat="1" applyFont="1" applyFill="1" applyBorder="1" applyAlignment="1">
      <alignment horizontal="center" vertical="center" wrapText="1"/>
    </xf>
    <xf numFmtId="191" fontId="11" fillId="0" borderId="8" xfId="0" applyNumberFormat="1" applyFont="1" applyFill="1" applyBorder="1" applyAlignment="1">
      <alignment horizontal="center" vertical="center" wrapText="1"/>
    </xf>
    <xf numFmtId="191" fontId="11" fillId="0" borderId="6" xfId="0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right" vertical="center"/>
    </xf>
    <xf numFmtId="43" fontId="5" fillId="0" borderId="1" xfId="1" applyFont="1" applyFill="1" applyBorder="1" applyAlignment="1">
      <alignment horizontal="center" vertical="center"/>
    </xf>
    <xf numFmtId="0" fontId="0" fillId="0" borderId="0" xfId="0" applyFont="1" applyFill="1" applyAlignment="1"/>
    <xf numFmtId="0" fontId="1" fillId="0" borderId="0" xfId="0" applyFont="1" applyFill="1" applyAlignment="1"/>
    <xf numFmtId="3" fontId="2" fillId="0" borderId="0" xfId="0" applyNumberFormat="1" applyFont="1" applyFill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193" fontId="3" fillId="0" borderId="1" xfId="0" applyNumberFormat="1" applyFont="1" applyFill="1" applyBorder="1" applyAlignment="1" applyProtection="1">
      <alignment horizontal="center" vertical="center" wrapText="1"/>
    </xf>
    <xf numFmtId="193" fontId="3" fillId="0" borderId="5" xfId="0" applyNumberFormat="1" applyFont="1" applyFill="1" applyBorder="1" applyAlignment="1" applyProtection="1">
      <alignment horizontal="center" vertical="center" wrapText="1"/>
    </xf>
    <xf numFmtId="193" fontId="3" fillId="0" borderId="8" xfId="0" applyNumberFormat="1" applyFont="1" applyFill="1" applyBorder="1" applyAlignment="1" applyProtection="1">
      <alignment horizontal="center" vertical="center" wrapText="1"/>
    </xf>
    <xf numFmtId="193" fontId="3" fillId="0" borderId="6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vertical="center"/>
    </xf>
    <xf numFmtId="194" fontId="12" fillId="0" borderId="9" xfId="108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10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/>
    <xf numFmtId="195" fontId="0" fillId="0" borderId="0" xfId="1" applyNumberFormat="1" applyFont="1" applyAlignment="1">
      <alignment vertical="center"/>
    </xf>
    <xf numFmtId="0" fontId="1" fillId="0" borderId="0" xfId="0" applyFont="1"/>
    <xf numFmtId="195" fontId="13" fillId="0" borderId="0" xfId="1" applyNumberFormat="1" applyFont="1" applyAlignment="1">
      <alignment horizontal="center" vertical="center"/>
    </xf>
    <xf numFmtId="195" fontId="0" fillId="0" borderId="0" xfId="1" applyNumberFormat="1" applyFont="1" applyAlignment="1">
      <alignment horizontal="right" vertical="center"/>
    </xf>
    <xf numFmtId="195" fontId="14" fillId="0" borderId="5" xfId="1" applyNumberFormat="1" applyFont="1" applyBorder="1" applyAlignment="1">
      <alignment horizontal="center" vertical="center"/>
    </xf>
    <xf numFmtId="195" fontId="14" fillId="0" borderId="8" xfId="1" applyNumberFormat="1" applyFont="1" applyBorder="1" applyAlignment="1">
      <alignment horizontal="center" vertical="center"/>
    </xf>
    <xf numFmtId="195" fontId="14" fillId="0" borderId="6" xfId="1" applyNumberFormat="1" applyFont="1" applyBorder="1" applyAlignment="1">
      <alignment horizontal="center" vertical="center"/>
    </xf>
    <xf numFmtId="195" fontId="14" fillId="0" borderId="1" xfId="1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95" fontId="3" fillId="0" borderId="1" xfId="1" applyNumberFormat="1" applyFont="1" applyFill="1" applyBorder="1" applyAlignment="1">
      <alignment vertical="center"/>
    </xf>
    <xf numFmtId="195" fontId="5" fillId="0" borderId="1" xfId="1" applyNumberFormat="1" applyFont="1" applyBorder="1" applyAlignment="1">
      <alignment vertical="center"/>
    </xf>
    <xf numFmtId="195" fontId="3" fillId="0" borderId="1" xfId="1" applyNumberFormat="1" applyFont="1" applyFill="1" applyBorder="1" applyAlignment="1">
      <alignment vertical="center" wrapText="1"/>
    </xf>
    <xf numFmtId="195" fontId="3" fillId="0" borderId="1" xfId="1" applyNumberFormat="1" applyFont="1" applyFill="1" applyBorder="1" applyAlignment="1">
      <alignment horizontal="left" vertical="center"/>
    </xf>
    <xf numFmtId="195" fontId="3" fillId="0" borderId="1" xfId="1" applyNumberFormat="1" applyFont="1" applyFill="1" applyBorder="1" applyAlignment="1">
      <alignment horizontal="center" vertical="center"/>
    </xf>
    <xf numFmtId="195" fontId="4" fillId="0" borderId="1" xfId="1" applyNumberFormat="1" applyFont="1" applyFill="1" applyBorder="1" applyAlignment="1">
      <alignment horizontal="center" vertical="center"/>
    </xf>
    <xf numFmtId="195" fontId="0" fillId="0" borderId="1" xfId="1" applyNumberFormat="1" applyFont="1" applyFill="1" applyBorder="1" applyAlignment="1">
      <alignment vertical="center"/>
    </xf>
    <xf numFmtId="195" fontId="15" fillId="0" borderId="1" xfId="1" applyNumberFormat="1" applyFont="1" applyBorder="1" applyAlignment="1">
      <alignment vertical="center"/>
    </xf>
    <xf numFmtId="195" fontId="0" fillId="0" borderId="0" xfId="1" applyNumberFormat="1" applyFont="1" applyBorder="1" applyAlignment="1">
      <alignment horizontal="center" vertical="center"/>
    </xf>
    <xf numFmtId="195" fontId="0" fillId="0" borderId="0" xfId="1" applyNumberFormat="1" applyFont="1" applyBorder="1" applyAlignment="1">
      <alignment horizontal="right" vertical="center"/>
    </xf>
    <xf numFmtId="195" fontId="14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ill="1"/>
    <xf numFmtId="43" fontId="0" fillId="0" borderId="0" xfId="1" applyFont="1"/>
    <xf numFmtId="0" fontId="14" fillId="0" borderId="1" xfId="0" applyNumberFormat="1" applyFont="1" applyFill="1" applyBorder="1" applyAlignment="1" applyProtection="1">
      <alignment horizontal="center" vertical="center" wrapText="1"/>
    </xf>
    <xf numFmtId="43" fontId="14" fillId="0" borderId="1" xfId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center"/>
    </xf>
    <xf numFmtId="195" fontId="5" fillId="0" borderId="1" xfId="1" applyNumberFormat="1" applyFont="1" applyFill="1" applyBorder="1" applyAlignment="1" applyProtection="1">
      <alignment horizontal="right" vertical="center"/>
    </xf>
    <xf numFmtId="43" fontId="5" fillId="0" borderId="1" xfId="1" applyFont="1" applyFill="1" applyBorder="1" applyAlignment="1" applyProtection="1">
      <alignment horizontal="right" vertical="center"/>
    </xf>
    <xf numFmtId="191" fontId="5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17" fillId="0" borderId="1" xfId="0" applyNumberFormat="1" applyFont="1" applyFill="1" applyBorder="1" applyAlignment="1" applyProtection="1">
      <alignment horizontal="left" vertical="center" wrapText="1"/>
    </xf>
    <xf numFmtId="0" fontId="17" fillId="0" borderId="1" xfId="0" applyNumberFormat="1" applyFont="1" applyFill="1" applyBorder="1" applyAlignment="1" applyProtection="1">
      <alignment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195" fontId="18" fillId="0" borderId="1" xfId="1" applyNumberFormat="1" applyFont="1" applyFill="1" applyBorder="1" applyAlignment="1" applyProtection="1">
      <alignment horizontal="right" vertical="center"/>
    </xf>
    <xf numFmtId="0" fontId="5" fillId="0" borderId="1" xfId="0" applyFont="1" applyBorder="1"/>
    <xf numFmtId="0" fontId="0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1" fillId="2" borderId="0" xfId="0" applyFont="1" applyFill="1"/>
    <xf numFmtId="0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195" fontId="5" fillId="0" borderId="1" xfId="1" applyNumberFormat="1" applyFont="1" applyBorder="1" applyAlignment="1">
      <alignment horizontal="right" vertical="center"/>
    </xf>
    <xf numFmtId="3" fontId="4" fillId="2" borderId="1" xfId="0" applyNumberFormat="1" applyFont="1" applyFill="1" applyBorder="1" applyAlignment="1" applyProtection="1">
      <alignment horizontal="left" vertical="center"/>
    </xf>
    <xf numFmtId="0" fontId="3" fillId="0" borderId="1" xfId="136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vertical="center" shrinkToFit="1"/>
    </xf>
    <xf numFmtId="0" fontId="19" fillId="2" borderId="1" xfId="0" applyNumberFormat="1" applyFont="1" applyFill="1" applyBorder="1" applyAlignment="1" applyProtection="1">
      <alignment horizontal="left" vertical="center"/>
    </xf>
    <xf numFmtId="3" fontId="20" fillId="2" borderId="1" xfId="0" applyNumberFormat="1" applyFont="1" applyFill="1" applyBorder="1" applyAlignment="1" applyProtection="1">
      <alignment horizontal="left" vertical="center"/>
    </xf>
    <xf numFmtId="0" fontId="15" fillId="2" borderId="0" xfId="0" applyFont="1" applyFill="1"/>
    <xf numFmtId="0" fontId="4" fillId="0" borderId="1" xfId="136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195" fontId="0" fillId="2" borderId="0" xfId="0" applyNumberFormat="1" applyFill="1"/>
    <xf numFmtId="196" fontId="0" fillId="2" borderId="0" xfId="1" applyNumberFormat="1" applyFont="1" applyFill="1" applyAlignment="1"/>
    <xf numFmtId="196" fontId="21" fillId="2" borderId="0" xfId="1" applyNumberFormat="1" applyFont="1" applyFill="1" applyAlignment="1"/>
    <xf numFmtId="10" fontId="0" fillId="2" borderId="0" xfId="0" applyNumberFormat="1" applyFill="1"/>
    <xf numFmtId="0" fontId="3" fillId="2" borderId="0" xfId="0" applyNumberFormat="1" applyFont="1" applyFill="1" applyBorder="1" applyAlignment="1" applyProtection="1">
      <alignment horizontal="right" vertical="center"/>
    </xf>
    <xf numFmtId="196" fontId="3" fillId="2" borderId="0" xfId="0" applyNumberFormat="1" applyFont="1" applyFill="1" applyBorder="1" applyAlignment="1" applyProtection="1">
      <alignment horizontal="right" vertical="center"/>
    </xf>
    <xf numFmtId="0" fontId="14" fillId="2" borderId="2" xfId="0" applyNumberFormat="1" applyFont="1" applyFill="1" applyBorder="1" applyAlignment="1" applyProtection="1">
      <alignment horizontal="center" vertical="center" wrapText="1"/>
    </xf>
    <xf numFmtId="196" fontId="14" fillId="2" borderId="1" xfId="1" applyNumberFormat="1" applyFont="1" applyFill="1" applyBorder="1" applyAlignment="1" applyProtection="1">
      <alignment horizontal="center" vertical="center" wrapText="1"/>
    </xf>
    <xf numFmtId="196" fontId="14" fillId="2" borderId="1" xfId="143" applyNumberFormat="1" applyFont="1" applyFill="1" applyBorder="1" applyAlignment="1" applyProtection="1">
      <alignment horizontal="center" vertical="center" wrapText="1"/>
    </xf>
    <xf numFmtId="0" fontId="14" fillId="2" borderId="4" xfId="0" applyNumberFormat="1" applyFont="1" applyFill="1" applyBorder="1" applyAlignment="1" applyProtection="1">
      <alignment horizontal="center" vertical="center" wrapText="1"/>
    </xf>
    <xf numFmtId="196" fontId="14" fillId="0" borderId="1" xfId="0" applyNumberFormat="1" applyFont="1" applyFill="1" applyBorder="1" applyAlignment="1">
      <alignment horizontal="center" vertical="center" wrapText="1"/>
    </xf>
    <xf numFmtId="10" fontId="14" fillId="2" borderId="1" xfId="0" applyNumberFormat="1" applyFont="1" applyFill="1" applyBorder="1" applyAlignment="1" applyProtection="1">
      <alignment horizontal="center" vertical="center" wrapText="1"/>
    </xf>
    <xf numFmtId="196" fontId="14" fillId="2" borderId="1" xfId="0" applyNumberFormat="1" applyFont="1" applyFill="1" applyBorder="1" applyAlignment="1">
      <alignment horizontal="center" vertical="center" wrapText="1"/>
    </xf>
    <xf numFmtId="0" fontId="14" fillId="2" borderId="4" xfId="137" applyNumberFormat="1" applyFont="1" applyFill="1" applyBorder="1" applyAlignment="1" applyProtection="1">
      <alignment horizontal="left" vertical="center"/>
    </xf>
    <xf numFmtId="195" fontId="5" fillId="3" borderId="1" xfId="1" applyNumberFormat="1" applyFont="1" applyFill="1" applyBorder="1" applyAlignment="1" applyProtection="1">
      <alignment horizontal="right" vertical="center"/>
      <protection locked="0"/>
    </xf>
    <xf numFmtId="191" fontId="5" fillId="3" borderId="1" xfId="0" applyNumberFormat="1" applyFont="1" applyFill="1" applyBorder="1" applyAlignment="1">
      <alignment vertical="center"/>
    </xf>
    <xf numFmtId="0" fontId="5" fillId="2" borderId="5" xfId="140" applyNumberFormat="1" applyFont="1" applyFill="1" applyBorder="1" applyAlignment="1" applyProtection="1">
      <alignment horizontal="left" vertical="center"/>
      <protection locked="0"/>
    </xf>
    <xf numFmtId="195" fontId="5" fillId="0" borderId="1" xfId="1" applyNumberFormat="1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>
      <alignment horizontal="right" vertical="center" wrapText="1"/>
    </xf>
    <xf numFmtId="197" fontId="5" fillId="0" borderId="1" xfId="142" applyNumberFormat="1" applyFont="1" applyBorder="1" applyAlignment="1" applyProtection="1">
      <alignment vertical="center" wrapText="1"/>
    </xf>
    <xf numFmtId="0" fontId="5" fillId="2" borderId="5" xfId="140" applyNumberFormat="1" applyFont="1" applyFill="1" applyBorder="1" applyAlignment="1" applyProtection="1">
      <alignment horizontal="left" vertical="center" wrapText="1"/>
      <protection locked="0"/>
    </xf>
    <xf numFmtId="0" fontId="5" fillId="2" borderId="5" xfId="137" applyNumberFormat="1" applyFont="1" applyFill="1" applyBorder="1" applyAlignment="1" applyProtection="1">
      <alignment horizontal="left" vertical="center"/>
    </xf>
    <xf numFmtId="0" fontId="17" fillId="2" borderId="5" xfId="137" applyNumberFormat="1" applyFont="1" applyFill="1" applyBorder="1" applyAlignment="1" applyProtection="1">
      <alignment horizontal="left" vertical="center"/>
    </xf>
    <xf numFmtId="0" fontId="22" fillId="0" borderId="1" xfId="0" applyNumberFormat="1" applyFont="1" applyFill="1" applyBorder="1" applyAlignment="1">
      <alignment horizontal="right"/>
    </xf>
    <xf numFmtId="0" fontId="17" fillId="0" borderId="5" xfId="141" applyFont="1" applyBorder="1" applyAlignment="1">
      <alignment horizontal="left" vertical="center"/>
    </xf>
    <xf numFmtId="195" fontId="15" fillId="0" borderId="1" xfId="1" applyNumberFormat="1" applyFont="1" applyFill="1" applyBorder="1" applyAlignment="1" applyProtection="1">
      <alignment horizontal="right"/>
    </xf>
    <xf numFmtId="195" fontId="15" fillId="0" borderId="0" xfId="1" applyNumberFormat="1" applyFont="1" applyAlignment="1">
      <alignment horizontal="right"/>
    </xf>
    <xf numFmtId="0" fontId="23" fillId="2" borderId="0" xfId="0" applyFont="1" applyFill="1"/>
    <xf numFmtId="10" fontId="14" fillId="2" borderId="2" xfId="0" applyNumberFormat="1" applyFont="1" applyFill="1" applyBorder="1" applyAlignment="1" applyProtection="1">
      <alignment horizontal="center" vertical="center" wrapText="1"/>
    </xf>
    <xf numFmtId="43" fontId="14" fillId="2" borderId="1" xfId="1" applyFont="1" applyFill="1" applyBorder="1" applyAlignment="1" applyProtection="1">
      <alignment horizontal="center" vertical="center" wrapText="1"/>
    </xf>
    <xf numFmtId="10" fontId="14" fillId="2" borderId="4" xfId="0" applyNumberFormat="1" applyFont="1" applyFill="1" applyBorder="1" applyAlignment="1" applyProtection="1">
      <alignment horizontal="center" vertical="center" wrapText="1"/>
    </xf>
    <xf numFmtId="43" fontId="5" fillId="3" borderId="1" xfId="0" applyNumberFormat="1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198" fontId="5" fillId="0" borderId="1" xfId="142" applyNumberFormat="1" applyFont="1" applyBorder="1" applyAlignment="1" applyProtection="1">
      <alignment vertical="center" wrapText="1"/>
    </xf>
    <xf numFmtId="0" fontId="17" fillId="0" borderId="1" xfId="0" applyFont="1" applyBorder="1" applyAlignment="1">
      <alignment vertical="center"/>
    </xf>
    <xf numFmtId="191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196" fontId="24" fillId="2" borderId="0" xfId="0" applyNumberFormat="1" applyFont="1" applyFill="1" applyAlignment="1">
      <alignment vertical="center"/>
    </xf>
    <xf numFmtId="196" fontId="0" fillId="2" borderId="0" xfId="0" applyNumberFormat="1" applyFont="1" applyFill="1" applyAlignment="1">
      <alignment vertical="center"/>
    </xf>
    <xf numFmtId="191" fontId="0" fillId="2" borderId="0" xfId="0" applyNumberFormat="1" applyFont="1" applyFill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196" fontId="14" fillId="2" borderId="2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196" fontId="14" fillId="2" borderId="4" xfId="0" applyNumberFormat="1" applyFont="1" applyFill="1" applyBorder="1" applyAlignment="1">
      <alignment horizontal="center" vertical="center" wrapText="1"/>
    </xf>
    <xf numFmtId="191" fontId="14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95" fontId="5" fillId="3" borderId="1" xfId="1" applyNumberFormat="1" applyFont="1" applyFill="1" applyBorder="1" applyAlignment="1">
      <alignment vertical="center"/>
    </xf>
    <xf numFmtId="195" fontId="5" fillId="3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95" fontId="5" fillId="0" borderId="1" xfId="1" applyNumberFormat="1" applyFont="1" applyFill="1" applyBorder="1" applyAlignment="1" applyProtection="1">
      <alignment vertical="center"/>
    </xf>
    <xf numFmtId="195" fontId="5" fillId="0" borderId="1" xfId="1" applyNumberFormat="1" applyFont="1" applyBorder="1" applyAlignment="1" applyProtection="1">
      <alignment vertical="center" wrapText="1"/>
    </xf>
    <xf numFmtId="195" fontId="5" fillId="0" borderId="1" xfId="1" applyNumberFormat="1" applyFont="1" applyFill="1" applyBorder="1" applyAlignment="1" applyProtection="1">
      <alignment horizontal="right" vertical="center" wrapText="1"/>
    </xf>
    <xf numFmtId="195" fontId="5" fillId="0" borderId="1" xfId="1" applyNumberFormat="1" applyFont="1" applyFill="1" applyBorder="1" applyAlignment="1" applyProtection="1">
      <alignment vertical="center" wrapText="1"/>
    </xf>
    <xf numFmtId="0" fontId="15" fillId="0" borderId="1" xfId="0" applyFont="1" applyBorder="1" applyAlignment="1">
      <alignment vertical="center"/>
    </xf>
    <xf numFmtId="0" fontId="0" fillId="2" borderId="0" xfId="0" applyFont="1" applyFill="1" applyAlignment="1">
      <alignment vertical="center"/>
    </xf>
    <xf numFmtId="199" fontId="3" fillId="2" borderId="0" xfId="0" applyNumberFormat="1" applyFont="1" applyFill="1" applyAlignment="1">
      <alignment horizontal="right" vertical="center"/>
    </xf>
    <xf numFmtId="191" fontId="14" fillId="2" borderId="2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91" fontId="14" fillId="2" borderId="4" xfId="0" applyNumberFormat="1" applyFont="1" applyFill="1" applyBorder="1" applyAlignment="1">
      <alignment horizontal="center" vertical="center" wrapText="1"/>
    </xf>
    <xf numFmtId="191" fontId="4" fillId="2" borderId="1" xfId="0" applyNumberFormat="1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197" fontId="5" fillId="3" borderId="1" xfId="142" applyNumberFormat="1" applyFont="1" applyFill="1" applyBorder="1" applyAlignment="1" applyProtection="1">
      <alignment vertical="center" wrapText="1"/>
    </xf>
    <xf numFmtId="195" fontId="5" fillId="4" borderId="1" xfId="1" applyNumberFormat="1" applyFont="1" applyFill="1" applyBorder="1" applyAlignment="1" applyProtection="1">
      <alignment vertical="center" wrapText="1"/>
    </xf>
    <xf numFmtId="191" fontId="3" fillId="2" borderId="1" xfId="0" applyNumberFormat="1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shrinkToFit="1"/>
    </xf>
    <xf numFmtId="198" fontId="5" fillId="0" borderId="1" xfId="142" applyNumberFormat="1" applyFont="1" applyBorder="1" applyAlignment="1" applyProtection="1">
      <alignment horizontal="right" vertical="center" wrapText="1"/>
    </xf>
    <xf numFmtId="198" fontId="5" fillId="3" borderId="1" xfId="142" applyNumberFormat="1" applyFont="1" applyFill="1" applyBorder="1" applyAlignment="1" applyProtection="1">
      <alignment vertical="center" wrapText="1"/>
    </xf>
    <xf numFmtId="200" fontId="5" fillId="0" borderId="1" xfId="142" applyNumberFormat="1" applyFont="1" applyBorder="1" applyAlignment="1" applyProtection="1">
      <alignment vertical="center" wrapText="1"/>
    </xf>
    <xf numFmtId="200" fontId="5" fillId="0" borderId="1" xfId="142" applyNumberFormat="1" applyFont="1" applyFill="1" applyBorder="1" applyAlignment="1" applyProtection="1">
      <alignment vertical="center" wrapText="1"/>
    </xf>
  </cellXfs>
  <cellStyles count="1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20100326高清市院遂宁检察院1080P配置清单26日改" xfId="49"/>
    <cellStyle name="_Book1_1" xfId="50"/>
    <cellStyle name="_Book1_2" xfId="51"/>
    <cellStyle name="_Book1_3" xfId="52"/>
    <cellStyle name="20% - 强调文字颜色 1 2" xfId="53"/>
    <cellStyle name="20% - 强调文字颜色 2 2" xfId="54"/>
    <cellStyle name="20% - 强调文字颜色 3 2" xfId="55"/>
    <cellStyle name="20% - 强调文字颜色 4 2" xfId="56"/>
    <cellStyle name="20% - 强调文字颜色 5 2" xfId="57"/>
    <cellStyle name="20% - 强调文字颜色 6 2" xfId="58"/>
    <cellStyle name="40% - 强调文字颜色 1 2" xfId="59"/>
    <cellStyle name="40% - 强调文字颜色 2 2" xfId="60"/>
    <cellStyle name="40% - 强调文字颜色 3 2" xfId="61"/>
    <cellStyle name="40% - 强调文字颜色 6 2" xfId="62"/>
    <cellStyle name="60% - 强调文字颜色 1 2" xfId="63"/>
    <cellStyle name="60% - 强调文字颜色 2 2" xfId="64"/>
    <cellStyle name="60% - 强调文字颜色 3 2" xfId="65"/>
    <cellStyle name="60% - 强调文字颜色 4 2" xfId="66"/>
    <cellStyle name="60% - 强调文字颜色 5 2" xfId="67"/>
    <cellStyle name="60% - 强调文字颜色 6 2" xfId="68"/>
    <cellStyle name="6mal" xfId="69"/>
    <cellStyle name="Accent1" xfId="70"/>
    <cellStyle name="Accent1 - 20%" xfId="71"/>
    <cellStyle name="Accent1 - 60%" xfId="72"/>
    <cellStyle name="Accent2" xfId="73"/>
    <cellStyle name="Accent2 - 20%" xfId="74"/>
    <cellStyle name="Accent2 - 40%" xfId="75"/>
    <cellStyle name="Accent2 - 60%" xfId="76"/>
    <cellStyle name="Accent3 - 40%" xfId="77"/>
    <cellStyle name="Accent3 - 60%" xfId="78"/>
    <cellStyle name="Accent5" xfId="79"/>
    <cellStyle name="Accent5 - 20%" xfId="80"/>
    <cellStyle name="Accent6" xfId="81"/>
    <cellStyle name="Accent6 - 40%" xfId="82"/>
    <cellStyle name="Accent6 - 60%" xfId="83"/>
    <cellStyle name="args.style" xfId="84"/>
    <cellStyle name="ColLevel_0" xfId="85"/>
    <cellStyle name="Comma [0]_!!!GO" xfId="86"/>
    <cellStyle name="comma zerodec" xfId="87"/>
    <cellStyle name="Comma_!!!GO" xfId="88"/>
    <cellStyle name="Currency [0]_!!!GO" xfId="89"/>
    <cellStyle name="Currency_!!!GO" xfId="90"/>
    <cellStyle name="Currency1" xfId="91"/>
    <cellStyle name="Date" xfId="92"/>
    <cellStyle name="Dollar (zero dec)" xfId="93"/>
    <cellStyle name="Grey" xfId="94"/>
    <cellStyle name="Header1" xfId="95"/>
    <cellStyle name="Header2" xfId="96"/>
    <cellStyle name="Input [yellow]" xfId="97"/>
    <cellStyle name="Input Cells" xfId="98"/>
    <cellStyle name="Linked Cells" xfId="99"/>
    <cellStyle name="Millares [0]_96 Risk" xfId="100"/>
    <cellStyle name="Millares_96 Risk" xfId="101"/>
    <cellStyle name="Milliers_!!!GO" xfId="102"/>
    <cellStyle name="Moneda [0]_96 Risk" xfId="103"/>
    <cellStyle name="Moneda_96 Risk" xfId="104"/>
    <cellStyle name="Mon閠aire [0]_!!!GO" xfId="105"/>
    <cellStyle name="New Times Roman" xfId="106"/>
    <cellStyle name="no dec" xfId="107"/>
    <cellStyle name="Normal" xfId="108"/>
    <cellStyle name="Normal - Style1" xfId="109"/>
    <cellStyle name="per.style" xfId="110"/>
    <cellStyle name="Percent [2]" xfId="111"/>
    <cellStyle name="Percent_!!!GO" xfId="112"/>
    <cellStyle name="Pourcentage_pldt" xfId="113"/>
    <cellStyle name="PSChar" xfId="114"/>
    <cellStyle name="PSDate" xfId="115"/>
    <cellStyle name="PSDec" xfId="116"/>
    <cellStyle name="PSHeading" xfId="117"/>
    <cellStyle name="PSInt" xfId="118"/>
    <cellStyle name="PSSpacer" xfId="119"/>
    <cellStyle name="sstot" xfId="120"/>
    <cellStyle name="Standard_AREAS" xfId="121"/>
    <cellStyle name="百分比 2" xfId="122"/>
    <cellStyle name="捠壿 [0.00]_Region Orders (2)" xfId="123"/>
    <cellStyle name="捠壿_Region Orders (2)" xfId="124"/>
    <cellStyle name="编号" xfId="125"/>
    <cellStyle name="标题 1 2" xfId="126"/>
    <cellStyle name="标题 2 2" xfId="127"/>
    <cellStyle name="标题 3 2" xfId="128"/>
    <cellStyle name="标题 4 2" xfId="129"/>
    <cellStyle name="标题 5" xfId="130"/>
    <cellStyle name="标题1" xfId="131"/>
    <cellStyle name="表标题" xfId="132"/>
    <cellStyle name="部门" xfId="133"/>
    <cellStyle name="差 2" xfId="134"/>
    <cellStyle name="差_Book1" xfId="135"/>
    <cellStyle name="常规 10 3" xfId="136"/>
    <cellStyle name="常规 15" xfId="137"/>
    <cellStyle name="常规 20" xfId="138"/>
    <cellStyle name="常规 4" xfId="139"/>
    <cellStyle name="常规_Sheet1" xfId="140"/>
    <cellStyle name="常规_Sheet1_8" xfId="141"/>
    <cellStyle name="千位分隔 5 6" xfId="142"/>
    <cellStyle name="千位分隔_表2（款）_2" xfId="143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M34"/>
  <sheetViews>
    <sheetView tabSelected="1" workbookViewId="0">
      <selection activeCell="A3" sqref="A3:M3"/>
    </sheetView>
  </sheetViews>
  <sheetFormatPr defaultColWidth="9" defaultRowHeight="14.25"/>
  <cols>
    <col min="1" max="1" width="29" customWidth="1"/>
    <col min="2" max="6" width="11.5" customWidth="1"/>
    <col min="7" max="8" width="11.5" style="153" customWidth="1"/>
    <col min="9" max="10" width="11.5" customWidth="1"/>
    <col min="11" max="12" width="11.5" style="153" customWidth="1"/>
    <col min="13" max="13" width="11.5" customWidth="1"/>
  </cols>
  <sheetData>
    <row r="1" ht="18.95" customHeight="1" spans="1:1">
      <c r="A1" s="61" t="s">
        <v>0</v>
      </c>
    </row>
    <row r="3" ht="24" spans="1:13">
      <c r="A3" s="154" t="s">
        <v>1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ht="15" customHeight="1" spans="1:13">
      <c r="A4" s="155"/>
      <c r="B4" s="156"/>
      <c r="C4" s="156"/>
      <c r="D4" s="156"/>
      <c r="E4" s="156"/>
      <c r="F4" s="157"/>
      <c r="G4" s="158"/>
      <c r="H4" s="158"/>
      <c r="I4" s="174"/>
      <c r="J4" s="174"/>
      <c r="K4" s="175" t="s">
        <v>2</v>
      </c>
      <c r="L4" s="175"/>
      <c r="M4" s="175"/>
    </row>
    <row r="5" s="80" customFormat="1" ht="19.5" customHeight="1" spans="1:13">
      <c r="A5" s="159" t="s">
        <v>3</v>
      </c>
      <c r="B5" s="160" t="s">
        <v>4</v>
      </c>
      <c r="C5" s="130" t="s">
        <v>5</v>
      </c>
      <c r="D5" s="130"/>
      <c r="E5" s="130"/>
      <c r="F5" s="130"/>
      <c r="G5" s="130"/>
      <c r="H5" s="130"/>
      <c r="I5" s="130"/>
      <c r="J5" s="130"/>
      <c r="K5" s="176" t="s">
        <v>6</v>
      </c>
      <c r="L5" s="176" t="s">
        <v>7</v>
      </c>
      <c r="M5" s="160" t="s">
        <v>8</v>
      </c>
    </row>
    <row r="6" s="80" customFormat="1" ht="54" spans="1:13">
      <c r="A6" s="161"/>
      <c r="B6" s="162"/>
      <c r="C6" s="130" t="s">
        <v>9</v>
      </c>
      <c r="D6" s="128" t="s">
        <v>10</v>
      </c>
      <c r="E6" s="128" t="s">
        <v>11</v>
      </c>
      <c r="F6" s="130" t="s">
        <v>12</v>
      </c>
      <c r="G6" s="163" t="s">
        <v>13</v>
      </c>
      <c r="H6" s="128" t="s">
        <v>14</v>
      </c>
      <c r="I6" s="177" t="s">
        <v>15</v>
      </c>
      <c r="J6" s="128" t="s">
        <v>16</v>
      </c>
      <c r="K6" s="178"/>
      <c r="L6" s="178"/>
      <c r="M6" s="162"/>
    </row>
    <row r="7" ht="18" customHeight="1" spans="1:13">
      <c r="A7" s="161">
        <v>1</v>
      </c>
      <c r="B7" s="161">
        <v>2</v>
      </c>
      <c r="C7" s="161">
        <v>3</v>
      </c>
      <c r="D7" s="161">
        <v>4</v>
      </c>
      <c r="E7" s="161">
        <v>5</v>
      </c>
      <c r="F7" s="161">
        <v>6</v>
      </c>
      <c r="G7" s="163" t="s">
        <v>17</v>
      </c>
      <c r="H7" s="130" t="s">
        <v>18</v>
      </c>
      <c r="I7" s="177">
        <v>9</v>
      </c>
      <c r="J7" s="177" t="s">
        <v>19</v>
      </c>
      <c r="K7" s="177">
        <v>11</v>
      </c>
      <c r="L7" s="177">
        <v>10</v>
      </c>
      <c r="M7" s="130">
        <v>12</v>
      </c>
    </row>
    <row r="8" ht="18" customHeight="1" spans="1:13">
      <c r="A8" s="164" t="s">
        <v>20</v>
      </c>
      <c r="B8" s="70">
        <f>B9+B26</f>
        <v>43357</v>
      </c>
      <c r="C8" s="70">
        <f>C9+C26</f>
        <v>34600</v>
      </c>
      <c r="D8" s="70">
        <f>D9+D26</f>
        <v>43500</v>
      </c>
      <c r="E8" s="70">
        <v>34814</v>
      </c>
      <c r="F8" s="70">
        <f>F9+F26</f>
        <v>34814</v>
      </c>
      <c r="G8" s="70">
        <f>G9+G26</f>
        <v>214</v>
      </c>
      <c r="H8" s="105">
        <f>H9+H26</f>
        <v>-8712</v>
      </c>
      <c r="I8" s="137">
        <f>F8/C8*100</f>
        <v>100.618497109827</v>
      </c>
      <c r="J8" s="170">
        <f>F8-E8</f>
        <v>0</v>
      </c>
      <c r="K8" s="137">
        <f>(F8/B8-1)*100</f>
        <v>-19.7038540489425</v>
      </c>
      <c r="L8" s="179"/>
      <c r="M8" s="180"/>
    </row>
    <row r="9" ht="18" customHeight="1" spans="1:13">
      <c r="A9" s="165" t="s">
        <v>21</v>
      </c>
      <c r="B9" s="166">
        <f>SUM(B10:B25)</f>
        <v>31591</v>
      </c>
      <c r="C9" s="166">
        <f>SUM(C10:C25)</f>
        <v>28250</v>
      </c>
      <c r="D9" s="166">
        <f>SUM(D10:D25)</f>
        <v>32500</v>
      </c>
      <c r="E9" s="166">
        <v>28349</v>
      </c>
      <c r="F9" s="166">
        <f t="shared" ref="F9:J9" si="0">SUM(F10:F25)</f>
        <v>28349</v>
      </c>
      <c r="G9" s="166">
        <f t="shared" si="0"/>
        <v>99</v>
      </c>
      <c r="H9" s="167">
        <f t="shared" si="0"/>
        <v>-4151</v>
      </c>
      <c r="I9" s="181">
        <f>F9/C9*100</f>
        <v>100.350442477876</v>
      </c>
      <c r="J9" s="182">
        <f t="shared" si="0"/>
        <v>0</v>
      </c>
      <c r="K9" s="181">
        <f>(F9/B9-1)*100</f>
        <v>-10.2624165110316</v>
      </c>
      <c r="L9" s="183"/>
      <c r="M9" s="184"/>
    </row>
    <row r="10" ht="18" customHeight="1" spans="1:13">
      <c r="A10" s="168" t="s">
        <v>22</v>
      </c>
      <c r="B10" s="169">
        <v>16535</v>
      </c>
      <c r="C10" s="169">
        <v>12296</v>
      </c>
      <c r="D10" s="170">
        <v>18860</v>
      </c>
      <c r="E10" s="170">
        <v>12287</v>
      </c>
      <c r="F10" s="170">
        <v>12287</v>
      </c>
      <c r="G10" s="170">
        <f>F10-C10</f>
        <v>-9</v>
      </c>
      <c r="H10" s="171">
        <f t="shared" ref="H10:H24" si="1">F10-D10</f>
        <v>-6573</v>
      </c>
      <c r="I10" s="137">
        <f>F10/C10*100</f>
        <v>99.9268054651919</v>
      </c>
      <c r="J10" s="170">
        <f>F10-E10</f>
        <v>0</v>
      </c>
      <c r="K10" s="137">
        <f>(F10/B10-1)*100</f>
        <v>-25.6909585727245</v>
      </c>
      <c r="L10" s="183"/>
      <c r="M10" s="180"/>
    </row>
    <row r="11" ht="18" customHeight="1" spans="1:13">
      <c r="A11" s="168" t="s">
        <v>23</v>
      </c>
      <c r="B11" s="169">
        <v>7099</v>
      </c>
      <c r="C11" s="169">
        <v>4549</v>
      </c>
      <c r="D11" s="170">
        <v>6700</v>
      </c>
      <c r="E11" s="170">
        <v>4552</v>
      </c>
      <c r="F11" s="170">
        <v>4552</v>
      </c>
      <c r="G11" s="170">
        <f t="shared" ref="G11:G24" si="2">F11-C11</f>
        <v>3</v>
      </c>
      <c r="H11" s="171">
        <f t="shared" si="1"/>
        <v>-2148</v>
      </c>
      <c r="I11" s="137">
        <f t="shared" ref="I11:I24" si="3">F11/C11*100</f>
        <v>100.065948560123</v>
      </c>
      <c r="J11" s="170">
        <f t="shared" ref="J11:J25" si="4">F11-E11</f>
        <v>0</v>
      </c>
      <c r="K11" s="137">
        <f t="shared" ref="K11:K27" si="5">(F11/B11-1)*100</f>
        <v>-35.8782927172841</v>
      </c>
      <c r="L11" s="183"/>
      <c r="M11" s="180"/>
    </row>
    <row r="12" ht="18" customHeight="1" spans="1:13">
      <c r="A12" s="152" t="s">
        <v>24</v>
      </c>
      <c r="B12" s="169"/>
      <c r="C12" s="169"/>
      <c r="D12" s="170"/>
      <c r="E12" s="170"/>
      <c r="F12" s="170"/>
      <c r="G12" s="170">
        <f t="shared" si="2"/>
        <v>0</v>
      </c>
      <c r="H12" s="171">
        <f t="shared" si="1"/>
        <v>0</v>
      </c>
      <c r="I12" s="137"/>
      <c r="J12" s="170">
        <f t="shared" si="4"/>
        <v>0</v>
      </c>
      <c r="K12" s="151"/>
      <c r="L12" s="183"/>
      <c r="M12" s="180"/>
    </row>
    <row r="13" ht="18" customHeight="1" spans="1:13">
      <c r="A13" s="168" t="s">
        <v>25</v>
      </c>
      <c r="B13" s="169">
        <v>546</v>
      </c>
      <c r="C13" s="169">
        <v>588</v>
      </c>
      <c r="D13" s="172">
        <v>510</v>
      </c>
      <c r="E13" s="172">
        <v>598</v>
      </c>
      <c r="F13" s="172">
        <v>598</v>
      </c>
      <c r="G13" s="170">
        <f t="shared" si="2"/>
        <v>10</v>
      </c>
      <c r="H13" s="171">
        <f t="shared" si="1"/>
        <v>88</v>
      </c>
      <c r="I13" s="137">
        <f t="shared" si="3"/>
        <v>101.700680272109</v>
      </c>
      <c r="J13" s="170">
        <f t="shared" si="4"/>
        <v>0</v>
      </c>
      <c r="K13" s="151">
        <f t="shared" si="5"/>
        <v>9.52380952380953</v>
      </c>
      <c r="L13" s="183"/>
      <c r="M13" s="180"/>
    </row>
    <row r="14" ht="18" customHeight="1" spans="1:13">
      <c r="A14" s="168" t="s">
        <v>26</v>
      </c>
      <c r="B14" s="169"/>
      <c r="C14" s="169"/>
      <c r="D14" s="170"/>
      <c r="E14" s="170"/>
      <c r="F14" s="170"/>
      <c r="G14" s="170">
        <f t="shared" si="2"/>
        <v>0</v>
      </c>
      <c r="H14" s="171">
        <f t="shared" si="1"/>
        <v>0</v>
      </c>
      <c r="I14" s="137"/>
      <c r="J14" s="170">
        <f t="shared" si="4"/>
        <v>0</v>
      </c>
      <c r="K14" s="151"/>
      <c r="L14" s="183"/>
      <c r="M14" s="180"/>
    </row>
    <row r="15" ht="18" customHeight="1" spans="1:13">
      <c r="A15" s="168" t="s">
        <v>27</v>
      </c>
      <c r="B15" s="169">
        <v>3202</v>
      </c>
      <c r="C15" s="169">
        <v>2342</v>
      </c>
      <c r="D15" s="170">
        <v>2600</v>
      </c>
      <c r="E15" s="170">
        <v>2352</v>
      </c>
      <c r="F15" s="170">
        <v>2352</v>
      </c>
      <c r="G15" s="170">
        <f t="shared" si="2"/>
        <v>10</v>
      </c>
      <c r="H15" s="171">
        <f t="shared" si="1"/>
        <v>-248</v>
      </c>
      <c r="I15" s="137">
        <f t="shared" si="3"/>
        <v>100.426985482494</v>
      </c>
      <c r="J15" s="170">
        <f t="shared" si="4"/>
        <v>0</v>
      </c>
      <c r="K15" s="151">
        <f t="shared" si="5"/>
        <v>-26.5459088069956</v>
      </c>
      <c r="L15" s="183"/>
      <c r="M15" s="180"/>
    </row>
    <row r="16" ht="18" customHeight="1" spans="1:13">
      <c r="A16" s="168" t="s">
        <v>28</v>
      </c>
      <c r="B16" s="169">
        <v>805</v>
      </c>
      <c r="C16" s="169">
        <v>2050</v>
      </c>
      <c r="D16" s="170">
        <v>710</v>
      </c>
      <c r="E16" s="170">
        <v>2051</v>
      </c>
      <c r="F16" s="170">
        <v>2051</v>
      </c>
      <c r="G16" s="170">
        <f t="shared" si="2"/>
        <v>1</v>
      </c>
      <c r="H16" s="171">
        <f t="shared" si="1"/>
        <v>1341</v>
      </c>
      <c r="I16" s="137">
        <f t="shared" si="3"/>
        <v>100.048780487805</v>
      </c>
      <c r="J16" s="170">
        <f t="shared" si="4"/>
        <v>0</v>
      </c>
      <c r="K16" s="151">
        <f t="shared" si="5"/>
        <v>154.782608695652</v>
      </c>
      <c r="L16" s="183"/>
      <c r="M16" s="180"/>
    </row>
    <row r="17" ht="18" customHeight="1" spans="1:13">
      <c r="A17" s="168" t="s">
        <v>29</v>
      </c>
      <c r="B17" s="169">
        <v>597</v>
      </c>
      <c r="C17" s="169">
        <v>503</v>
      </c>
      <c r="D17" s="170">
        <v>490</v>
      </c>
      <c r="E17" s="170">
        <v>506</v>
      </c>
      <c r="F17" s="170">
        <v>506</v>
      </c>
      <c r="G17" s="170">
        <f t="shared" si="2"/>
        <v>3</v>
      </c>
      <c r="H17" s="171">
        <f t="shared" si="1"/>
        <v>16</v>
      </c>
      <c r="I17" s="137">
        <f t="shared" si="3"/>
        <v>100.596421471173</v>
      </c>
      <c r="J17" s="170">
        <f t="shared" si="4"/>
        <v>0</v>
      </c>
      <c r="K17" s="151">
        <f t="shared" si="5"/>
        <v>-15.2428810720268</v>
      </c>
      <c r="L17" s="183"/>
      <c r="M17" s="180"/>
    </row>
    <row r="18" ht="18" customHeight="1" spans="1:13">
      <c r="A18" s="168" t="s">
        <v>30</v>
      </c>
      <c r="B18" s="169">
        <v>259</v>
      </c>
      <c r="C18" s="169">
        <v>250</v>
      </c>
      <c r="D18" s="170">
        <v>300</v>
      </c>
      <c r="E18" s="170">
        <v>254</v>
      </c>
      <c r="F18" s="170">
        <v>254</v>
      </c>
      <c r="G18" s="170">
        <f t="shared" si="2"/>
        <v>4</v>
      </c>
      <c r="H18" s="171">
        <f t="shared" si="1"/>
        <v>-46</v>
      </c>
      <c r="I18" s="137">
        <f t="shared" si="3"/>
        <v>101.6</v>
      </c>
      <c r="J18" s="170">
        <f t="shared" si="4"/>
        <v>0</v>
      </c>
      <c r="K18" s="151">
        <f t="shared" si="5"/>
        <v>-1.93050193050193</v>
      </c>
      <c r="L18" s="183"/>
      <c r="M18" s="180"/>
    </row>
    <row r="19" ht="18" customHeight="1" spans="1:13">
      <c r="A19" s="168" t="s">
        <v>31</v>
      </c>
      <c r="B19" s="169">
        <v>413</v>
      </c>
      <c r="C19" s="169">
        <v>565</v>
      </c>
      <c r="D19" s="170">
        <v>410</v>
      </c>
      <c r="E19" s="170">
        <v>573</v>
      </c>
      <c r="F19" s="170">
        <v>573</v>
      </c>
      <c r="G19" s="170">
        <f t="shared" si="2"/>
        <v>8</v>
      </c>
      <c r="H19" s="171">
        <f t="shared" si="1"/>
        <v>163</v>
      </c>
      <c r="I19" s="137">
        <f t="shared" si="3"/>
        <v>101.41592920354</v>
      </c>
      <c r="J19" s="170">
        <f t="shared" si="4"/>
        <v>0</v>
      </c>
      <c r="K19" s="151">
        <f t="shared" si="5"/>
        <v>38.7409200968523</v>
      </c>
      <c r="L19" s="183"/>
      <c r="M19" s="180"/>
    </row>
    <row r="20" ht="18" customHeight="1" spans="1:13">
      <c r="A20" s="168" t="s">
        <v>32</v>
      </c>
      <c r="B20" s="169">
        <v>874</v>
      </c>
      <c r="C20" s="169">
        <v>962</v>
      </c>
      <c r="D20" s="170">
        <v>810</v>
      </c>
      <c r="E20" s="170">
        <v>962</v>
      </c>
      <c r="F20" s="170">
        <v>962</v>
      </c>
      <c r="G20" s="170">
        <f t="shared" si="2"/>
        <v>0</v>
      </c>
      <c r="H20" s="171">
        <f t="shared" si="1"/>
        <v>152</v>
      </c>
      <c r="I20" s="137">
        <f t="shared" si="3"/>
        <v>100</v>
      </c>
      <c r="J20" s="170">
        <f t="shared" si="4"/>
        <v>0</v>
      </c>
      <c r="K20" s="151">
        <f t="shared" si="5"/>
        <v>10.0686498855835</v>
      </c>
      <c r="L20" s="183"/>
      <c r="M20" s="180"/>
    </row>
    <row r="21" ht="18" customHeight="1" spans="1:13">
      <c r="A21" s="168" t="s">
        <v>33</v>
      </c>
      <c r="B21" s="169">
        <v>1</v>
      </c>
      <c r="C21" s="169">
        <v>2436</v>
      </c>
      <c r="D21" s="170"/>
      <c r="E21" s="170">
        <v>2436</v>
      </c>
      <c r="F21" s="170">
        <v>2436</v>
      </c>
      <c r="G21" s="170">
        <f t="shared" si="2"/>
        <v>0</v>
      </c>
      <c r="H21" s="171">
        <f t="shared" si="1"/>
        <v>2436</v>
      </c>
      <c r="I21" s="137">
        <f t="shared" si="3"/>
        <v>100</v>
      </c>
      <c r="J21" s="170">
        <f t="shared" si="4"/>
        <v>0</v>
      </c>
      <c r="K21" s="151">
        <f t="shared" si="5"/>
        <v>243500</v>
      </c>
      <c r="L21" s="183"/>
      <c r="M21" s="180"/>
    </row>
    <row r="22" ht="18" customHeight="1" spans="1:13">
      <c r="A22" s="168" t="s">
        <v>34</v>
      </c>
      <c r="B22" s="169">
        <v>1032</v>
      </c>
      <c r="C22" s="169">
        <v>1485</v>
      </c>
      <c r="D22" s="170">
        <v>910</v>
      </c>
      <c r="E22" s="170">
        <v>1554</v>
      </c>
      <c r="F22" s="170">
        <v>1554</v>
      </c>
      <c r="G22" s="170">
        <f t="shared" si="2"/>
        <v>69</v>
      </c>
      <c r="H22" s="171">
        <f t="shared" si="1"/>
        <v>644</v>
      </c>
      <c r="I22" s="137">
        <f t="shared" si="3"/>
        <v>104.646464646465</v>
      </c>
      <c r="J22" s="170">
        <f t="shared" si="4"/>
        <v>0</v>
      </c>
      <c r="K22" s="151">
        <f t="shared" si="5"/>
        <v>50.5813953488372</v>
      </c>
      <c r="L22" s="183"/>
      <c r="M22" s="180"/>
    </row>
    <row r="23" ht="18" customHeight="1" spans="1:13">
      <c r="A23" s="168" t="s">
        <v>35</v>
      </c>
      <c r="B23" s="169">
        <v>206</v>
      </c>
      <c r="C23" s="169">
        <v>214</v>
      </c>
      <c r="D23" s="170">
        <v>180</v>
      </c>
      <c r="E23" s="170">
        <v>214</v>
      </c>
      <c r="F23" s="170">
        <v>214</v>
      </c>
      <c r="G23" s="170">
        <f t="shared" si="2"/>
        <v>0</v>
      </c>
      <c r="H23" s="171">
        <f t="shared" si="1"/>
        <v>34</v>
      </c>
      <c r="I23" s="137">
        <f t="shared" si="3"/>
        <v>100</v>
      </c>
      <c r="J23" s="170">
        <f t="shared" si="4"/>
        <v>0</v>
      </c>
      <c r="K23" s="151">
        <f t="shared" si="5"/>
        <v>3.88349514563107</v>
      </c>
      <c r="L23" s="183"/>
      <c r="M23" s="180"/>
    </row>
    <row r="24" ht="18" customHeight="1" spans="1:13">
      <c r="A24" s="152" t="s">
        <v>36</v>
      </c>
      <c r="B24" s="70">
        <v>22</v>
      </c>
      <c r="C24" s="169">
        <v>10</v>
      </c>
      <c r="D24" s="170">
        <v>20</v>
      </c>
      <c r="E24" s="170">
        <v>10</v>
      </c>
      <c r="F24" s="170">
        <v>10</v>
      </c>
      <c r="G24" s="170">
        <f t="shared" si="2"/>
        <v>0</v>
      </c>
      <c r="H24" s="171">
        <f t="shared" si="1"/>
        <v>-10</v>
      </c>
      <c r="I24" s="137">
        <f t="shared" si="3"/>
        <v>100</v>
      </c>
      <c r="J24" s="170">
        <f t="shared" si="4"/>
        <v>0</v>
      </c>
      <c r="K24" s="151">
        <f t="shared" si="5"/>
        <v>-54.5454545454545</v>
      </c>
      <c r="L24" s="183"/>
      <c r="M24" s="180"/>
    </row>
    <row r="25" ht="18" customHeight="1" spans="1:13">
      <c r="A25" s="168" t="s">
        <v>37</v>
      </c>
      <c r="B25" s="70"/>
      <c r="C25" s="169"/>
      <c r="D25" s="170"/>
      <c r="E25" s="170"/>
      <c r="F25" s="170"/>
      <c r="G25" s="170"/>
      <c r="H25" s="171"/>
      <c r="I25" s="137"/>
      <c r="J25" s="170">
        <f t="shared" si="4"/>
        <v>0</v>
      </c>
      <c r="K25" s="185" t="s">
        <v>38</v>
      </c>
      <c r="L25" s="183"/>
      <c r="M25" s="180"/>
    </row>
    <row r="26" ht="18" customHeight="1" spans="1:13">
      <c r="A26" s="165" t="s">
        <v>39</v>
      </c>
      <c r="B26" s="166">
        <f>SUM(B27:B34)</f>
        <v>11766</v>
      </c>
      <c r="C26" s="166">
        <f>SUM(C27:C34)</f>
        <v>6350</v>
      </c>
      <c r="D26" s="166">
        <f>SUM(D27:D34)</f>
        <v>11000</v>
      </c>
      <c r="E26" s="166">
        <v>6465</v>
      </c>
      <c r="F26" s="166">
        <f>SUM(F27:F34)</f>
        <v>6465</v>
      </c>
      <c r="G26" s="166">
        <f>SUM(G27:G34)</f>
        <v>115</v>
      </c>
      <c r="H26" s="167">
        <f>SUM(H27:H34)</f>
        <v>-4561</v>
      </c>
      <c r="I26" s="181">
        <f>F26/C26*100</f>
        <v>101.811023622047</v>
      </c>
      <c r="J26" s="182">
        <f t="shared" ref="J26:J34" si="6">F26-E26</f>
        <v>0</v>
      </c>
      <c r="K26" s="186">
        <f t="shared" si="5"/>
        <v>-45.0535441101479</v>
      </c>
      <c r="L26" s="183"/>
      <c r="M26" s="184"/>
    </row>
    <row r="27" ht="18" customHeight="1" spans="1:13">
      <c r="A27" s="168" t="s">
        <v>40</v>
      </c>
      <c r="B27" s="70">
        <v>2323</v>
      </c>
      <c r="C27" s="70">
        <v>3133</v>
      </c>
      <c r="D27" s="170">
        <v>2100</v>
      </c>
      <c r="E27" s="170">
        <v>3140</v>
      </c>
      <c r="F27" s="170">
        <v>3140</v>
      </c>
      <c r="G27" s="170">
        <f>F27-C27</f>
        <v>7</v>
      </c>
      <c r="H27" s="171">
        <f>F27-D27</f>
        <v>1040</v>
      </c>
      <c r="I27" s="137">
        <f>F27/C27*100</f>
        <v>100.223428024258</v>
      </c>
      <c r="J27" s="170">
        <f t="shared" si="6"/>
        <v>0</v>
      </c>
      <c r="K27" s="151">
        <f t="shared" si="5"/>
        <v>35.1700387430047</v>
      </c>
      <c r="L27" s="187"/>
      <c r="M27" s="187"/>
    </row>
    <row r="28" ht="18" customHeight="1" spans="1:13">
      <c r="A28" s="168" t="s">
        <v>41</v>
      </c>
      <c r="B28" s="70">
        <v>3756</v>
      </c>
      <c r="C28" s="70">
        <v>2053</v>
      </c>
      <c r="D28" s="170">
        <v>2000</v>
      </c>
      <c r="E28" s="170">
        <v>2055</v>
      </c>
      <c r="F28" s="170">
        <v>2055</v>
      </c>
      <c r="G28" s="170">
        <f t="shared" ref="G28:G33" si="7">F28-C28</f>
        <v>2</v>
      </c>
      <c r="H28" s="171">
        <f>F28-D28</f>
        <v>55</v>
      </c>
      <c r="I28" s="137">
        <f t="shared" ref="I28:I33" si="8">F28/C28*100</f>
        <v>100.09741841208</v>
      </c>
      <c r="J28" s="170">
        <f t="shared" si="6"/>
        <v>0</v>
      </c>
      <c r="K28" s="151">
        <f t="shared" ref="K28:K34" si="9">(F28/B28-1)*100</f>
        <v>-45.2875399361022</v>
      </c>
      <c r="L28" s="187"/>
      <c r="M28" s="187"/>
    </row>
    <row r="29" ht="18" customHeight="1" spans="1:13">
      <c r="A29" s="168" t="s">
        <v>42</v>
      </c>
      <c r="B29" s="70">
        <v>695</v>
      </c>
      <c r="C29" s="70">
        <v>1283</v>
      </c>
      <c r="D29" s="172">
        <v>600</v>
      </c>
      <c r="E29" s="172">
        <v>1299</v>
      </c>
      <c r="F29" s="172">
        <v>1299</v>
      </c>
      <c r="G29" s="170">
        <f t="shared" si="7"/>
        <v>16</v>
      </c>
      <c r="H29" s="171">
        <f t="shared" ref="H29:H33" si="10">F29-D29</f>
        <v>699</v>
      </c>
      <c r="I29" s="137">
        <f t="shared" si="8"/>
        <v>101.247077162899</v>
      </c>
      <c r="J29" s="170">
        <f t="shared" si="6"/>
        <v>0</v>
      </c>
      <c r="K29" s="151">
        <f t="shared" si="9"/>
        <v>86.9064748201439</v>
      </c>
      <c r="L29" s="188"/>
      <c r="M29" s="188"/>
    </row>
    <row r="30" ht="18" customHeight="1" spans="1:13">
      <c r="A30" s="168" t="s">
        <v>43</v>
      </c>
      <c r="B30" s="70"/>
      <c r="C30" s="70">
        <v>153</v>
      </c>
      <c r="D30" s="170"/>
      <c r="E30" s="170">
        <v>153</v>
      </c>
      <c r="F30" s="170">
        <v>153</v>
      </c>
      <c r="G30" s="170">
        <f t="shared" si="7"/>
        <v>0</v>
      </c>
      <c r="H30" s="171">
        <f t="shared" si="10"/>
        <v>153</v>
      </c>
      <c r="I30" s="137"/>
      <c r="J30" s="170">
        <f t="shared" si="6"/>
        <v>0</v>
      </c>
      <c r="K30" s="151"/>
      <c r="L30" s="187"/>
      <c r="M30" s="187"/>
    </row>
    <row r="31" ht="18" customHeight="1" spans="1:13">
      <c r="A31" s="168" t="s">
        <v>44</v>
      </c>
      <c r="B31" s="70">
        <v>3985</v>
      </c>
      <c r="C31" s="70">
        <v>-1580</v>
      </c>
      <c r="D31" s="170">
        <v>5300</v>
      </c>
      <c r="E31" s="170">
        <v>-1555</v>
      </c>
      <c r="F31" s="170">
        <v>-1555</v>
      </c>
      <c r="G31" s="170">
        <f t="shared" si="7"/>
        <v>25</v>
      </c>
      <c r="H31" s="171">
        <f t="shared" si="10"/>
        <v>-6855</v>
      </c>
      <c r="I31" s="137">
        <f t="shared" si="8"/>
        <v>98.4177215189873</v>
      </c>
      <c r="J31" s="170">
        <f t="shared" si="6"/>
        <v>0</v>
      </c>
      <c r="K31" s="151">
        <f t="shared" si="9"/>
        <v>-139.021329987453</v>
      </c>
      <c r="L31" s="187"/>
      <c r="M31" s="187"/>
    </row>
    <row r="32" ht="18" customHeight="1" spans="1:13">
      <c r="A32" s="168" t="s">
        <v>45</v>
      </c>
      <c r="B32" s="70"/>
      <c r="C32" s="70"/>
      <c r="D32" s="170"/>
      <c r="E32" s="170">
        <v>0</v>
      </c>
      <c r="F32" s="170">
        <v>0</v>
      </c>
      <c r="G32" s="170">
        <f t="shared" si="7"/>
        <v>0</v>
      </c>
      <c r="H32" s="171">
        <f t="shared" si="10"/>
        <v>0</v>
      </c>
      <c r="I32" s="137"/>
      <c r="J32" s="170">
        <f t="shared" si="6"/>
        <v>0</v>
      </c>
      <c r="K32" s="151"/>
      <c r="L32" s="187"/>
      <c r="M32" s="187"/>
    </row>
    <row r="33" ht="18" customHeight="1" spans="1:13">
      <c r="A33" s="168" t="s">
        <v>46</v>
      </c>
      <c r="B33" s="70">
        <v>993</v>
      </c>
      <c r="C33" s="70">
        <v>1282</v>
      </c>
      <c r="D33" s="170">
        <v>1000</v>
      </c>
      <c r="E33" s="170">
        <v>1347</v>
      </c>
      <c r="F33" s="170">
        <v>1347</v>
      </c>
      <c r="G33" s="170">
        <f t="shared" si="7"/>
        <v>65</v>
      </c>
      <c r="H33" s="171">
        <f t="shared" si="10"/>
        <v>347</v>
      </c>
      <c r="I33" s="137">
        <f t="shared" si="8"/>
        <v>105.070202808112</v>
      </c>
      <c r="J33" s="170">
        <f t="shared" si="6"/>
        <v>0</v>
      </c>
      <c r="K33" s="151">
        <f t="shared" si="9"/>
        <v>35.6495468277946</v>
      </c>
      <c r="L33" s="187"/>
      <c r="M33" s="187"/>
    </row>
    <row r="34" ht="18" customHeight="1" spans="1:13">
      <c r="A34" s="173" t="s">
        <v>47</v>
      </c>
      <c r="B34" s="70">
        <v>14</v>
      </c>
      <c r="C34" s="70">
        <v>26</v>
      </c>
      <c r="D34" s="70"/>
      <c r="E34" s="70">
        <v>26</v>
      </c>
      <c r="F34" s="70">
        <v>26</v>
      </c>
      <c r="G34" s="70"/>
      <c r="H34" s="105"/>
      <c r="I34" s="137"/>
      <c r="J34" s="170">
        <f t="shared" si="6"/>
        <v>0</v>
      </c>
      <c r="K34" s="151">
        <f t="shared" si="9"/>
        <v>85.7142857142857</v>
      </c>
      <c r="L34" s="173"/>
      <c r="M34" s="173"/>
    </row>
  </sheetData>
  <autoFilter xmlns:etc="http://www.wps.cn/officeDocument/2017/etCustomData" ref="A7:M34" etc:filterBottomFollowUsedRange="0">
    <extLst/>
  </autoFilter>
  <mergeCells count="8">
    <mergeCell ref="A3:M3"/>
    <mergeCell ref="K4:M4"/>
    <mergeCell ref="C5:J5"/>
    <mergeCell ref="A5:A6"/>
    <mergeCell ref="B5:B6"/>
    <mergeCell ref="K5:K6"/>
    <mergeCell ref="L5:L6"/>
    <mergeCell ref="M5:M6"/>
  </mergeCells>
  <printOptions horizontalCentered="1"/>
  <pageMargins left="0.901388888888889" right="0.507638888888889" top="0.751388888888889" bottom="0.751388888888889" header="0.310416666666667" footer="0.668055555555556"/>
  <pageSetup paperSize="9" scale="73" firstPageNumber="13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K29"/>
  <sheetViews>
    <sheetView workbookViewId="0">
      <selection activeCell="A2" sqref="A2:K2"/>
    </sheetView>
  </sheetViews>
  <sheetFormatPr defaultColWidth="9" defaultRowHeight="14.25"/>
  <cols>
    <col min="1" max="1" width="26.5" customWidth="1"/>
    <col min="2" max="10" width="11.875" customWidth="1"/>
    <col min="11" max="11" width="8" customWidth="1"/>
  </cols>
  <sheetData>
    <row r="1" spans="1:11">
      <c r="A1" s="101" t="s">
        <v>48</v>
      </c>
      <c r="B1" s="119"/>
      <c r="C1" s="120"/>
      <c r="D1" s="120"/>
      <c r="E1" s="120"/>
      <c r="F1" s="119"/>
      <c r="G1" s="119"/>
      <c r="H1" s="121"/>
      <c r="I1" s="121"/>
      <c r="J1" s="121"/>
      <c r="K1" s="145"/>
    </row>
    <row r="2" ht="19.15" customHeight="1" spans="1:11">
      <c r="A2" s="102" t="s">
        <v>49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customHeight="1" spans="1:11">
      <c r="A3" s="122"/>
      <c r="B3" s="123"/>
      <c r="C3" s="123"/>
      <c r="D3" s="123"/>
      <c r="E3" s="123"/>
      <c r="F3" s="123"/>
      <c r="G3" s="123"/>
      <c r="H3" s="122"/>
      <c r="I3" s="122"/>
      <c r="J3" s="122"/>
      <c r="K3" s="122" t="s">
        <v>2</v>
      </c>
    </row>
    <row r="4" s="80" customFormat="1" ht="16.5" customHeight="1" spans="1:11">
      <c r="A4" s="124" t="s">
        <v>50</v>
      </c>
      <c r="B4" s="125" t="s">
        <v>4</v>
      </c>
      <c r="C4" s="126" t="s">
        <v>5</v>
      </c>
      <c r="D4" s="126"/>
      <c r="E4" s="126"/>
      <c r="F4" s="126"/>
      <c r="G4" s="126"/>
      <c r="H4" s="126"/>
      <c r="I4" s="126"/>
      <c r="J4" s="146" t="s">
        <v>6</v>
      </c>
      <c r="K4" s="147" t="s">
        <v>8</v>
      </c>
    </row>
    <row r="5" s="80" customFormat="1" ht="63" customHeight="1" spans="1:11">
      <c r="A5" s="127"/>
      <c r="B5" s="125"/>
      <c r="C5" s="126" t="s">
        <v>51</v>
      </c>
      <c r="D5" s="128" t="s">
        <v>10</v>
      </c>
      <c r="E5" s="128" t="s">
        <v>11</v>
      </c>
      <c r="F5" s="126" t="s">
        <v>52</v>
      </c>
      <c r="G5" s="128" t="s">
        <v>14</v>
      </c>
      <c r="H5" s="129" t="s">
        <v>53</v>
      </c>
      <c r="I5" s="128" t="s">
        <v>16</v>
      </c>
      <c r="J5" s="148"/>
      <c r="K5" s="147"/>
    </row>
    <row r="6" ht="15.95" customHeight="1" spans="1:11">
      <c r="A6" s="127">
        <v>1</v>
      </c>
      <c r="B6" s="125">
        <v>2</v>
      </c>
      <c r="C6" s="125">
        <v>3</v>
      </c>
      <c r="D6" s="125">
        <v>4</v>
      </c>
      <c r="E6" s="125">
        <v>5</v>
      </c>
      <c r="F6" s="125">
        <v>6</v>
      </c>
      <c r="G6" s="130" t="s">
        <v>54</v>
      </c>
      <c r="H6" s="126">
        <v>8</v>
      </c>
      <c r="I6" s="126" t="s">
        <v>55</v>
      </c>
      <c r="J6" s="126">
        <v>10</v>
      </c>
      <c r="K6" s="126">
        <v>11</v>
      </c>
    </row>
    <row r="7" ht="15.95" customHeight="1" spans="1:11">
      <c r="A7" s="131" t="s">
        <v>56</v>
      </c>
      <c r="B7" s="132">
        <f>SUM(B8:B29)</f>
        <v>433174</v>
      </c>
      <c r="C7" s="132">
        <f>SUM(C8:C29)</f>
        <v>515283</v>
      </c>
      <c r="D7" s="132">
        <f t="shared" ref="D7:I7" si="0">SUM(D8:D29)</f>
        <v>278174</v>
      </c>
      <c r="E7" s="132">
        <f t="shared" si="0"/>
        <v>443819</v>
      </c>
      <c r="F7" s="132">
        <f t="shared" si="0"/>
        <v>443819</v>
      </c>
      <c r="G7" s="132">
        <f t="shared" si="0"/>
        <v>165645</v>
      </c>
      <c r="H7" s="133">
        <f>F7/C7*100</f>
        <v>86.1311162991987</v>
      </c>
      <c r="I7" s="132">
        <f t="shared" si="0"/>
        <v>0</v>
      </c>
      <c r="J7" s="149">
        <f>(F7-B7)/B7*100</f>
        <v>2.45744204407467</v>
      </c>
      <c r="K7" s="150"/>
    </row>
    <row r="8" ht="15.95" customHeight="1" spans="1:11">
      <c r="A8" s="134" t="s">
        <v>57</v>
      </c>
      <c r="B8" s="135">
        <v>26394</v>
      </c>
      <c r="C8" s="135">
        <v>33317</v>
      </c>
      <c r="D8" s="136">
        <v>26118</v>
      </c>
      <c r="E8" s="135">
        <v>32048</v>
      </c>
      <c r="F8" s="135">
        <v>32048</v>
      </c>
      <c r="G8" s="105">
        <f>F8-D8</f>
        <v>5930</v>
      </c>
      <c r="H8" s="137">
        <f t="shared" ref="H8:H21" si="1">F8/C8*100</f>
        <v>96.1911336554912</v>
      </c>
      <c r="I8" s="105">
        <f>F8-E8</f>
        <v>0</v>
      </c>
      <c r="J8" s="151">
        <f t="shared" ref="J8:J21" si="2">(F8-B8)/B8*100</f>
        <v>21.4215351973933</v>
      </c>
      <c r="K8" s="152"/>
    </row>
    <row r="9" ht="15.95" customHeight="1" spans="1:11">
      <c r="A9" s="138" t="s">
        <v>58</v>
      </c>
      <c r="B9" s="135"/>
      <c r="C9" s="135">
        <v>276</v>
      </c>
      <c r="D9" s="136">
        <v>201</v>
      </c>
      <c r="E9" s="135">
        <v>259</v>
      </c>
      <c r="F9" s="135">
        <v>259</v>
      </c>
      <c r="G9" s="105">
        <f t="shared" ref="G9:G29" si="3">F9-D9</f>
        <v>58</v>
      </c>
      <c r="H9" s="137"/>
      <c r="I9" s="105">
        <f t="shared" ref="I9:I29" si="4">F9-E9</f>
        <v>0</v>
      </c>
      <c r="J9" s="151"/>
      <c r="K9" s="152"/>
    </row>
    <row r="10" ht="15.95" customHeight="1" spans="1:11">
      <c r="A10" s="138" t="s">
        <v>59</v>
      </c>
      <c r="B10" s="135">
        <v>7897</v>
      </c>
      <c r="C10" s="135">
        <v>10158</v>
      </c>
      <c r="D10" s="136">
        <v>8576</v>
      </c>
      <c r="E10" s="135">
        <v>9085</v>
      </c>
      <c r="F10" s="135">
        <v>9085</v>
      </c>
      <c r="G10" s="105">
        <f t="shared" si="3"/>
        <v>509</v>
      </c>
      <c r="H10" s="137">
        <f t="shared" si="1"/>
        <v>89.4368970269738</v>
      </c>
      <c r="I10" s="105">
        <f t="shared" si="4"/>
        <v>0</v>
      </c>
      <c r="J10" s="151">
        <f t="shared" si="2"/>
        <v>15.0436874762568</v>
      </c>
      <c r="K10" s="152"/>
    </row>
    <row r="11" ht="15.95" customHeight="1" spans="1:11">
      <c r="A11" s="138" t="s">
        <v>60</v>
      </c>
      <c r="B11" s="135">
        <v>62500</v>
      </c>
      <c r="C11" s="135">
        <v>69362</v>
      </c>
      <c r="D11" s="136">
        <v>45697</v>
      </c>
      <c r="E11" s="135">
        <v>63902</v>
      </c>
      <c r="F11" s="135">
        <v>63902</v>
      </c>
      <c r="G11" s="105">
        <f t="shared" si="3"/>
        <v>18205</v>
      </c>
      <c r="H11" s="137">
        <f t="shared" si="1"/>
        <v>92.128254663937</v>
      </c>
      <c r="I11" s="105">
        <f t="shared" si="4"/>
        <v>0</v>
      </c>
      <c r="J11" s="151">
        <f t="shared" si="2"/>
        <v>2.2432</v>
      </c>
      <c r="K11" s="152"/>
    </row>
    <row r="12" ht="15.95" customHeight="1" spans="1:11">
      <c r="A12" s="138" t="s">
        <v>61</v>
      </c>
      <c r="B12" s="135">
        <v>3180</v>
      </c>
      <c r="C12" s="135">
        <v>4237</v>
      </c>
      <c r="D12" s="136">
        <v>1705</v>
      </c>
      <c r="E12" s="135">
        <v>4058</v>
      </c>
      <c r="F12" s="135">
        <v>4058</v>
      </c>
      <c r="G12" s="105">
        <f t="shared" si="3"/>
        <v>2353</v>
      </c>
      <c r="H12" s="137">
        <f t="shared" si="1"/>
        <v>95.7753127212651</v>
      </c>
      <c r="I12" s="105">
        <f t="shared" si="4"/>
        <v>0</v>
      </c>
      <c r="J12" s="151">
        <f t="shared" si="2"/>
        <v>27.6100628930818</v>
      </c>
      <c r="K12" s="152"/>
    </row>
    <row r="13" ht="15.95" customHeight="1" spans="1:11">
      <c r="A13" s="138" t="s">
        <v>62</v>
      </c>
      <c r="B13" s="135">
        <v>6860</v>
      </c>
      <c r="C13" s="135">
        <v>7349</v>
      </c>
      <c r="D13" s="136">
        <v>1456</v>
      </c>
      <c r="E13" s="135">
        <v>6049</v>
      </c>
      <c r="F13" s="135">
        <v>6049</v>
      </c>
      <c r="G13" s="105">
        <f t="shared" si="3"/>
        <v>4593</v>
      </c>
      <c r="H13" s="137">
        <f t="shared" si="1"/>
        <v>82.3105184378827</v>
      </c>
      <c r="I13" s="105">
        <f t="shared" si="4"/>
        <v>0</v>
      </c>
      <c r="J13" s="151">
        <f t="shared" si="2"/>
        <v>-11.8221574344023</v>
      </c>
      <c r="K13" s="152"/>
    </row>
    <row r="14" ht="15.95" customHeight="1" spans="1:11">
      <c r="A14" s="138" t="s">
        <v>63</v>
      </c>
      <c r="B14" s="135">
        <v>62062</v>
      </c>
      <c r="C14" s="135">
        <v>68358</v>
      </c>
      <c r="D14" s="136">
        <v>41606</v>
      </c>
      <c r="E14" s="135">
        <v>59336</v>
      </c>
      <c r="F14" s="135">
        <v>59336</v>
      </c>
      <c r="G14" s="105">
        <f t="shared" si="3"/>
        <v>17730</v>
      </c>
      <c r="H14" s="137">
        <f t="shared" si="1"/>
        <v>86.8018373855291</v>
      </c>
      <c r="I14" s="105">
        <f t="shared" si="4"/>
        <v>0</v>
      </c>
      <c r="J14" s="151">
        <f t="shared" si="2"/>
        <v>-4.39238181173665</v>
      </c>
      <c r="K14" s="152"/>
    </row>
    <row r="15" ht="15.95" customHeight="1" spans="1:11">
      <c r="A15" s="138" t="s">
        <v>64</v>
      </c>
      <c r="B15" s="135">
        <v>27496</v>
      </c>
      <c r="C15" s="135">
        <v>31852</v>
      </c>
      <c r="D15" s="136">
        <v>16834</v>
      </c>
      <c r="E15" s="135">
        <v>30352</v>
      </c>
      <c r="F15" s="135">
        <v>30352</v>
      </c>
      <c r="G15" s="105">
        <f t="shared" si="3"/>
        <v>13518</v>
      </c>
      <c r="H15" s="137">
        <f t="shared" si="1"/>
        <v>95.2907195780485</v>
      </c>
      <c r="I15" s="105">
        <f t="shared" si="4"/>
        <v>0</v>
      </c>
      <c r="J15" s="151">
        <f t="shared" si="2"/>
        <v>10.3869653767821</v>
      </c>
      <c r="K15" s="152"/>
    </row>
    <row r="16" ht="15.95" customHeight="1" spans="1:11">
      <c r="A16" s="138" t="s">
        <v>65</v>
      </c>
      <c r="B16" s="135">
        <v>19469</v>
      </c>
      <c r="C16" s="135">
        <v>27252</v>
      </c>
      <c r="D16" s="136">
        <v>4800</v>
      </c>
      <c r="E16" s="135">
        <v>18920</v>
      </c>
      <c r="F16" s="135">
        <v>18920</v>
      </c>
      <c r="G16" s="105">
        <f t="shared" si="3"/>
        <v>14120</v>
      </c>
      <c r="H16" s="137">
        <f t="shared" si="1"/>
        <v>69.4260971671804</v>
      </c>
      <c r="I16" s="105">
        <f t="shared" si="4"/>
        <v>0</v>
      </c>
      <c r="J16" s="151">
        <f t="shared" si="2"/>
        <v>-2.81986748163747</v>
      </c>
      <c r="K16" s="152"/>
    </row>
    <row r="17" ht="15.95" customHeight="1" spans="1:11">
      <c r="A17" s="138" t="s">
        <v>66</v>
      </c>
      <c r="B17" s="135">
        <v>25071</v>
      </c>
      <c r="C17" s="135">
        <v>19279</v>
      </c>
      <c r="D17" s="136">
        <v>8549</v>
      </c>
      <c r="E17" s="135">
        <v>18483</v>
      </c>
      <c r="F17" s="135">
        <v>18483</v>
      </c>
      <c r="G17" s="105">
        <f t="shared" si="3"/>
        <v>9934</v>
      </c>
      <c r="H17" s="137">
        <f t="shared" si="1"/>
        <v>95.8711551429016</v>
      </c>
      <c r="I17" s="105">
        <f t="shared" si="4"/>
        <v>0</v>
      </c>
      <c r="J17" s="151">
        <f t="shared" si="2"/>
        <v>-26.2773722627737</v>
      </c>
      <c r="K17" s="152"/>
    </row>
    <row r="18" ht="15.95" customHeight="1" spans="1:11">
      <c r="A18" s="138" t="s">
        <v>67</v>
      </c>
      <c r="B18" s="135">
        <v>126013</v>
      </c>
      <c r="C18" s="135">
        <v>166842</v>
      </c>
      <c r="D18" s="136">
        <v>70728</v>
      </c>
      <c r="E18" s="135">
        <v>135164</v>
      </c>
      <c r="F18" s="135">
        <v>135164</v>
      </c>
      <c r="G18" s="105">
        <f t="shared" si="3"/>
        <v>64436</v>
      </c>
      <c r="H18" s="137">
        <f t="shared" si="1"/>
        <v>81.0131741408039</v>
      </c>
      <c r="I18" s="105">
        <f t="shared" si="4"/>
        <v>0</v>
      </c>
      <c r="J18" s="151">
        <f t="shared" si="2"/>
        <v>7.26194916397515</v>
      </c>
      <c r="K18" s="152"/>
    </row>
    <row r="19" ht="15.95" customHeight="1" spans="1:11">
      <c r="A19" s="138" t="s">
        <v>68</v>
      </c>
      <c r="B19" s="135">
        <v>18836</v>
      </c>
      <c r="C19" s="135">
        <v>13538</v>
      </c>
      <c r="D19" s="136">
        <v>3989</v>
      </c>
      <c r="E19" s="135">
        <v>11974</v>
      </c>
      <c r="F19" s="135">
        <v>11974</v>
      </c>
      <c r="G19" s="105">
        <f t="shared" si="3"/>
        <v>7985</v>
      </c>
      <c r="H19" s="137">
        <f t="shared" si="1"/>
        <v>88.4473334318215</v>
      </c>
      <c r="I19" s="105">
        <f t="shared" si="4"/>
        <v>0</v>
      </c>
      <c r="J19" s="151">
        <f t="shared" si="2"/>
        <v>-36.4302399660225</v>
      </c>
      <c r="K19" s="152"/>
    </row>
    <row r="20" ht="15.95" customHeight="1" spans="1:11">
      <c r="A20" s="139" t="s">
        <v>69</v>
      </c>
      <c r="B20" s="135">
        <v>7229</v>
      </c>
      <c r="C20" s="135">
        <v>9480</v>
      </c>
      <c r="D20" s="136">
        <v>496</v>
      </c>
      <c r="E20" s="135">
        <v>7435</v>
      </c>
      <c r="F20" s="135">
        <v>7435</v>
      </c>
      <c r="G20" s="105">
        <f t="shared" si="3"/>
        <v>6939</v>
      </c>
      <c r="H20" s="137">
        <f t="shared" si="1"/>
        <v>78.4282700421941</v>
      </c>
      <c r="I20" s="105">
        <f t="shared" si="4"/>
        <v>0</v>
      </c>
      <c r="J20" s="151">
        <f t="shared" si="2"/>
        <v>2.84963342094342</v>
      </c>
      <c r="K20" s="152"/>
    </row>
    <row r="21" ht="15.95" customHeight="1" spans="1:11">
      <c r="A21" s="140" t="s">
        <v>70</v>
      </c>
      <c r="B21" s="135">
        <v>2485</v>
      </c>
      <c r="C21" s="135">
        <v>3253</v>
      </c>
      <c r="D21" s="136">
        <v>281</v>
      </c>
      <c r="E21" s="135">
        <v>2295</v>
      </c>
      <c r="F21" s="135">
        <v>2295</v>
      </c>
      <c r="G21" s="105">
        <f t="shared" si="3"/>
        <v>2014</v>
      </c>
      <c r="H21" s="137">
        <f t="shared" si="1"/>
        <v>70.5502612972641</v>
      </c>
      <c r="I21" s="105">
        <f t="shared" si="4"/>
        <v>0</v>
      </c>
      <c r="J21" s="151">
        <f t="shared" si="2"/>
        <v>-7.64587525150905</v>
      </c>
      <c r="K21" s="152"/>
    </row>
    <row r="22" ht="15.95" customHeight="1" spans="1:11">
      <c r="A22" s="140" t="s">
        <v>71</v>
      </c>
      <c r="B22" s="135">
        <v>15</v>
      </c>
      <c r="C22" s="135"/>
      <c r="D22" s="136"/>
      <c r="E22" s="135"/>
      <c r="F22" s="135"/>
      <c r="G22" s="105">
        <f t="shared" si="3"/>
        <v>0</v>
      </c>
      <c r="H22" s="105">
        <f>G22-F22</f>
        <v>0</v>
      </c>
      <c r="I22" s="105">
        <f t="shared" si="4"/>
        <v>0</v>
      </c>
      <c r="J22" s="151"/>
      <c r="K22" s="152"/>
    </row>
    <row r="23" ht="15.95" customHeight="1" spans="1:11">
      <c r="A23" s="140" t="s">
        <v>72</v>
      </c>
      <c r="B23" s="135">
        <v>2270</v>
      </c>
      <c r="C23" s="135">
        <v>4271</v>
      </c>
      <c r="D23" s="136">
        <v>1889</v>
      </c>
      <c r="E23" s="135">
        <v>3471</v>
      </c>
      <c r="F23" s="135">
        <v>3471</v>
      </c>
      <c r="G23" s="105">
        <f t="shared" si="3"/>
        <v>1582</v>
      </c>
      <c r="H23" s="137">
        <f t="shared" ref="H23:H29" si="5">F23/C23*100</f>
        <v>81.2690236478576</v>
      </c>
      <c r="I23" s="105">
        <f t="shared" si="4"/>
        <v>0</v>
      </c>
      <c r="J23" s="151">
        <f t="shared" ref="J23:J29" si="6">(F23-B23)/B23*100</f>
        <v>52.9074889867841</v>
      </c>
      <c r="K23" s="152"/>
    </row>
    <row r="24" ht="15.95" customHeight="1" spans="1:11">
      <c r="A24" s="140" t="s">
        <v>73</v>
      </c>
      <c r="B24" s="135">
        <v>18579</v>
      </c>
      <c r="C24" s="135">
        <v>25931</v>
      </c>
      <c r="D24" s="136">
        <v>20262</v>
      </c>
      <c r="E24" s="135">
        <v>23250</v>
      </c>
      <c r="F24" s="135">
        <v>23250</v>
      </c>
      <c r="G24" s="105">
        <f t="shared" si="3"/>
        <v>2988</v>
      </c>
      <c r="H24" s="137">
        <f t="shared" si="5"/>
        <v>89.6610234854036</v>
      </c>
      <c r="I24" s="105">
        <f t="shared" si="4"/>
        <v>0</v>
      </c>
      <c r="J24" s="151">
        <f t="shared" si="6"/>
        <v>25.1412885515905</v>
      </c>
      <c r="K24" s="152"/>
    </row>
    <row r="25" ht="15.95" customHeight="1" spans="1:11">
      <c r="A25" s="139" t="s">
        <v>74</v>
      </c>
      <c r="B25" s="135">
        <v>3676</v>
      </c>
      <c r="C25" s="135">
        <v>2592</v>
      </c>
      <c r="D25" s="136">
        <v>88</v>
      </c>
      <c r="E25" s="135">
        <v>2501</v>
      </c>
      <c r="F25" s="135">
        <v>2501</v>
      </c>
      <c r="G25" s="105">
        <f t="shared" si="3"/>
        <v>2413</v>
      </c>
      <c r="H25" s="137">
        <f t="shared" si="5"/>
        <v>96.4891975308642</v>
      </c>
      <c r="I25" s="105">
        <f t="shared" si="4"/>
        <v>0</v>
      </c>
      <c r="J25" s="151">
        <f t="shared" si="6"/>
        <v>-31.9640914036997</v>
      </c>
      <c r="K25" s="152"/>
    </row>
    <row r="26" ht="15.95" customHeight="1" spans="1:11">
      <c r="A26" s="140" t="s">
        <v>75</v>
      </c>
      <c r="B26" s="135">
        <v>2955</v>
      </c>
      <c r="C26" s="135">
        <v>6279</v>
      </c>
      <c r="D26" s="141">
        <v>2082</v>
      </c>
      <c r="E26" s="135">
        <v>4021</v>
      </c>
      <c r="F26" s="135">
        <v>4021</v>
      </c>
      <c r="G26" s="105">
        <f t="shared" si="3"/>
        <v>1939</v>
      </c>
      <c r="H26" s="137">
        <f t="shared" si="5"/>
        <v>64.0388596910336</v>
      </c>
      <c r="I26" s="105">
        <f t="shared" si="4"/>
        <v>0</v>
      </c>
      <c r="J26" s="151">
        <f t="shared" si="6"/>
        <v>36.0744500846024</v>
      </c>
      <c r="K26" s="152"/>
    </row>
    <row r="27" ht="15.95" customHeight="1" spans="1:11">
      <c r="A27" s="142" t="s">
        <v>76</v>
      </c>
      <c r="B27" s="135">
        <v>9041</v>
      </c>
      <c r="C27" s="143">
        <v>9360</v>
      </c>
      <c r="D27" s="136">
        <v>9170</v>
      </c>
      <c r="E27" s="144">
        <v>9360</v>
      </c>
      <c r="F27" s="144">
        <v>9360</v>
      </c>
      <c r="G27" s="105">
        <f t="shared" si="3"/>
        <v>190</v>
      </c>
      <c r="H27" s="137">
        <f t="shared" si="5"/>
        <v>100</v>
      </c>
      <c r="I27" s="105">
        <f t="shared" si="4"/>
        <v>0</v>
      </c>
      <c r="J27" s="151">
        <f t="shared" si="6"/>
        <v>3.52837075544741</v>
      </c>
      <c r="K27" s="152"/>
    </row>
    <row r="28" ht="15.95" customHeight="1" spans="1:11">
      <c r="A28" s="140" t="s">
        <v>77</v>
      </c>
      <c r="B28" s="135"/>
      <c r="C28" s="135"/>
      <c r="D28" s="136">
        <v>4200</v>
      </c>
      <c r="E28" s="135"/>
      <c r="F28" s="135"/>
      <c r="G28" s="105">
        <f t="shared" si="3"/>
        <v>-4200</v>
      </c>
      <c r="H28" s="137"/>
      <c r="I28" s="105">
        <f t="shared" si="4"/>
        <v>0</v>
      </c>
      <c r="J28" s="151"/>
      <c r="K28" s="152"/>
    </row>
    <row r="29" ht="15.95" customHeight="1" spans="1:11">
      <c r="A29" s="138" t="s">
        <v>78</v>
      </c>
      <c r="B29" s="135">
        <v>1146</v>
      </c>
      <c r="C29" s="135">
        <v>2297</v>
      </c>
      <c r="D29" s="136">
        <v>9447</v>
      </c>
      <c r="E29" s="135">
        <v>1856</v>
      </c>
      <c r="F29" s="135">
        <v>1856</v>
      </c>
      <c r="G29" s="105">
        <f t="shared" si="3"/>
        <v>-7591</v>
      </c>
      <c r="H29" s="137">
        <f t="shared" si="5"/>
        <v>80.8010448410971</v>
      </c>
      <c r="I29" s="105">
        <f t="shared" si="4"/>
        <v>0</v>
      </c>
      <c r="J29" s="151">
        <f t="shared" si="6"/>
        <v>61.9546247818499</v>
      </c>
      <c r="K29" s="152"/>
    </row>
  </sheetData>
  <autoFilter xmlns:etc="http://www.wps.cn/officeDocument/2017/etCustomData" ref="A5:K29" etc:filterBottomFollowUsedRange="0">
    <extLst/>
  </autoFilter>
  <mergeCells count="6">
    <mergeCell ref="A2:K2"/>
    <mergeCell ref="C4:I4"/>
    <mergeCell ref="A4:A5"/>
    <mergeCell ref="B4:B5"/>
    <mergeCell ref="J4:J5"/>
    <mergeCell ref="K4:K5"/>
  </mergeCells>
  <pageMargins left="0.901388888888889" right="0.507638888888889" top="0.751388888888889" bottom="0.751388888888889" header="0.310416666666667" footer="0.668055555555556"/>
  <pageSetup paperSize="9" scale="8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L88"/>
  <sheetViews>
    <sheetView workbookViewId="0">
      <selection activeCell="A2" sqref="A2:L2"/>
    </sheetView>
  </sheetViews>
  <sheetFormatPr defaultColWidth="9.125" defaultRowHeight="14.25"/>
  <cols>
    <col min="1" max="1" width="38.375" style="99" customWidth="1"/>
    <col min="2" max="3" width="9.875" style="99" customWidth="1"/>
    <col min="4" max="4" width="9.875" style="100" customWidth="1"/>
    <col min="5" max="6" width="9.875" style="99" customWidth="1"/>
    <col min="7" max="7" width="37.125" style="99" customWidth="1"/>
    <col min="8" max="12" width="10.25" style="99" customWidth="1"/>
    <col min="13" max="16384" width="9.125" style="99"/>
  </cols>
  <sheetData>
    <row r="1" ht="14.1" customHeight="1" spans="1:3">
      <c r="A1" s="101" t="s">
        <v>79</v>
      </c>
      <c r="B1" s="101"/>
      <c r="C1" s="101"/>
    </row>
    <row r="2" ht="20.1" customHeight="1" spans="1:12">
      <c r="A2" s="102" t="s">
        <v>80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ht="12.95" customHeight="1" spans="1:1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="98" customFormat="1" ht="48.95" customHeight="1" spans="1:12">
      <c r="A4" s="68" t="s">
        <v>81</v>
      </c>
      <c r="B4" s="5" t="s">
        <v>10</v>
      </c>
      <c r="C4" s="5" t="s">
        <v>11</v>
      </c>
      <c r="D4" s="68" t="s">
        <v>12</v>
      </c>
      <c r="E4" s="5" t="s">
        <v>14</v>
      </c>
      <c r="F4" s="5" t="s">
        <v>16</v>
      </c>
      <c r="G4" s="68" t="s">
        <v>81</v>
      </c>
      <c r="H4" s="5" t="s">
        <v>10</v>
      </c>
      <c r="I4" s="5" t="s">
        <v>11</v>
      </c>
      <c r="J4" s="68" t="s">
        <v>12</v>
      </c>
      <c r="K4" s="5" t="s">
        <v>14</v>
      </c>
      <c r="L4" s="5" t="s">
        <v>16</v>
      </c>
    </row>
    <row r="5" ht="15" customHeight="1" spans="1:12">
      <c r="A5" s="68">
        <v>1</v>
      </c>
      <c r="B5" s="68">
        <v>2</v>
      </c>
      <c r="C5" s="68">
        <v>3</v>
      </c>
      <c r="D5" s="68">
        <v>4</v>
      </c>
      <c r="E5" s="68" t="s">
        <v>82</v>
      </c>
      <c r="F5" s="68" t="s">
        <v>83</v>
      </c>
      <c r="G5" s="68">
        <v>7</v>
      </c>
      <c r="H5" s="68">
        <v>8</v>
      </c>
      <c r="I5" s="68">
        <v>9</v>
      </c>
      <c r="J5" s="68">
        <v>10</v>
      </c>
      <c r="K5" s="68" t="s">
        <v>84</v>
      </c>
      <c r="L5" s="68" t="s">
        <v>85</v>
      </c>
    </row>
    <row r="6" ht="15" customHeight="1" spans="1:12">
      <c r="A6" s="104" t="s">
        <v>86</v>
      </c>
      <c r="B6" s="105">
        <v>43500</v>
      </c>
      <c r="C6" s="105">
        <v>34814</v>
      </c>
      <c r="D6" s="105">
        <v>34814</v>
      </c>
      <c r="E6" s="105">
        <f>D6-B6</f>
        <v>-8686</v>
      </c>
      <c r="F6" s="105">
        <f>D6-C6</f>
        <v>0</v>
      </c>
      <c r="G6" s="104" t="s">
        <v>87</v>
      </c>
      <c r="H6" s="105">
        <v>278174</v>
      </c>
      <c r="I6" s="105">
        <v>443819</v>
      </c>
      <c r="J6" s="105">
        <v>443819</v>
      </c>
      <c r="K6" s="105">
        <f>J6-H6</f>
        <v>165645</v>
      </c>
      <c r="L6" s="105">
        <f>J6-I6</f>
        <v>0</v>
      </c>
    </row>
    <row r="7" ht="15" customHeight="1" spans="1:12">
      <c r="A7" s="104" t="s">
        <v>88</v>
      </c>
      <c r="B7" s="105">
        <f>SUM(B8,B15,B49,)</f>
        <v>236370</v>
      </c>
      <c r="C7" s="105">
        <f>SUM(C8,C15,C49,)</f>
        <v>397091</v>
      </c>
      <c r="D7" s="105">
        <f>SUM(D8,D15,D49,)</f>
        <v>396363</v>
      </c>
      <c r="E7" s="105">
        <f t="shared" ref="E7:E48" si="0">D7-B7</f>
        <v>159993</v>
      </c>
      <c r="F7" s="105">
        <f t="shared" ref="F7:F38" si="1">D7-C7</f>
        <v>-728</v>
      </c>
      <c r="G7" s="106" t="s">
        <v>89</v>
      </c>
      <c r="H7" s="105">
        <f>SUM(H8,H14,H49,)</f>
        <v>0</v>
      </c>
      <c r="I7" s="105">
        <v>0</v>
      </c>
      <c r="J7" s="105">
        <f>SUM(J8,J14,J49,)</f>
        <v>0</v>
      </c>
      <c r="K7" s="105">
        <f t="shared" ref="K7:K38" si="2">J7-H7</f>
        <v>0</v>
      </c>
      <c r="L7" s="105">
        <f t="shared" ref="L7:L38" si="3">J7-I7</f>
        <v>0</v>
      </c>
    </row>
    <row r="8" ht="15" customHeight="1" spans="1:12">
      <c r="A8" s="104" t="s">
        <v>90</v>
      </c>
      <c r="B8" s="105">
        <f>SUM(B9:B14)</f>
        <v>5228</v>
      </c>
      <c r="C8" s="105">
        <v>5228</v>
      </c>
      <c r="D8" s="105">
        <f>SUM(D9:D14)</f>
        <v>5228</v>
      </c>
      <c r="E8" s="105">
        <f t="shared" si="0"/>
        <v>0</v>
      </c>
      <c r="F8" s="105">
        <f t="shared" si="1"/>
        <v>0</v>
      </c>
      <c r="G8" s="106" t="s">
        <v>91</v>
      </c>
      <c r="H8" s="105">
        <f>SUM(H9:H13)</f>
        <v>0</v>
      </c>
      <c r="I8" s="105">
        <v>0</v>
      </c>
      <c r="J8" s="105">
        <f>SUM(J9:J13)</f>
        <v>0</v>
      </c>
      <c r="K8" s="105">
        <f t="shared" si="2"/>
        <v>0</v>
      </c>
      <c r="L8" s="105">
        <f t="shared" si="3"/>
        <v>0</v>
      </c>
    </row>
    <row r="9" ht="15" customHeight="1" spans="1:12">
      <c r="A9" s="107" t="s">
        <v>92</v>
      </c>
      <c r="B9" s="105">
        <v>64</v>
      </c>
      <c r="C9" s="105">
        <v>64</v>
      </c>
      <c r="D9" s="105">
        <v>64</v>
      </c>
      <c r="E9" s="105">
        <f t="shared" si="0"/>
        <v>0</v>
      </c>
      <c r="F9" s="105">
        <f t="shared" si="1"/>
        <v>0</v>
      </c>
      <c r="G9" s="108" t="s">
        <v>93</v>
      </c>
      <c r="H9" s="105"/>
      <c r="I9" s="105"/>
      <c r="J9" s="105"/>
      <c r="K9" s="105">
        <f t="shared" si="2"/>
        <v>0</v>
      </c>
      <c r="L9" s="105">
        <f t="shared" si="3"/>
        <v>0</v>
      </c>
    </row>
    <row r="10" ht="15" customHeight="1" spans="1:12">
      <c r="A10" s="107" t="s">
        <v>94</v>
      </c>
      <c r="B10" s="105">
        <v>61</v>
      </c>
      <c r="C10" s="105">
        <v>61</v>
      </c>
      <c r="D10" s="105">
        <v>61</v>
      </c>
      <c r="E10" s="105">
        <f t="shared" si="0"/>
        <v>0</v>
      </c>
      <c r="F10" s="105">
        <f t="shared" si="1"/>
        <v>0</v>
      </c>
      <c r="G10" s="108" t="s">
        <v>95</v>
      </c>
      <c r="H10" s="105"/>
      <c r="I10" s="105"/>
      <c r="J10" s="105"/>
      <c r="K10" s="105">
        <f t="shared" si="2"/>
        <v>0</v>
      </c>
      <c r="L10" s="105">
        <f t="shared" si="3"/>
        <v>0</v>
      </c>
    </row>
    <row r="11" ht="15" customHeight="1" spans="1:12">
      <c r="A11" s="107" t="s">
        <v>96</v>
      </c>
      <c r="B11" s="105">
        <v>42</v>
      </c>
      <c r="C11" s="105">
        <v>42</v>
      </c>
      <c r="D11" s="105">
        <v>42</v>
      </c>
      <c r="E11" s="105">
        <f t="shared" si="0"/>
        <v>0</v>
      </c>
      <c r="F11" s="105">
        <f t="shared" si="1"/>
        <v>0</v>
      </c>
      <c r="G11" s="108" t="s">
        <v>97</v>
      </c>
      <c r="H11" s="105"/>
      <c r="I11" s="105"/>
      <c r="J11" s="105"/>
      <c r="K11" s="105">
        <f t="shared" si="2"/>
        <v>0</v>
      </c>
      <c r="L11" s="105">
        <f t="shared" si="3"/>
        <v>0</v>
      </c>
    </row>
    <row r="12" ht="15" customHeight="1" spans="1:12">
      <c r="A12" s="107" t="s">
        <v>98</v>
      </c>
      <c r="B12" s="105">
        <v>0</v>
      </c>
      <c r="C12" s="105">
        <v>0</v>
      </c>
      <c r="D12" s="105">
        <v>0</v>
      </c>
      <c r="E12" s="105">
        <f t="shared" si="0"/>
        <v>0</v>
      </c>
      <c r="F12" s="105">
        <f t="shared" si="1"/>
        <v>0</v>
      </c>
      <c r="G12" s="108" t="s">
        <v>99</v>
      </c>
      <c r="H12" s="105"/>
      <c r="I12" s="105"/>
      <c r="J12" s="105"/>
      <c r="K12" s="105">
        <f t="shared" si="2"/>
        <v>0</v>
      </c>
      <c r="L12" s="105">
        <f t="shared" si="3"/>
        <v>0</v>
      </c>
    </row>
    <row r="13" ht="15" customHeight="1" spans="1:12">
      <c r="A13" s="107" t="s">
        <v>100</v>
      </c>
      <c r="B13" s="105">
        <v>5061</v>
      </c>
      <c r="C13" s="105">
        <v>5061</v>
      </c>
      <c r="D13" s="105">
        <v>5061</v>
      </c>
      <c r="E13" s="105">
        <f t="shared" si="0"/>
        <v>0</v>
      </c>
      <c r="F13" s="105">
        <f t="shared" si="1"/>
        <v>0</v>
      </c>
      <c r="G13" s="108" t="s">
        <v>101</v>
      </c>
      <c r="H13" s="105"/>
      <c r="I13" s="105"/>
      <c r="J13" s="105"/>
      <c r="K13" s="105">
        <f t="shared" si="2"/>
        <v>0</v>
      </c>
      <c r="L13" s="105">
        <f t="shared" si="3"/>
        <v>0</v>
      </c>
    </row>
    <row r="14" ht="15" customHeight="1" spans="1:12">
      <c r="A14" s="107" t="s">
        <v>102</v>
      </c>
      <c r="B14" s="105">
        <v>0</v>
      </c>
      <c r="C14" s="105">
        <v>0</v>
      </c>
      <c r="D14" s="105">
        <v>0</v>
      </c>
      <c r="E14" s="105">
        <f t="shared" si="0"/>
        <v>0</v>
      </c>
      <c r="F14" s="105">
        <f t="shared" si="1"/>
        <v>0</v>
      </c>
      <c r="G14" s="106" t="s">
        <v>103</v>
      </c>
      <c r="H14" s="105">
        <f>SUM(H15:H32)</f>
        <v>0</v>
      </c>
      <c r="I14" s="105">
        <v>0</v>
      </c>
      <c r="J14" s="105">
        <f>SUM(J15:J32)</f>
        <v>0</v>
      </c>
      <c r="K14" s="105">
        <f t="shared" si="2"/>
        <v>0</v>
      </c>
      <c r="L14" s="105">
        <f t="shared" si="3"/>
        <v>0</v>
      </c>
    </row>
    <row r="15" ht="15" customHeight="1" spans="1:12">
      <c r="A15" s="109" t="s">
        <v>104</v>
      </c>
      <c r="B15" s="105">
        <f>SUM(B16:B48)</f>
        <v>227615</v>
      </c>
      <c r="C15" s="105">
        <f>SUM(C16:C48)</f>
        <v>334700</v>
      </c>
      <c r="D15" s="105">
        <f>SUM(D16:D48)</f>
        <v>334702</v>
      </c>
      <c r="E15" s="105">
        <f t="shared" si="0"/>
        <v>107087</v>
      </c>
      <c r="F15" s="105">
        <f t="shared" si="1"/>
        <v>2</v>
      </c>
      <c r="G15" s="108" t="s">
        <v>105</v>
      </c>
      <c r="H15" s="105"/>
      <c r="I15" s="105"/>
      <c r="J15" s="105"/>
      <c r="K15" s="105">
        <f t="shared" si="2"/>
        <v>0</v>
      </c>
      <c r="L15" s="105">
        <f t="shared" si="3"/>
        <v>0</v>
      </c>
    </row>
    <row r="16" ht="15" customHeight="1" spans="1:12">
      <c r="A16" s="107" t="s">
        <v>106</v>
      </c>
      <c r="B16" s="105">
        <v>3226</v>
      </c>
      <c r="C16" s="105">
        <v>3624</v>
      </c>
      <c r="D16" s="105">
        <v>3624</v>
      </c>
      <c r="E16" s="105">
        <f t="shared" si="0"/>
        <v>398</v>
      </c>
      <c r="F16" s="105">
        <f t="shared" si="1"/>
        <v>0</v>
      </c>
      <c r="G16" s="108" t="s">
        <v>107</v>
      </c>
      <c r="H16" s="105"/>
      <c r="I16" s="105"/>
      <c r="J16" s="105"/>
      <c r="K16" s="105">
        <f t="shared" si="2"/>
        <v>0</v>
      </c>
      <c r="L16" s="105">
        <f t="shared" si="3"/>
        <v>0</v>
      </c>
    </row>
    <row r="17" ht="15" customHeight="1" spans="1:12">
      <c r="A17" s="107" t="s">
        <v>108</v>
      </c>
      <c r="B17" s="105">
        <v>106813</v>
      </c>
      <c r="C17" s="105">
        <v>125220</v>
      </c>
      <c r="D17" s="105">
        <v>125220</v>
      </c>
      <c r="E17" s="105">
        <f t="shared" si="0"/>
        <v>18407</v>
      </c>
      <c r="F17" s="105">
        <f t="shared" si="1"/>
        <v>0</v>
      </c>
      <c r="G17" s="108" t="s">
        <v>109</v>
      </c>
      <c r="H17" s="105"/>
      <c r="I17" s="105"/>
      <c r="J17" s="105"/>
      <c r="K17" s="105">
        <f t="shared" si="2"/>
        <v>0</v>
      </c>
      <c r="L17" s="105">
        <f t="shared" si="3"/>
        <v>0</v>
      </c>
    </row>
    <row r="18" ht="15" customHeight="1" spans="1:12">
      <c r="A18" s="107" t="s">
        <v>110</v>
      </c>
      <c r="B18" s="105">
        <v>9886</v>
      </c>
      <c r="C18" s="105">
        <v>11365</v>
      </c>
      <c r="D18" s="105">
        <v>11365</v>
      </c>
      <c r="E18" s="105">
        <f t="shared" si="0"/>
        <v>1479</v>
      </c>
      <c r="F18" s="105">
        <f t="shared" si="1"/>
        <v>0</v>
      </c>
      <c r="G18" s="108" t="s">
        <v>111</v>
      </c>
      <c r="H18" s="105"/>
      <c r="I18" s="105"/>
      <c r="J18" s="105"/>
      <c r="K18" s="105">
        <f t="shared" si="2"/>
        <v>0</v>
      </c>
      <c r="L18" s="105">
        <f t="shared" si="3"/>
        <v>0</v>
      </c>
    </row>
    <row r="19" ht="15" customHeight="1" spans="1:12">
      <c r="A19" s="107" t="s">
        <v>112</v>
      </c>
      <c r="B19" s="105">
        <v>3301</v>
      </c>
      <c r="C19" s="105">
        <v>6884</v>
      </c>
      <c r="D19" s="105">
        <v>6883</v>
      </c>
      <c r="E19" s="105">
        <f t="shared" si="0"/>
        <v>3582</v>
      </c>
      <c r="F19" s="105">
        <f t="shared" si="1"/>
        <v>-1</v>
      </c>
      <c r="G19" s="108" t="s">
        <v>113</v>
      </c>
      <c r="H19" s="105"/>
      <c r="I19" s="105"/>
      <c r="J19" s="105"/>
      <c r="K19" s="105">
        <f t="shared" si="2"/>
        <v>0</v>
      </c>
      <c r="L19" s="105">
        <f t="shared" si="3"/>
        <v>0</v>
      </c>
    </row>
    <row r="20" ht="15" customHeight="1" spans="1:12">
      <c r="A20" s="107" t="s">
        <v>114</v>
      </c>
      <c r="B20" s="105">
        <v>1037</v>
      </c>
      <c r="C20" s="105">
        <v>1004</v>
      </c>
      <c r="D20" s="105">
        <v>1004</v>
      </c>
      <c r="E20" s="105">
        <f t="shared" si="0"/>
        <v>-33</v>
      </c>
      <c r="F20" s="105">
        <f t="shared" si="1"/>
        <v>0</v>
      </c>
      <c r="G20" s="108" t="s">
        <v>115</v>
      </c>
      <c r="H20" s="105"/>
      <c r="I20" s="105"/>
      <c r="J20" s="105"/>
      <c r="K20" s="105">
        <f t="shared" si="2"/>
        <v>0</v>
      </c>
      <c r="L20" s="105">
        <f t="shared" si="3"/>
        <v>0</v>
      </c>
    </row>
    <row r="21" ht="15" customHeight="1" spans="1:12">
      <c r="A21" s="107" t="s">
        <v>116</v>
      </c>
      <c r="B21" s="105">
        <v>45</v>
      </c>
      <c r="C21" s="105">
        <v>45</v>
      </c>
      <c r="D21" s="105">
        <v>45</v>
      </c>
      <c r="E21" s="105">
        <f t="shared" si="0"/>
        <v>0</v>
      </c>
      <c r="F21" s="105">
        <f t="shared" si="1"/>
        <v>0</v>
      </c>
      <c r="G21" s="108" t="s">
        <v>117</v>
      </c>
      <c r="H21" s="105"/>
      <c r="I21" s="105"/>
      <c r="J21" s="105"/>
      <c r="K21" s="105">
        <f t="shared" si="2"/>
        <v>0</v>
      </c>
      <c r="L21" s="105">
        <f t="shared" si="3"/>
        <v>0</v>
      </c>
    </row>
    <row r="22" ht="15" customHeight="1" spans="1:12">
      <c r="A22" s="107" t="s">
        <v>118</v>
      </c>
      <c r="B22" s="105"/>
      <c r="C22" s="105">
        <v>2169</v>
      </c>
      <c r="D22" s="105">
        <v>2169</v>
      </c>
      <c r="E22" s="105">
        <f t="shared" si="0"/>
        <v>2169</v>
      </c>
      <c r="F22" s="105">
        <f t="shared" si="1"/>
        <v>0</v>
      </c>
      <c r="G22" s="108" t="s">
        <v>119</v>
      </c>
      <c r="H22" s="105"/>
      <c r="I22" s="105"/>
      <c r="J22" s="105"/>
      <c r="K22" s="105">
        <f t="shared" si="2"/>
        <v>0</v>
      </c>
      <c r="L22" s="105">
        <f t="shared" si="3"/>
        <v>0</v>
      </c>
    </row>
    <row r="23" ht="15" customHeight="1" spans="1:12">
      <c r="A23" s="107" t="s">
        <v>120</v>
      </c>
      <c r="B23" s="105">
        <v>16435</v>
      </c>
      <c r="C23" s="105">
        <v>18186</v>
      </c>
      <c r="D23" s="105">
        <v>18186</v>
      </c>
      <c r="E23" s="105">
        <f t="shared" si="0"/>
        <v>1751</v>
      </c>
      <c r="F23" s="105">
        <f t="shared" si="1"/>
        <v>0</v>
      </c>
      <c r="G23" s="108" t="s">
        <v>121</v>
      </c>
      <c r="H23" s="105"/>
      <c r="I23" s="105"/>
      <c r="J23" s="105"/>
      <c r="K23" s="105">
        <f t="shared" si="2"/>
        <v>0</v>
      </c>
      <c r="L23" s="105">
        <f t="shared" si="3"/>
        <v>0</v>
      </c>
    </row>
    <row r="24" ht="15" customHeight="1" spans="1:12">
      <c r="A24" s="107" t="s">
        <v>122</v>
      </c>
      <c r="B24" s="105">
        <v>10182</v>
      </c>
      <c r="C24" s="105">
        <v>11691</v>
      </c>
      <c r="D24" s="105">
        <v>11692</v>
      </c>
      <c r="E24" s="105">
        <f t="shared" si="0"/>
        <v>1510</v>
      </c>
      <c r="F24" s="105">
        <f t="shared" si="1"/>
        <v>1</v>
      </c>
      <c r="G24" s="108" t="s">
        <v>123</v>
      </c>
      <c r="H24" s="105"/>
      <c r="I24" s="105"/>
      <c r="J24" s="105"/>
      <c r="K24" s="105">
        <f t="shared" si="2"/>
        <v>0</v>
      </c>
      <c r="L24" s="105">
        <f t="shared" si="3"/>
        <v>0</v>
      </c>
    </row>
    <row r="25" ht="15" customHeight="1" spans="1:12">
      <c r="A25" s="107" t="s">
        <v>124</v>
      </c>
      <c r="B25" s="105">
        <v>2057</v>
      </c>
      <c r="C25" s="105">
        <v>2306</v>
      </c>
      <c r="D25" s="105">
        <v>2306</v>
      </c>
      <c r="E25" s="105">
        <f t="shared" si="0"/>
        <v>249</v>
      </c>
      <c r="F25" s="105">
        <f t="shared" si="1"/>
        <v>0</v>
      </c>
      <c r="G25" s="108" t="s">
        <v>125</v>
      </c>
      <c r="H25" s="105"/>
      <c r="I25" s="105"/>
      <c r="J25" s="105"/>
      <c r="K25" s="105">
        <f t="shared" si="2"/>
        <v>0</v>
      </c>
      <c r="L25" s="105">
        <f t="shared" si="3"/>
        <v>0</v>
      </c>
    </row>
    <row r="26" ht="15" customHeight="1" spans="1:12">
      <c r="A26" s="107" t="s">
        <v>126</v>
      </c>
      <c r="B26" s="105"/>
      <c r="C26" s="105">
        <v>0</v>
      </c>
      <c r="D26" s="105">
        <v>0</v>
      </c>
      <c r="E26" s="105">
        <f t="shared" si="0"/>
        <v>0</v>
      </c>
      <c r="F26" s="105">
        <f t="shared" si="1"/>
        <v>0</v>
      </c>
      <c r="G26" s="108" t="s">
        <v>127</v>
      </c>
      <c r="H26" s="105"/>
      <c r="I26" s="105"/>
      <c r="J26" s="105"/>
      <c r="K26" s="105">
        <f t="shared" si="2"/>
        <v>0</v>
      </c>
      <c r="L26" s="105">
        <f t="shared" si="3"/>
        <v>0</v>
      </c>
    </row>
    <row r="27" ht="15" customHeight="1" spans="1:12">
      <c r="A27" s="107" t="s">
        <v>128</v>
      </c>
      <c r="B27" s="105"/>
      <c r="C27" s="105">
        <v>0</v>
      </c>
      <c r="D27" s="105">
        <v>0</v>
      </c>
      <c r="E27" s="105">
        <f t="shared" si="0"/>
        <v>0</v>
      </c>
      <c r="F27" s="105">
        <f t="shared" si="1"/>
        <v>0</v>
      </c>
      <c r="G27" s="108" t="s">
        <v>129</v>
      </c>
      <c r="H27" s="105"/>
      <c r="I27" s="105"/>
      <c r="J27" s="105"/>
      <c r="K27" s="105">
        <f t="shared" si="2"/>
        <v>0</v>
      </c>
      <c r="L27" s="105">
        <f t="shared" si="3"/>
        <v>0</v>
      </c>
    </row>
    <row r="28" ht="15" customHeight="1" spans="1:12">
      <c r="A28" s="107" t="s">
        <v>130</v>
      </c>
      <c r="B28" s="105">
        <v>15279</v>
      </c>
      <c r="C28" s="105">
        <v>24371</v>
      </c>
      <c r="D28" s="105">
        <v>24371</v>
      </c>
      <c r="E28" s="105">
        <f t="shared" si="0"/>
        <v>9092</v>
      </c>
      <c r="F28" s="105">
        <f t="shared" si="1"/>
        <v>0</v>
      </c>
      <c r="G28" s="110" t="s">
        <v>131</v>
      </c>
      <c r="H28" s="105"/>
      <c r="I28" s="105"/>
      <c r="J28" s="105"/>
      <c r="K28" s="105">
        <f t="shared" si="2"/>
        <v>0</v>
      </c>
      <c r="L28" s="105">
        <f t="shared" si="3"/>
        <v>0</v>
      </c>
    </row>
    <row r="29" ht="15" customHeight="1" spans="1:12">
      <c r="A29" s="107" t="s">
        <v>132</v>
      </c>
      <c r="B29" s="105"/>
      <c r="C29" s="105">
        <v>20</v>
      </c>
      <c r="D29" s="105">
        <v>0</v>
      </c>
      <c r="E29" s="105">
        <f t="shared" si="0"/>
        <v>0</v>
      </c>
      <c r="F29" s="105">
        <f t="shared" si="1"/>
        <v>-20</v>
      </c>
      <c r="G29" s="108" t="s">
        <v>133</v>
      </c>
      <c r="H29" s="105"/>
      <c r="I29" s="105"/>
      <c r="J29" s="105"/>
      <c r="K29" s="105">
        <f t="shared" si="2"/>
        <v>0</v>
      </c>
      <c r="L29" s="105">
        <f t="shared" si="3"/>
        <v>0</v>
      </c>
    </row>
    <row r="30" ht="15" customHeight="1" spans="1:12">
      <c r="A30" s="107" t="s">
        <v>134</v>
      </c>
      <c r="B30" s="105"/>
      <c r="C30" s="105">
        <v>0</v>
      </c>
      <c r="D30" s="105">
        <v>0</v>
      </c>
      <c r="E30" s="105">
        <f t="shared" si="0"/>
        <v>0</v>
      </c>
      <c r="F30" s="105">
        <f t="shared" si="1"/>
        <v>0</v>
      </c>
      <c r="G30" s="108" t="s">
        <v>135</v>
      </c>
      <c r="H30" s="105"/>
      <c r="I30" s="105"/>
      <c r="J30" s="105"/>
      <c r="K30" s="105">
        <f t="shared" si="2"/>
        <v>0</v>
      </c>
      <c r="L30" s="105">
        <f t="shared" si="3"/>
        <v>0</v>
      </c>
    </row>
    <row r="31" ht="15" customHeight="1" spans="1:12">
      <c r="A31" s="107" t="s">
        <v>136</v>
      </c>
      <c r="B31" s="105"/>
      <c r="C31" s="105">
        <v>0</v>
      </c>
      <c r="D31" s="105">
        <v>0</v>
      </c>
      <c r="E31" s="105">
        <f t="shared" si="0"/>
        <v>0</v>
      </c>
      <c r="F31" s="105">
        <f t="shared" si="1"/>
        <v>0</v>
      </c>
      <c r="G31" s="110" t="s">
        <v>137</v>
      </c>
      <c r="H31" s="105"/>
      <c r="I31" s="105"/>
      <c r="J31" s="105"/>
      <c r="K31" s="105">
        <f t="shared" si="2"/>
        <v>0</v>
      </c>
      <c r="L31" s="105">
        <f t="shared" si="3"/>
        <v>0</v>
      </c>
    </row>
    <row r="32" ht="15" customHeight="1" spans="1:12">
      <c r="A32" s="111" t="s">
        <v>138</v>
      </c>
      <c r="B32" s="105">
        <v>1198</v>
      </c>
      <c r="C32" s="105">
        <v>1594</v>
      </c>
      <c r="D32" s="105">
        <v>1611</v>
      </c>
      <c r="E32" s="105">
        <f t="shared" si="0"/>
        <v>413</v>
      </c>
      <c r="F32" s="105">
        <f t="shared" si="1"/>
        <v>17</v>
      </c>
      <c r="G32" s="110" t="s">
        <v>139</v>
      </c>
      <c r="H32" s="105"/>
      <c r="I32" s="105"/>
      <c r="J32" s="105"/>
      <c r="K32" s="105">
        <f t="shared" si="2"/>
        <v>0</v>
      </c>
      <c r="L32" s="105">
        <f t="shared" si="3"/>
        <v>0</v>
      </c>
    </row>
    <row r="33" ht="15" customHeight="1" spans="1:12">
      <c r="A33" s="111" t="s">
        <v>140</v>
      </c>
      <c r="B33" s="105">
        <v>5352</v>
      </c>
      <c r="C33" s="105">
        <v>16618</v>
      </c>
      <c r="D33" s="105">
        <v>16618</v>
      </c>
      <c r="E33" s="105">
        <f t="shared" si="0"/>
        <v>11266</v>
      </c>
      <c r="F33" s="105">
        <f t="shared" si="1"/>
        <v>0</v>
      </c>
      <c r="G33" s="110"/>
      <c r="H33" s="105"/>
      <c r="I33" s="105"/>
      <c r="J33" s="105"/>
      <c r="K33" s="105">
        <f t="shared" si="2"/>
        <v>0</v>
      </c>
      <c r="L33" s="105">
        <f t="shared" si="3"/>
        <v>0</v>
      </c>
    </row>
    <row r="34" ht="15" customHeight="1" spans="1:12">
      <c r="A34" s="111" t="s">
        <v>141</v>
      </c>
      <c r="B34" s="105"/>
      <c r="C34" s="105">
        <v>1150</v>
      </c>
      <c r="D34" s="105">
        <v>1150</v>
      </c>
      <c r="E34" s="105">
        <f t="shared" si="0"/>
        <v>1150</v>
      </c>
      <c r="F34" s="105">
        <f t="shared" si="1"/>
        <v>0</v>
      </c>
      <c r="G34" s="110"/>
      <c r="H34" s="105"/>
      <c r="I34" s="105"/>
      <c r="J34" s="105"/>
      <c r="K34" s="105">
        <f t="shared" si="2"/>
        <v>0</v>
      </c>
      <c r="L34" s="105">
        <f t="shared" si="3"/>
        <v>0</v>
      </c>
    </row>
    <row r="35" ht="15" customHeight="1" spans="1:12">
      <c r="A35" s="111" t="s">
        <v>142</v>
      </c>
      <c r="B35" s="105"/>
      <c r="C35" s="105">
        <v>1734</v>
      </c>
      <c r="D35" s="105">
        <v>1739</v>
      </c>
      <c r="E35" s="105">
        <f t="shared" si="0"/>
        <v>1739</v>
      </c>
      <c r="F35" s="105">
        <f t="shared" si="1"/>
        <v>5</v>
      </c>
      <c r="G35" s="110"/>
      <c r="H35" s="105"/>
      <c r="I35" s="105"/>
      <c r="J35" s="105"/>
      <c r="K35" s="105">
        <f t="shared" si="2"/>
        <v>0</v>
      </c>
      <c r="L35" s="105">
        <f t="shared" si="3"/>
        <v>0</v>
      </c>
    </row>
    <row r="36" ht="15" customHeight="1" spans="1:12">
      <c r="A36" s="111" t="s">
        <v>143</v>
      </c>
      <c r="B36" s="105">
        <v>13540</v>
      </c>
      <c r="C36" s="105">
        <v>25825</v>
      </c>
      <c r="D36" s="105">
        <v>25825</v>
      </c>
      <c r="E36" s="105">
        <f t="shared" si="0"/>
        <v>12285</v>
      </c>
      <c r="F36" s="105">
        <f t="shared" si="1"/>
        <v>0</v>
      </c>
      <c r="G36" s="110"/>
      <c r="H36" s="105"/>
      <c r="I36" s="105"/>
      <c r="J36" s="105"/>
      <c r="K36" s="105">
        <f t="shared" si="2"/>
        <v>0</v>
      </c>
      <c r="L36" s="105">
        <f t="shared" si="3"/>
        <v>0</v>
      </c>
    </row>
    <row r="37" ht="15" customHeight="1" spans="1:12">
      <c r="A37" s="111" t="s">
        <v>144</v>
      </c>
      <c r="B37" s="105">
        <v>106</v>
      </c>
      <c r="C37" s="105">
        <v>6337</v>
      </c>
      <c r="D37" s="105">
        <v>6337</v>
      </c>
      <c r="E37" s="105">
        <f t="shared" si="0"/>
        <v>6231</v>
      </c>
      <c r="F37" s="105">
        <f t="shared" si="1"/>
        <v>0</v>
      </c>
      <c r="G37" s="110"/>
      <c r="H37" s="105"/>
      <c r="I37" s="105"/>
      <c r="J37" s="105"/>
      <c r="K37" s="105">
        <f t="shared" si="2"/>
        <v>0</v>
      </c>
      <c r="L37" s="105">
        <f t="shared" si="3"/>
        <v>0</v>
      </c>
    </row>
    <row r="38" ht="15" customHeight="1" spans="1:12">
      <c r="A38" s="111" t="s">
        <v>145</v>
      </c>
      <c r="B38" s="105">
        <v>1325</v>
      </c>
      <c r="C38" s="105">
        <v>3105</v>
      </c>
      <c r="D38" s="105">
        <v>3105</v>
      </c>
      <c r="E38" s="105">
        <f t="shared" si="0"/>
        <v>1780</v>
      </c>
      <c r="F38" s="105">
        <f t="shared" si="1"/>
        <v>0</v>
      </c>
      <c r="G38" s="110"/>
      <c r="H38" s="105"/>
      <c r="I38" s="105"/>
      <c r="J38" s="105"/>
      <c r="K38" s="105">
        <f t="shared" si="2"/>
        <v>0</v>
      </c>
      <c r="L38" s="105">
        <f t="shared" si="3"/>
        <v>0</v>
      </c>
    </row>
    <row r="39" ht="15" customHeight="1" spans="1:12">
      <c r="A39" s="111" t="s">
        <v>146</v>
      </c>
      <c r="B39" s="105">
        <v>35103</v>
      </c>
      <c r="C39" s="105">
        <v>59871</v>
      </c>
      <c r="D39" s="105">
        <v>59871</v>
      </c>
      <c r="E39" s="105">
        <f t="shared" si="0"/>
        <v>24768</v>
      </c>
      <c r="F39" s="105">
        <f t="shared" ref="F39:F70" si="4">D39-C39</f>
        <v>0</v>
      </c>
      <c r="G39" s="110"/>
      <c r="H39" s="105"/>
      <c r="I39" s="105"/>
      <c r="J39" s="105"/>
      <c r="K39" s="105">
        <f t="shared" ref="K39:K70" si="5">J39-H39</f>
        <v>0</v>
      </c>
      <c r="L39" s="105">
        <f t="shared" ref="L39:L70" si="6">J39-I39</f>
        <v>0</v>
      </c>
    </row>
    <row r="40" ht="15" customHeight="1" spans="1:12">
      <c r="A40" s="111" t="s">
        <v>147</v>
      </c>
      <c r="B40" s="105">
        <v>1723</v>
      </c>
      <c r="C40" s="105">
        <v>5052</v>
      </c>
      <c r="D40" s="105">
        <v>5052</v>
      </c>
      <c r="E40" s="105">
        <f t="shared" si="0"/>
        <v>3329</v>
      </c>
      <c r="F40" s="105">
        <f t="shared" si="4"/>
        <v>0</v>
      </c>
      <c r="G40" s="110"/>
      <c r="H40" s="105"/>
      <c r="I40" s="105"/>
      <c r="J40" s="105"/>
      <c r="K40" s="105">
        <f t="shared" si="5"/>
        <v>0</v>
      </c>
      <c r="L40" s="105">
        <f t="shared" si="6"/>
        <v>0</v>
      </c>
    </row>
    <row r="41" ht="15" customHeight="1" spans="1:12">
      <c r="A41" s="111" t="s">
        <v>148</v>
      </c>
      <c r="B41" s="105">
        <v>631</v>
      </c>
      <c r="C41" s="105">
        <v>2521</v>
      </c>
      <c r="D41" s="105">
        <v>2521</v>
      </c>
      <c r="E41" s="105">
        <f t="shared" si="0"/>
        <v>1890</v>
      </c>
      <c r="F41" s="105">
        <f t="shared" si="4"/>
        <v>0</v>
      </c>
      <c r="G41" s="110"/>
      <c r="H41" s="105"/>
      <c r="I41" s="105"/>
      <c r="J41" s="105"/>
      <c r="K41" s="105">
        <f t="shared" si="5"/>
        <v>0</v>
      </c>
      <c r="L41" s="105">
        <f t="shared" si="6"/>
        <v>0</v>
      </c>
    </row>
    <row r="42" ht="15" customHeight="1" spans="1:12">
      <c r="A42" s="111" t="s">
        <v>149</v>
      </c>
      <c r="B42" s="105"/>
      <c r="C42" s="105">
        <v>2023</v>
      </c>
      <c r="D42" s="105">
        <v>2023</v>
      </c>
      <c r="E42" s="105">
        <f t="shared" si="0"/>
        <v>2023</v>
      </c>
      <c r="F42" s="105">
        <f t="shared" si="4"/>
        <v>0</v>
      </c>
      <c r="G42" s="110"/>
      <c r="H42" s="105"/>
      <c r="I42" s="105"/>
      <c r="J42" s="105"/>
      <c r="K42" s="105">
        <f t="shared" si="5"/>
        <v>0</v>
      </c>
      <c r="L42" s="105">
        <f t="shared" si="6"/>
        <v>0</v>
      </c>
    </row>
    <row r="43" ht="15" customHeight="1" spans="1:12">
      <c r="A43" s="111" t="s">
        <v>150</v>
      </c>
      <c r="B43" s="105"/>
      <c r="C43" s="105"/>
      <c r="D43" s="105"/>
      <c r="E43" s="105">
        <f t="shared" si="0"/>
        <v>0</v>
      </c>
      <c r="F43" s="105">
        <f t="shared" si="4"/>
        <v>0</v>
      </c>
      <c r="G43" s="110"/>
      <c r="H43" s="105"/>
      <c r="I43" s="105"/>
      <c r="J43" s="105"/>
      <c r="K43" s="105">
        <f t="shared" si="5"/>
        <v>0</v>
      </c>
      <c r="L43" s="105">
        <f t="shared" si="6"/>
        <v>0</v>
      </c>
    </row>
    <row r="44" ht="15" customHeight="1" spans="1:12">
      <c r="A44" s="111" t="s">
        <v>151</v>
      </c>
      <c r="B44" s="105">
        <v>44</v>
      </c>
      <c r="C44" s="105">
        <v>1627</v>
      </c>
      <c r="D44" s="105">
        <v>1627</v>
      </c>
      <c r="E44" s="105">
        <f t="shared" si="0"/>
        <v>1583</v>
      </c>
      <c r="F44" s="105">
        <f t="shared" si="4"/>
        <v>0</v>
      </c>
      <c r="G44" s="110"/>
      <c r="H44" s="105"/>
      <c r="I44" s="105"/>
      <c r="J44" s="105"/>
      <c r="K44" s="105">
        <f t="shared" si="5"/>
        <v>0</v>
      </c>
      <c r="L44" s="105">
        <f t="shared" si="6"/>
        <v>0</v>
      </c>
    </row>
    <row r="45" ht="15" customHeight="1" spans="1:12">
      <c r="A45" s="111" t="s">
        <v>152</v>
      </c>
      <c r="B45" s="105">
        <v>111</v>
      </c>
      <c r="C45" s="105">
        <v>111</v>
      </c>
      <c r="D45" s="105">
        <v>111</v>
      </c>
      <c r="E45" s="105">
        <f t="shared" si="0"/>
        <v>0</v>
      </c>
      <c r="F45" s="105">
        <f t="shared" si="4"/>
        <v>0</v>
      </c>
      <c r="G45" s="110"/>
      <c r="H45" s="105"/>
      <c r="I45" s="105"/>
      <c r="J45" s="105"/>
      <c r="K45" s="105">
        <f t="shared" si="5"/>
        <v>0</v>
      </c>
      <c r="L45" s="105">
        <f t="shared" si="6"/>
        <v>0</v>
      </c>
    </row>
    <row r="46" ht="15" customHeight="1" spans="1:12">
      <c r="A46" s="111" t="s">
        <v>153</v>
      </c>
      <c r="B46" s="105"/>
      <c r="C46" s="105"/>
      <c r="D46" s="105"/>
      <c r="E46" s="105">
        <f t="shared" si="0"/>
        <v>0</v>
      </c>
      <c r="F46" s="105">
        <f t="shared" si="4"/>
        <v>0</v>
      </c>
      <c r="G46" s="110"/>
      <c r="H46" s="105"/>
      <c r="I46" s="105"/>
      <c r="J46" s="105"/>
      <c r="K46" s="105">
        <f t="shared" si="5"/>
        <v>0</v>
      </c>
      <c r="L46" s="105">
        <f t="shared" si="6"/>
        <v>0</v>
      </c>
    </row>
    <row r="47" ht="15" customHeight="1" spans="1:12">
      <c r="A47" s="111" t="s">
        <v>150</v>
      </c>
      <c r="B47" s="105"/>
      <c r="C47" s="105"/>
      <c r="D47" s="105"/>
      <c r="E47" s="105">
        <f t="shared" si="0"/>
        <v>0</v>
      </c>
      <c r="F47" s="105">
        <f t="shared" si="4"/>
        <v>0</v>
      </c>
      <c r="G47" s="110"/>
      <c r="H47" s="105"/>
      <c r="I47" s="105"/>
      <c r="J47" s="105"/>
      <c r="K47" s="105">
        <f t="shared" si="5"/>
        <v>0</v>
      </c>
      <c r="L47" s="105">
        <f t="shared" si="6"/>
        <v>0</v>
      </c>
    </row>
    <row r="48" ht="15" customHeight="1" spans="1:12">
      <c r="A48" s="107" t="s">
        <v>154</v>
      </c>
      <c r="B48" s="105">
        <v>221</v>
      </c>
      <c r="C48" s="105">
        <v>247</v>
      </c>
      <c r="D48" s="105">
        <v>247</v>
      </c>
      <c r="E48" s="105">
        <f t="shared" si="0"/>
        <v>26</v>
      </c>
      <c r="F48" s="105">
        <f t="shared" si="4"/>
        <v>0</v>
      </c>
      <c r="G48" s="110"/>
      <c r="H48" s="105"/>
      <c r="I48" s="105"/>
      <c r="J48" s="105"/>
      <c r="K48" s="105">
        <f t="shared" si="5"/>
        <v>0</v>
      </c>
      <c r="L48" s="105">
        <f t="shared" si="6"/>
        <v>0</v>
      </c>
    </row>
    <row r="49" ht="15" customHeight="1" spans="1:12">
      <c r="A49" s="104" t="s">
        <v>155</v>
      </c>
      <c r="B49" s="105">
        <v>3527</v>
      </c>
      <c r="C49" s="105">
        <v>57163</v>
      </c>
      <c r="D49" s="105">
        <v>56433</v>
      </c>
      <c r="E49" s="105">
        <f t="shared" ref="E49:E67" si="7">D49-B49</f>
        <v>52906</v>
      </c>
      <c r="F49" s="105">
        <f t="shared" si="4"/>
        <v>-730</v>
      </c>
      <c r="G49" s="106" t="s">
        <v>156</v>
      </c>
      <c r="H49" s="105"/>
      <c r="I49" s="105"/>
      <c r="J49" s="105"/>
      <c r="K49" s="105">
        <f t="shared" si="5"/>
        <v>0</v>
      </c>
      <c r="L49" s="105">
        <f t="shared" si="6"/>
        <v>0</v>
      </c>
    </row>
    <row r="50" ht="15" customHeight="1" spans="1:12">
      <c r="A50" s="104" t="s">
        <v>157</v>
      </c>
      <c r="B50" s="105"/>
      <c r="C50" s="105"/>
      <c r="D50" s="105"/>
      <c r="E50" s="105">
        <f t="shared" si="7"/>
        <v>0</v>
      </c>
      <c r="F50" s="105">
        <f t="shared" si="4"/>
        <v>0</v>
      </c>
      <c r="G50" s="106" t="s">
        <v>158</v>
      </c>
      <c r="H50" s="105"/>
      <c r="I50" s="105"/>
      <c r="J50" s="105"/>
      <c r="K50" s="105">
        <f t="shared" si="5"/>
        <v>0</v>
      </c>
      <c r="L50" s="105">
        <f t="shared" si="6"/>
        <v>0</v>
      </c>
    </row>
    <row r="51" ht="15" customHeight="1" spans="1:12">
      <c r="A51" s="104" t="s">
        <v>159</v>
      </c>
      <c r="B51" s="105">
        <f>SUM(B52:B55)</f>
        <v>0</v>
      </c>
      <c r="C51" s="105">
        <v>0</v>
      </c>
      <c r="D51" s="105">
        <f>SUM(D52:D55)</f>
        <v>0</v>
      </c>
      <c r="E51" s="105">
        <f t="shared" si="7"/>
        <v>0</v>
      </c>
      <c r="F51" s="105">
        <f t="shared" si="4"/>
        <v>0</v>
      </c>
      <c r="G51" s="106" t="s">
        <v>160</v>
      </c>
      <c r="H51" s="105">
        <f>SUM(H52:H55)</f>
        <v>100</v>
      </c>
      <c r="I51" s="105">
        <v>194</v>
      </c>
      <c r="J51" s="105">
        <f>SUM(J52:J55)</f>
        <v>195</v>
      </c>
      <c r="K51" s="105">
        <f t="shared" si="5"/>
        <v>95</v>
      </c>
      <c r="L51" s="105">
        <f t="shared" si="6"/>
        <v>1</v>
      </c>
    </row>
    <row r="52" ht="15" customHeight="1" spans="1:12">
      <c r="A52" s="110" t="s">
        <v>161</v>
      </c>
      <c r="B52" s="105"/>
      <c r="C52" s="105"/>
      <c r="D52" s="105"/>
      <c r="E52" s="105">
        <f t="shared" si="7"/>
        <v>0</v>
      </c>
      <c r="F52" s="105">
        <f t="shared" si="4"/>
        <v>0</v>
      </c>
      <c r="G52" s="108" t="s">
        <v>162</v>
      </c>
      <c r="H52" s="105"/>
      <c r="I52" s="105"/>
      <c r="J52" s="105"/>
      <c r="K52" s="105">
        <f t="shared" si="5"/>
        <v>0</v>
      </c>
      <c r="L52" s="105">
        <f t="shared" si="6"/>
        <v>0</v>
      </c>
    </row>
    <row r="53" ht="15" customHeight="1" spans="1:12">
      <c r="A53" s="110" t="s">
        <v>163</v>
      </c>
      <c r="B53" s="105"/>
      <c r="C53" s="105"/>
      <c r="D53" s="105"/>
      <c r="E53" s="105">
        <f t="shared" si="7"/>
        <v>0</v>
      </c>
      <c r="F53" s="105">
        <f t="shared" si="4"/>
        <v>0</v>
      </c>
      <c r="G53" s="108" t="s">
        <v>164</v>
      </c>
      <c r="H53" s="105"/>
      <c r="I53" s="105"/>
      <c r="J53" s="105"/>
      <c r="K53" s="105">
        <f t="shared" si="5"/>
        <v>0</v>
      </c>
      <c r="L53" s="105">
        <f t="shared" si="6"/>
        <v>0</v>
      </c>
    </row>
    <row r="54" ht="15" customHeight="1" spans="1:12">
      <c r="A54" s="110" t="s">
        <v>165</v>
      </c>
      <c r="B54" s="105"/>
      <c r="C54" s="105"/>
      <c r="D54" s="105"/>
      <c r="E54" s="105">
        <f t="shared" si="7"/>
        <v>0</v>
      </c>
      <c r="F54" s="105">
        <f t="shared" si="4"/>
        <v>0</v>
      </c>
      <c r="G54" s="108" t="s">
        <v>166</v>
      </c>
      <c r="H54" s="105"/>
      <c r="I54" s="105"/>
      <c r="J54" s="105"/>
      <c r="K54" s="105">
        <f t="shared" si="5"/>
        <v>0</v>
      </c>
      <c r="L54" s="105">
        <f t="shared" si="6"/>
        <v>0</v>
      </c>
    </row>
    <row r="55" ht="15" customHeight="1" spans="1:12">
      <c r="A55" s="110" t="s">
        <v>167</v>
      </c>
      <c r="B55" s="105"/>
      <c r="C55" s="105"/>
      <c r="D55" s="105"/>
      <c r="E55" s="105">
        <f t="shared" si="7"/>
        <v>0</v>
      </c>
      <c r="F55" s="105">
        <f t="shared" si="4"/>
        <v>0</v>
      </c>
      <c r="G55" s="108" t="s">
        <v>168</v>
      </c>
      <c r="H55" s="105">
        <v>100</v>
      </c>
      <c r="I55" s="105">
        <v>194</v>
      </c>
      <c r="J55" s="105">
        <v>195</v>
      </c>
      <c r="K55" s="105">
        <f t="shared" si="5"/>
        <v>95</v>
      </c>
      <c r="L55" s="105">
        <f t="shared" si="6"/>
        <v>1</v>
      </c>
    </row>
    <row r="56" ht="15" customHeight="1" spans="1:12">
      <c r="A56" s="104" t="s">
        <v>169</v>
      </c>
      <c r="B56" s="105"/>
      <c r="C56" s="105"/>
      <c r="D56" s="105"/>
      <c r="E56" s="105">
        <f t="shared" si="7"/>
        <v>0</v>
      </c>
      <c r="F56" s="105">
        <f t="shared" si="4"/>
        <v>0</v>
      </c>
      <c r="G56" s="106" t="s">
        <v>170</v>
      </c>
      <c r="H56" s="105"/>
      <c r="I56" s="105"/>
      <c r="J56" s="105"/>
      <c r="K56" s="105">
        <f t="shared" si="5"/>
        <v>0</v>
      </c>
      <c r="L56" s="105">
        <f t="shared" si="6"/>
        <v>0</v>
      </c>
    </row>
    <row r="57" ht="15" customHeight="1" spans="1:12">
      <c r="A57" s="104" t="s">
        <v>171</v>
      </c>
      <c r="B57" s="105">
        <f>SUM(B58:B60)</f>
        <v>0</v>
      </c>
      <c r="C57" s="105">
        <v>0</v>
      </c>
      <c r="D57" s="105">
        <f>SUM(D58:D60)</f>
        <v>0</v>
      </c>
      <c r="E57" s="105">
        <f t="shared" si="7"/>
        <v>0</v>
      </c>
      <c r="F57" s="105">
        <f t="shared" si="4"/>
        <v>0</v>
      </c>
      <c r="G57" s="106" t="s">
        <v>172</v>
      </c>
      <c r="H57" s="105">
        <f>SUM(H58:H60)</f>
        <v>0</v>
      </c>
      <c r="I57" s="105">
        <v>0</v>
      </c>
      <c r="J57" s="105">
        <f>SUM(J58:J60)</f>
        <v>0</v>
      </c>
      <c r="K57" s="105">
        <f t="shared" si="5"/>
        <v>0</v>
      </c>
      <c r="L57" s="105">
        <f t="shared" si="6"/>
        <v>0</v>
      </c>
    </row>
    <row r="58" ht="15" customHeight="1" spans="1:12">
      <c r="A58" s="112" t="s">
        <v>173</v>
      </c>
      <c r="B58" s="105"/>
      <c r="C58" s="105"/>
      <c r="D58" s="105"/>
      <c r="E58" s="105">
        <f t="shared" si="7"/>
        <v>0</v>
      </c>
      <c r="F58" s="105">
        <f t="shared" si="4"/>
        <v>0</v>
      </c>
      <c r="G58" s="113" t="s">
        <v>174</v>
      </c>
      <c r="H58" s="105"/>
      <c r="I58" s="105"/>
      <c r="J58" s="105"/>
      <c r="K58" s="105">
        <f t="shared" si="5"/>
        <v>0</v>
      </c>
      <c r="L58" s="105">
        <f t="shared" si="6"/>
        <v>0</v>
      </c>
    </row>
    <row r="59" ht="15" customHeight="1" spans="1:12">
      <c r="A59" s="110" t="s">
        <v>175</v>
      </c>
      <c r="B59" s="105"/>
      <c r="C59" s="105"/>
      <c r="D59" s="105"/>
      <c r="E59" s="105">
        <f t="shared" si="7"/>
        <v>0</v>
      </c>
      <c r="F59" s="105">
        <f t="shared" si="4"/>
        <v>0</v>
      </c>
      <c r="G59" s="108" t="s">
        <v>176</v>
      </c>
      <c r="H59" s="105"/>
      <c r="I59" s="105"/>
      <c r="J59" s="105"/>
      <c r="K59" s="105">
        <f t="shared" si="5"/>
        <v>0</v>
      </c>
      <c r="L59" s="105">
        <f t="shared" si="6"/>
        <v>0</v>
      </c>
    </row>
    <row r="60" ht="15" customHeight="1" spans="1:12">
      <c r="A60" s="110" t="s">
        <v>177</v>
      </c>
      <c r="B60" s="105"/>
      <c r="C60" s="105"/>
      <c r="D60" s="105"/>
      <c r="E60" s="105">
        <f t="shared" si="7"/>
        <v>0</v>
      </c>
      <c r="F60" s="105">
        <f t="shared" si="4"/>
        <v>0</v>
      </c>
      <c r="G60" s="108" t="s">
        <v>178</v>
      </c>
      <c r="H60" s="105"/>
      <c r="I60" s="105"/>
      <c r="J60" s="105"/>
      <c r="K60" s="105">
        <f t="shared" si="5"/>
        <v>0</v>
      </c>
      <c r="L60" s="105">
        <f t="shared" si="6"/>
        <v>0</v>
      </c>
    </row>
    <row r="61" ht="15" customHeight="1" spans="1:12">
      <c r="A61" s="104" t="s">
        <v>179</v>
      </c>
      <c r="B61" s="105">
        <f>SUM(B62:B67)</f>
        <v>0</v>
      </c>
      <c r="C61" s="105">
        <v>0</v>
      </c>
      <c r="D61" s="105">
        <f>SUM(D62:D67)</f>
        <v>0</v>
      </c>
      <c r="E61" s="105">
        <f t="shared" si="7"/>
        <v>0</v>
      </c>
      <c r="F61" s="105">
        <f t="shared" si="4"/>
        <v>0</v>
      </c>
      <c r="G61" s="106" t="s">
        <v>180</v>
      </c>
      <c r="H61" s="105">
        <f>H62</f>
        <v>21496</v>
      </c>
      <c r="I61" s="105">
        <v>21722</v>
      </c>
      <c r="J61" s="105">
        <f>J62</f>
        <v>21722</v>
      </c>
      <c r="K61" s="105">
        <f t="shared" si="5"/>
        <v>226</v>
      </c>
      <c r="L61" s="105">
        <f t="shared" si="6"/>
        <v>0</v>
      </c>
    </row>
    <row r="62" ht="15" customHeight="1" spans="1:12">
      <c r="A62" s="110" t="s">
        <v>181</v>
      </c>
      <c r="B62" s="105">
        <f>SUM(B63:B67)</f>
        <v>0</v>
      </c>
      <c r="C62" s="105">
        <v>0</v>
      </c>
      <c r="D62" s="105">
        <f>SUM(D63:D67)</f>
        <v>0</v>
      </c>
      <c r="E62" s="105">
        <f t="shared" si="7"/>
        <v>0</v>
      </c>
      <c r="F62" s="105">
        <f t="shared" si="4"/>
        <v>0</v>
      </c>
      <c r="G62" s="110" t="s">
        <v>182</v>
      </c>
      <c r="H62" s="105">
        <f>H63</f>
        <v>21496</v>
      </c>
      <c r="I62" s="105">
        <v>21722</v>
      </c>
      <c r="J62" s="105">
        <f>J63</f>
        <v>21722</v>
      </c>
      <c r="K62" s="105">
        <f t="shared" si="5"/>
        <v>226</v>
      </c>
      <c r="L62" s="105">
        <f t="shared" si="6"/>
        <v>0</v>
      </c>
    </row>
    <row r="63" ht="15" customHeight="1" spans="1:12">
      <c r="A63" s="110" t="s">
        <v>183</v>
      </c>
      <c r="B63" s="105"/>
      <c r="C63" s="105"/>
      <c r="D63" s="105"/>
      <c r="E63" s="105">
        <f t="shared" si="7"/>
        <v>0</v>
      </c>
      <c r="F63" s="105">
        <f t="shared" si="4"/>
        <v>0</v>
      </c>
      <c r="G63" s="110" t="s">
        <v>184</v>
      </c>
      <c r="H63" s="105">
        <f>SUM(H64:H67)</f>
        <v>21496</v>
      </c>
      <c r="I63" s="105">
        <v>21722</v>
      </c>
      <c r="J63" s="105">
        <f>SUM(J64:J67)</f>
        <v>21722</v>
      </c>
      <c r="K63" s="105">
        <f t="shared" si="5"/>
        <v>226</v>
      </c>
      <c r="L63" s="105">
        <f t="shared" si="6"/>
        <v>0</v>
      </c>
    </row>
    <row r="64" ht="15" customHeight="1" spans="1:12">
      <c r="A64" s="110" t="s">
        <v>185</v>
      </c>
      <c r="B64" s="105"/>
      <c r="C64" s="105"/>
      <c r="D64" s="105"/>
      <c r="E64" s="105">
        <f t="shared" si="7"/>
        <v>0</v>
      </c>
      <c r="F64" s="105">
        <f t="shared" si="4"/>
        <v>0</v>
      </c>
      <c r="G64" s="110" t="s">
        <v>186</v>
      </c>
      <c r="H64" s="105">
        <v>21496</v>
      </c>
      <c r="I64" s="105">
        <v>21495</v>
      </c>
      <c r="J64" s="105">
        <v>21495</v>
      </c>
      <c r="K64" s="105">
        <f t="shared" si="5"/>
        <v>-1</v>
      </c>
      <c r="L64" s="105">
        <f t="shared" si="6"/>
        <v>0</v>
      </c>
    </row>
    <row r="65" ht="15" customHeight="1" spans="1:12">
      <c r="A65" s="110" t="s">
        <v>187</v>
      </c>
      <c r="B65" s="114"/>
      <c r="C65" s="114"/>
      <c r="D65" s="105"/>
      <c r="E65" s="105">
        <f>D65-B66</f>
        <v>0</v>
      </c>
      <c r="F65" s="105">
        <f t="shared" si="4"/>
        <v>0</v>
      </c>
      <c r="G65" s="110" t="s">
        <v>188</v>
      </c>
      <c r="H65" s="105"/>
      <c r="I65" s="105"/>
      <c r="J65" s="105"/>
      <c r="K65" s="105">
        <f t="shared" si="5"/>
        <v>0</v>
      </c>
      <c r="L65" s="105">
        <f t="shared" si="6"/>
        <v>0</v>
      </c>
    </row>
    <row r="66" ht="15" customHeight="1" spans="1:12">
      <c r="A66" s="110" t="s">
        <v>189</v>
      </c>
      <c r="B66" s="105"/>
      <c r="C66" s="105"/>
      <c r="D66" s="105"/>
      <c r="E66" s="105">
        <f>D66-B67</f>
        <v>0</v>
      </c>
      <c r="F66" s="105">
        <f t="shared" si="4"/>
        <v>0</v>
      </c>
      <c r="G66" s="110" t="s">
        <v>190</v>
      </c>
      <c r="H66" s="105"/>
      <c r="I66" s="105">
        <v>227</v>
      </c>
      <c r="J66" s="105">
        <v>227</v>
      </c>
      <c r="K66" s="105">
        <f t="shared" si="5"/>
        <v>227</v>
      </c>
      <c r="L66" s="105">
        <f t="shared" si="6"/>
        <v>0</v>
      </c>
    </row>
    <row r="67" ht="15" customHeight="1" spans="1:12">
      <c r="A67" s="110" t="s">
        <v>191</v>
      </c>
      <c r="B67" s="105"/>
      <c r="C67" s="105"/>
      <c r="D67" s="105"/>
      <c r="E67" s="105">
        <f t="shared" si="7"/>
        <v>0</v>
      </c>
      <c r="F67" s="105">
        <f t="shared" si="4"/>
        <v>0</v>
      </c>
      <c r="G67" s="110" t="s">
        <v>192</v>
      </c>
      <c r="H67" s="105"/>
      <c r="I67" s="105"/>
      <c r="J67" s="105"/>
      <c r="K67" s="105">
        <f t="shared" si="5"/>
        <v>0</v>
      </c>
      <c r="L67" s="105">
        <f t="shared" si="6"/>
        <v>0</v>
      </c>
    </row>
    <row r="68" ht="15" customHeight="1" spans="1:12">
      <c r="A68" s="104" t="s">
        <v>193</v>
      </c>
      <c r="B68" s="105">
        <f>B69</f>
        <v>19900</v>
      </c>
      <c r="C68" s="105">
        <v>36732</v>
      </c>
      <c r="D68" s="105">
        <f>D69</f>
        <v>36732</v>
      </c>
      <c r="E68" s="105">
        <f t="shared" ref="E68:E87" si="8">D68-B68</f>
        <v>16832</v>
      </c>
      <c r="F68" s="105">
        <f t="shared" si="4"/>
        <v>0</v>
      </c>
      <c r="G68" s="106" t="s">
        <v>194</v>
      </c>
      <c r="H68" s="105">
        <f>SUM(H70:H73)</f>
        <v>0</v>
      </c>
      <c r="I68" s="105">
        <v>0</v>
      </c>
      <c r="J68" s="105">
        <f>SUM(J70:J73)</f>
        <v>0</v>
      </c>
      <c r="K68" s="105">
        <f t="shared" si="5"/>
        <v>0</v>
      </c>
      <c r="L68" s="105">
        <f t="shared" si="6"/>
        <v>0</v>
      </c>
    </row>
    <row r="69" ht="15" customHeight="1" spans="1:12">
      <c r="A69" s="110" t="s">
        <v>195</v>
      </c>
      <c r="B69" s="105">
        <f>SUM(B70:B73)</f>
        <v>19900</v>
      </c>
      <c r="C69" s="105">
        <v>36732</v>
      </c>
      <c r="D69" s="105">
        <f>SUM(D70:D73)</f>
        <v>36732</v>
      </c>
      <c r="E69" s="105">
        <f t="shared" si="8"/>
        <v>16832</v>
      </c>
      <c r="F69" s="105">
        <f t="shared" si="4"/>
        <v>0</v>
      </c>
      <c r="G69" s="110" t="s">
        <v>196</v>
      </c>
      <c r="H69" s="105"/>
      <c r="I69" s="105"/>
      <c r="J69" s="105"/>
      <c r="K69" s="105">
        <f t="shared" si="5"/>
        <v>0</v>
      </c>
      <c r="L69" s="105">
        <f t="shared" si="6"/>
        <v>0</v>
      </c>
    </row>
    <row r="70" ht="15" customHeight="1" spans="1:12">
      <c r="A70" s="110" t="s">
        <v>197</v>
      </c>
      <c r="B70" s="105">
        <v>19900</v>
      </c>
      <c r="C70" s="105">
        <v>36483</v>
      </c>
      <c r="D70" s="105">
        <v>36483</v>
      </c>
      <c r="E70" s="105">
        <f t="shared" si="8"/>
        <v>16583</v>
      </c>
      <c r="F70" s="105">
        <f t="shared" si="4"/>
        <v>0</v>
      </c>
      <c r="G70" s="110" t="s">
        <v>198</v>
      </c>
      <c r="H70" s="105"/>
      <c r="I70" s="105"/>
      <c r="J70" s="105"/>
      <c r="K70" s="105">
        <f t="shared" si="5"/>
        <v>0</v>
      </c>
      <c r="L70" s="105">
        <f t="shared" si="6"/>
        <v>0</v>
      </c>
    </row>
    <row r="71" ht="15" customHeight="1" spans="1:12">
      <c r="A71" s="110" t="s">
        <v>199</v>
      </c>
      <c r="B71" s="105"/>
      <c r="C71" s="105"/>
      <c r="D71" s="105"/>
      <c r="E71" s="105">
        <f t="shared" si="8"/>
        <v>0</v>
      </c>
      <c r="F71" s="105">
        <f t="shared" ref="F71:F87" si="9">D71-C71</f>
        <v>0</v>
      </c>
      <c r="G71" s="110" t="s">
        <v>200</v>
      </c>
      <c r="H71" s="105"/>
      <c r="I71" s="105"/>
      <c r="J71" s="105"/>
      <c r="K71" s="105">
        <f t="shared" ref="K71:K87" si="10">J71-H71</f>
        <v>0</v>
      </c>
      <c r="L71" s="105">
        <f t="shared" ref="L71:L87" si="11">J71-I71</f>
        <v>0</v>
      </c>
    </row>
    <row r="72" ht="15" customHeight="1" spans="1:12">
      <c r="A72" s="110" t="s">
        <v>201</v>
      </c>
      <c r="B72" s="105"/>
      <c r="C72" s="105">
        <v>249</v>
      </c>
      <c r="D72" s="105">
        <v>249</v>
      </c>
      <c r="E72" s="105">
        <f t="shared" si="8"/>
        <v>249</v>
      </c>
      <c r="F72" s="105">
        <f t="shared" si="9"/>
        <v>0</v>
      </c>
      <c r="G72" s="110" t="s">
        <v>202</v>
      </c>
      <c r="H72" s="105"/>
      <c r="I72" s="105"/>
      <c r="J72" s="105"/>
      <c r="K72" s="105">
        <f t="shared" si="10"/>
        <v>0</v>
      </c>
      <c r="L72" s="105">
        <f t="shared" si="11"/>
        <v>0</v>
      </c>
    </row>
    <row r="73" ht="15" customHeight="1" spans="1:12">
      <c r="A73" s="110" t="s">
        <v>203</v>
      </c>
      <c r="B73" s="105"/>
      <c r="C73" s="105"/>
      <c r="D73" s="105"/>
      <c r="E73" s="105">
        <f t="shared" si="8"/>
        <v>0</v>
      </c>
      <c r="F73" s="105">
        <f t="shared" si="9"/>
        <v>0</v>
      </c>
      <c r="G73" s="110" t="s">
        <v>204</v>
      </c>
      <c r="H73" s="105"/>
      <c r="I73" s="105"/>
      <c r="J73" s="105"/>
      <c r="K73" s="105">
        <f t="shared" si="10"/>
        <v>0</v>
      </c>
      <c r="L73" s="105">
        <f t="shared" si="11"/>
        <v>0</v>
      </c>
    </row>
    <row r="74" ht="15" customHeight="1" spans="1:12">
      <c r="A74" s="104" t="s">
        <v>205</v>
      </c>
      <c r="B74" s="105"/>
      <c r="C74" s="105"/>
      <c r="D74" s="105"/>
      <c r="E74" s="105">
        <f t="shared" si="8"/>
        <v>0</v>
      </c>
      <c r="F74" s="105">
        <f t="shared" si="9"/>
        <v>0</v>
      </c>
      <c r="G74" s="106" t="s">
        <v>206</v>
      </c>
      <c r="H74" s="105"/>
      <c r="I74" s="105"/>
      <c r="J74" s="105"/>
      <c r="K74" s="105">
        <f t="shared" si="10"/>
        <v>0</v>
      </c>
      <c r="L74" s="105">
        <f t="shared" si="11"/>
        <v>0</v>
      </c>
    </row>
    <row r="75" ht="15" customHeight="1" spans="1:12">
      <c r="A75" s="104" t="s">
        <v>207</v>
      </c>
      <c r="B75" s="105"/>
      <c r="C75" s="105"/>
      <c r="D75" s="105"/>
      <c r="E75" s="105">
        <f t="shared" si="8"/>
        <v>0</v>
      </c>
      <c r="F75" s="105">
        <f t="shared" si="9"/>
        <v>0</v>
      </c>
      <c r="G75" s="106" t="s">
        <v>208</v>
      </c>
      <c r="H75" s="105"/>
      <c r="I75" s="105"/>
      <c r="J75" s="105"/>
      <c r="K75" s="105">
        <f t="shared" si="10"/>
        <v>0</v>
      </c>
      <c r="L75" s="105">
        <f t="shared" si="11"/>
        <v>0</v>
      </c>
    </row>
    <row r="76" ht="15" customHeight="1" spans="1:12">
      <c r="A76" s="104" t="s">
        <v>209</v>
      </c>
      <c r="B76" s="105"/>
      <c r="C76" s="105"/>
      <c r="D76" s="105"/>
      <c r="E76" s="105">
        <f t="shared" si="8"/>
        <v>0</v>
      </c>
      <c r="F76" s="105">
        <f t="shared" si="9"/>
        <v>0</v>
      </c>
      <c r="G76" s="106" t="s">
        <v>210</v>
      </c>
      <c r="H76" s="105"/>
      <c r="I76" s="105"/>
      <c r="J76" s="105"/>
      <c r="K76" s="105">
        <f t="shared" si="10"/>
        <v>0</v>
      </c>
      <c r="L76" s="105">
        <f t="shared" si="11"/>
        <v>0</v>
      </c>
    </row>
    <row r="77" ht="15" customHeight="1" spans="1:12">
      <c r="A77" s="104" t="s">
        <v>211</v>
      </c>
      <c r="B77" s="105"/>
      <c r="C77" s="105"/>
      <c r="D77" s="105"/>
      <c r="E77" s="105">
        <f t="shared" si="8"/>
        <v>0</v>
      </c>
      <c r="F77" s="105">
        <f t="shared" si="9"/>
        <v>0</v>
      </c>
      <c r="G77" s="115" t="s">
        <v>212</v>
      </c>
      <c r="H77" s="105"/>
      <c r="I77" s="105">
        <v>214</v>
      </c>
      <c r="J77" s="105">
        <v>214</v>
      </c>
      <c r="K77" s="105">
        <f t="shared" si="10"/>
        <v>214</v>
      </c>
      <c r="L77" s="105">
        <f t="shared" si="11"/>
        <v>0</v>
      </c>
    </row>
    <row r="78" ht="15" customHeight="1" spans="1:12">
      <c r="A78" s="104" t="s">
        <v>213</v>
      </c>
      <c r="B78" s="105"/>
      <c r="C78" s="105">
        <v>65244</v>
      </c>
      <c r="D78" s="105">
        <v>65244</v>
      </c>
      <c r="E78" s="105">
        <f t="shared" si="8"/>
        <v>65244</v>
      </c>
      <c r="F78" s="105">
        <f t="shared" si="9"/>
        <v>0</v>
      </c>
      <c r="G78" s="116"/>
      <c r="H78" s="105"/>
      <c r="I78" s="105"/>
      <c r="J78" s="105"/>
      <c r="K78" s="105">
        <f t="shared" si="10"/>
        <v>0</v>
      </c>
      <c r="L78" s="105">
        <f t="shared" si="11"/>
        <v>0</v>
      </c>
    </row>
    <row r="79" ht="15" customHeight="1" spans="1:12">
      <c r="A79" s="104" t="s">
        <v>214</v>
      </c>
      <c r="B79" s="105"/>
      <c r="C79" s="105">
        <v>4250</v>
      </c>
      <c r="D79" s="105">
        <v>4250</v>
      </c>
      <c r="E79" s="105">
        <f t="shared" si="8"/>
        <v>4250</v>
      </c>
      <c r="F79" s="105">
        <f t="shared" si="9"/>
        <v>0</v>
      </c>
      <c r="G79" s="106" t="s">
        <v>215</v>
      </c>
      <c r="H79" s="105"/>
      <c r="I79" s="105"/>
      <c r="J79" s="105"/>
      <c r="K79" s="105">
        <f t="shared" si="10"/>
        <v>0</v>
      </c>
      <c r="L79" s="105">
        <f t="shared" si="11"/>
        <v>0</v>
      </c>
    </row>
    <row r="80" ht="15" customHeight="1" spans="1:12">
      <c r="A80" s="104" t="s">
        <v>216</v>
      </c>
      <c r="B80" s="105">
        <f>SUM(B81:B84)</f>
        <v>0</v>
      </c>
      <c r="C80" s="105">
        <v>11</v>
      </c>
      <c r="D80" s="105">
        <f>SUM(D81:D84)</f>
        <v>11</v>
      </c>
      <c r="E80" s="105">
        <f t="shared" si="8"/>
        <v>11</v>
      </c>
      <c r="F80" s="105">
        <f t="shared" si="9"/>
        <v>0</v>
      </c>
      <c r="G80" s="106" t="s">
        <v>217</v>
      </c>
      <c r="H80" s="105"/>
      <c r="I80" s="105"/>
      <c r="J80" s="105"/>
      <c r="K80" s="105">
        <f t="shared" si="10"/>
        <v>0</v>
      </c>
      <c r="L80" s="105">
        <f t="shared" si="11"/>
        <v>0</v>
      </c>
    </row>
    <row r="81" ht="15" customHeight="1" spans="1:12">
      <c r="A81" s="110" t="s">
        <v>218</v>
      </c>
      <c r="B81" s="105"/>
      <c r="C81" s="105"/>
      <c r="D81" s="105"/>
      <c r="E81" s="105">
        <f t="shared" si="8"/>
        <v>0</v>
      </c>
      <c r="F81" s="105">
        <f t="shared" si="9"/>
        <v>0</v>
      </c>
      <c r="G81" s="106" t="s">
        <v>219</v>
      </c>
      <c r="H81" s="105"/>
      <c r="I81" s="105"/>
      <c r="J81" s="105"/>
      <c r="K81" s="105">
        <f t="shared" si="10"/>
        <v>0</v>
      </c>
      <c r="L81" s="105">
        <f t="shared" si="11"/>
        <v>0</v>
      </c>
    </row>
    <row r="82" ht="15" customHeight="1" spans="1:12">
      <c r="A82" s="110" t="s">
        <v>220</v>
      </c>
      <c r="B82" s="105"/>
      <c r="C82" s="105">
        <v>11</v>
      </c>
      <c r="D82" s="105">
        <v>11</v>
      </c>
      <c r="E82" s="105">
        <f t="shared" si="8"/>
        <v>11</v>
      </c>
      <c r="F82" s="105">
        <f t="shared" si="9"/>
        <v>0</v>
      </c>
      <c r="G82" s="106" t="s">
        <v>221</v>
      </c>
      <c r="H82" s="105"/>
      <c r="I82" s="105">
        <v>72193</v>
      </c>
      <c r="J82" s="105">
        <v>71464</v>
      </c>
      <c r="K82" s="105">
        <f t="shared" si="10"/>
        <v>71464</v>
      </c>
      <c r="L82" s="105">
        <f t="shared" si="11"/>
        <v>-729</v>
      </c>
    </row>
    <row r="83" ht="15" customHeight="1" spans="1:12">
      <c r="A83" s="110" t="s">
        <v>222</v>
      </c>
      <c r="B83" s="105"/>
      <c r="C83" s="105"/>
      <c r="D83" s="105"/>
      <c r="E83" s="105">
        <f t="shared" si="8"/>
        <v>0</v>
      </c>
      <c r="F83" s="105">
        <f t="shared" si="9"/>
        <v>0</v>
      </c>
      <c r="G83" s="106" t="s">
        <v>223</v>
      </c>
      <c r="H83" s="105"/>
      <c r="I83" s="105">
        <v>72193</v>
      </c>
      <c r="J83" s="105">
        <v>71464</v>
      </c>
      <c r="K83" s="105">
        <f t="shared" si="10"/>
        <v>71464</v>
      </c>
      <c r="L83" s="105">
        <f t="shared" si="11"/>
        <v>-729</v>
      </c>
    </row>
    <row r="84" ht="15" customHeight="1" spans="1:12">
      <c r="A84" s="110" t="s">
        <v>224</v>
      </c>
      <c r="B84" s="105"/>
      <c r="C84" s="105"/>
      <c r="D84" s="105"/>
      <c r="E84" s="105">
        <f t="shared" si="8"/>
        <v>0</v>
      </c>
      <c r="F84" s="105">
        <f t="shared" si="9"/>
        <v>0</v>
      </c>
      <c r="G84" s="106" t="s">
        <v>225</v>
      </c>
      <c r="H84" s="105"/>
      <c r="I84" s="105"/>
      <c r="J84" s="105"/>
      <c r="K84" s="105">
        <f t="shared" si="10"/>
        <v>0</v>
      </c>
      <c r="L84" s="105">
        <f t="shared" si="11"/>
        <v>0</v>
      </c>
    </row>
    <row r="85" ht="15" customHeight="1" spans="1:12">
      <c r="A85" s="104" t="s">
        <v>226</v>
      </c>
      <c r="B85" s="105">
        <f>B86</f>
        <v>0</v>
      </c>
      <c r="C85" s="105">
        <v>0</v>
      </c>
      <c r="D85" s="105">
        <f>D86</f>
        <v>0</v>
      </c>
      <c r="E85" s="105">
        <f t="shared" si="8"/>
        <v>0</v>
      </c>
      <c r="F85" s="105">
        <f t="shared" si="9"/>
        <v>0</v>
      </c>
      <c r="G85" s="108"/>
      <c r="H85" s="105"/>
      <c r="I85" s="105"/>
      <c r="J85" s="105"/>
      <c r="K85" s="105">
        <f t="shared" si="10"/>
        <v>0</v>
      </c>
      <c r="L85" s="105">
        <f t="shared" si="11"/>
        <v>0</v>
      </c>
    </row>
    <row r="86" ht="15" customHeight="1" spans="1:12">
      <c r="A86" s="110" t="s">
        <v>227</v>
      </c>
      <c r="B86" s="105"/>
      <c r="C86" s="105"/>
      <c r="D86" s="105"/>
      <c r="E86" s="105">
        <f t="shared" si="8"/>
        <v>0</v>
      </c>
      <c r="F86" s="105">
        <f t="shared" si="9"/>
        <v>0</v>
      </c>
      <c r="G86" s="110"/>
      <c r="H86" s="105"/>
      <c r="I86" s="105"/>
      <c r="J86" s="105"/>
      <c r="K86" s="105">
        <f t="shared" si="10"/>
        <v>0</v>
      </c>
      <c r="L86" s="105">
        <f t="shared" si="11"/>
        <v>0</v>
      </c>
    </row>
    <row r="87" ht="15" customHeight="1" spans="1:12">
      <c r="A87" s="117" t="s">
        <v>228</v>
      </c>
      <c r="B87" s="105">
        <f>SUM(B6:B7,B50:B51,B56:B57,B61,B68,B74:B80,B85)</f>
        <v>299770</v>
      </c>
      <c r="C87" s="105">
        <f>SUM(C6:C7,C50:C51,C56:C57,C61,C68,C74:C80,C85)</f>
        <v>538142</v>
      </c>
      <c r="D87" s="105">
        <f>SUM(D6:D7,D50:D51,D56:D57,D61,D68,D74:D80,D85)</f>
        <v>537414</v>
      </c>
      <c r="E87" s="105">
        <f t="shared" si="8"/>
        <v>237644</v>
      </c>
      <c r="F87" s="105">
        <f t="shared" si="9"/>
        <v>-728</v>
      </c>
      <c r="G87" s="117" t="s">
        <v>229</v>
      </c>
      <c r="H87" s="105">
        <f>SUM(H6:H7,H50:H51,H56:H57,H61,H68,H74:H77,H79:H82)</f>
        <v>299770</v>
      </c>
      <c r="I87" s="105">
        <f>SUM(I6:I7,I50:I51,I56:I57,I61,I68,I74:I77,I79:I82)</f>
        <v>538142</v>
      </c>
      <c r="J87" s="105">
        <f>SUM(J6:J7,J50:J51,J56:J57,J61,J68,J74:J77,J79:J82)</f>
        <v>537414</v>
      </c>
      <c r="K87" s="105">
        <f t="shared" si="10"/>
        <v>237644</v>
      </c>
      <c r="L87" s="105">
        <f t="shared" si="11"/>
        <v>-728</v>
      </c>
    </row>
    <row r="88" spans="10:11">
      <c r="J88" s="118"/>
      <c r="K88" s="118"/>
    </row>
  </sheetData>
  <mergeCells count="2">
    <mergeCell ref="A2:L2"/>
    <mergeCell ref="A3:L3"/>
  </mergeCells>
  <printOptions horizontalCentered="1"/>
  <pageMargins left="0.472222222222222" right="0.590277777777778" top="0.708333333333333" bottom="0.550694444444444" header="0.314583333333333" footer="0.550694444444444"/>
  <pageSetup paperSize="9" scale="66" firstPageNumber="7" fitToHeight="0" orientation="landscape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Q38"/>
  <sheetViews>
    <sheetView workbookViewId="0">
      <selection activeCell="A2" sqref="A2:Q2"/>
    </sheetView>
  </sheetViews>
  <sheetFormatPr defaultColWidth="9" defaultRowHeight="14.25"/>
  <cols>
    <col min="1" max="1" width="38" customWidth="1"/>
    <col min="2" max="2" width="7.875" style="81" customWidth="1"/>
    <col min="3" max="5" width="7.875" customWidth="1"/>
    <col min="6" max="7" width="7.875" style="82" customWidth="1"/>
    <col min="8" max="8" width="7.875" customWidth="1"/>
    <col min="9" max="9" width="33.375" customWidth="1"/>
    <col min="10" max="10" width="7.75" style="81" customWidth="1"/>
    <col min="11" max="17" width="7.75" customWidth="1"/>
  </cols>
  <sheetData>
    <row r="1" spans="1:1">
      <c r="A1" s="61" t="s">
        <v>230</v>
      </c>
    </row>
    <row r="2" ht="27.95" customHeight="1" spans="1:17">
      <c r="A2" s="2" t="s">
        <v>231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5.75" customHeight="1" spans="1:17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ht="20.1" customHeight="1" spans="1:17">
      <c r="A4" s="83" t="s">
        <v>232</v>
      </c>
      <c r="B4" s="83"/>
      <c r="C4" s="83"/>
      <c r="D4" s="83"/>
      <c r="E4" s="83"/>
      <c r="F4" s="84"/>
      <c r="G4" s="84"/>
      <c r="H4" s="83"/>
      <c r="I4" s="83" t="s">
        <v>233</v>
      </c>
      <c r="J4" s="83"/>
      <c r="K4" s="83"/>
      <c r="L4" s="83"/>
      <c r="M4" s="83"/>
      <c r="N4" s="83"/>
      <c r="O4" s="83"/>
      <c r="P4" s="83"/>
      <c r="Q4" s="83" t="s">
        <v>8</v>
      </c>
    </row>
    <row r="5" ht="18.75" customHeight="1" spans="1:17">
      <c r="A5" s="83" t="s">
        <v>81</v>
      </c>
      <c r="B5" s="83" t="s">
        <v>4</v>
      </c>
      <c r="C5" s="85" t="s">
        <v>5</v>
      </c>
      <c r="D5" s="86"/>
      <c r="E5" s="86"/>
      <c r="F5" s="86"/>
      <c r="G5" s="87"/>
      <c r="H5" s="83" t="s">
        <v>234</v>
      </c>
      <c r="I5" s="83" t="s">
        <v>81</v>
      </c>
      <c r="J5" s="83" t="s">
        <v>4</v>
      </c>
      <c r="K5" s="85" t="s">
        <v>5</v>
      </c>
      <c r="L5" s="86"/>
      <c r="M5" s="86"/>
      <c r="N5" s="86"/>
      <c r="O5" s="87"/>
      <c r="P5" s="83" t="s">
        <v>234</v>
      </c>
      <c r="Q5" s="83"/>
    </row>
    <row r="6" s="80" customFormat="1" ht="60" spans="1:17">
      <c r="A6" s="83"/>
      <c r="B6" s="83"/>
      <c r="C6" s="5" t="s">
        <v>10</v>
      </c>
      <c r="D6" s="5" t="s">
        <v>11</v>
      </c>
      <c r="E6" s="68" t="s">
        <v>12</v>
      </c>
      <c r="F6" s="5" t="s">
        <v>14</v>
      </c>
      <c r="G6" s="5" t="s">
        <v>16</v>
      </c>
      <c r="H6" s="83"/>
      <c r="I6" s="83"/>
      <c r="J6" s="83"/>
      <c r="K6" s="5" t="s">
        <v>10</v>
      </c>
      <c r="L6" s="5" t="s">
        <v>11</v>
      </c>
      <c r="M6" s="68" t="s">
        <v>12</v>
      </c>
      <c r="N6" s="5" t="s">
        <v>14</v>
      </c>
      <c r="O6" s="5" t="s">
        <v>16</v>
      </c>
      <c r="P6" s="83"/>
      <c r="Q6" s="83"/>
    </row>
    <row r="7" ht="27" spans="1:17">
      <c r="A7" s="83">
        <v>1</v>
      </c>
      <c r="B7" s="83">
        <v>2</v>
      </c>
      <c r="C7" s="83">
        <v>3</v>
      </c>
      <c r="D7" s="83">
        <v>4</v>
      </c>
      <c r="E7" s="83">
        <v>5</v>
      </c>
      <c r="F7" s="68" t="s">
        <v>235</v>
      </c>
      <c r="G7" s="68" t="s">
        <v>236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 t="s">
        <v>237</v>
      </c>
      <c r="O7" s="83" t="s">
        <v>238</v>
      </c>
      <c r="P7" s="83">
        <v>16</v>
      </c>
      <c r="Q7" s="83">
        <v>17</v>
      </c>
    </row>
    <row r="8" ht="18" customHeight="1" spans="1:17">
      <c r="A8" s="88" t="s">
        <v>239</v>
      </c>
      <c r="B8" s="89">
        <f>SUM(B9:B18)</f>
        <v>5412</v>
      </c>
      <c r="C8" s="89">
        <f>SUM(C9:C18)</f>
        <v>5680</v>
      </c>
      <c r="D8" s="89">
        <v>7339</v>
      </c>
      <c r="E8" s="89">
        <f>SUM(E9:E18)</f>
        <v>7339</v>
      </c>
      <c r="F8" s="89">
        <f>E8-C8</f>
        <v>1659</v>
      </c>
      <c r="G8" s="90">
        <f>E8-D8</f>
        <v>0</v>
      </c>
      <c r="H8" s="91">
        <f>(E8-B8)/B8*100</f>
        <v>35.6060606060606</v>
      </c>
      <c r="I8" s="88" t="s">
        <v>240</v>
      </c>
      <c r="J8" s="89">
        <f>SUM(J9:J22)</f>
        <v>10107</v>
      </c>
      <c r="K8" s="89">
        <f>SUM(K9:K22)</f>
        <v>2377</v>
      </c>
      <c r="L8" s="89">
        <f>SUM(L9:L22)</f>
        <v>14559</v>
      </c>
      <c r="M8" s="89">
        <f>SUM(M9:M22)</f>
        <v>14559</v>
      </c>
      <c r="N8" s="89">
        <f t="shared" ref="N8" si="0">SUM(N9:N22)</f>
        <v>12182</v>
      </c>
      <c r="O8" s="89">
        <f>M8-L8</f>
        <v>0</v>
      </c>
      <c r="P8" s="91">
        <f>(M8-J8)/J8*100</f>
        <v>44.048679133274</v>
      </c>
      <c r="Q8" s="97"/>
    </row>
    <row r="9" ht="18" customHeight="1" spans="1:17">
      <c r="A9" s="92" t="s">
        <v>241</v>
      </c>
      <c r="B9" s="89"/>
      <c r="C9" s="89"/>
      <c r="D9" s="89"/>
      <c r="E9" s="89"/>
      <c r="F9" s="89">
        <f t="shared" ref="F9:F18" si="1">E9-C9</f>
        <v>0</v>
      </c>
      <c r="G9" s="90">
        <f t="shared" ref="G9:G38" si="2">E9-D9</f>
        <v>0</v>
      </c>
      <c r="H9" s="91"/>
      <c r="I9" s="92" t="s">
        <v>242</v>
      </c>
      <c r="J9" s="89"/>
      <c r="K9" s="89"/>
      <c r="L9" s="89"/>
      <c r="M9" s="89"/>
      <c r="N9" s="89"/>
      <c r="O9" s="89">
        <f t="shared" ref="O9:O38" si="3">M9-L9</f>
        <v>0</v>
      </c>
      <c r="P9" s="91"/>
      <c r="Q9" s="97"/>
    </row>
    <row r="10" ht="18" customHeight="1" spans="1:17">
      <c r="A10" s="92" t="s">
        <v>243</v>
      </c>
      <c r="B10" s="89"/>
      <c r="C10" s="89"/>
      <c r="D10" s="89"/>
      <c r="E10" s="89"/>
      <c r="F10" s="89">
        <f t="shared" si="1"/>
        <v>0</v>
      </c>
      <c r="G10" s="90">
        <f t="shared" si="2"/>
        <v>0</v>
      </c>
      <c r="H10" s="91"/>
      <c r="I10" s="92" t="s">
        <v>244</v>
      </c>
      <c r="J10" s="89">
        <v>-1</v>
      </c>
      <c r="K10" s="89"/>
      <c r="L10" s="89"/>
      <c r="M10" s="89"/>
      <c r="N10" s="89">
        <f>M10-K10</f>
        <v>0</v>
      </c>
      <c r="O10" s="89">
        <f t="shared" si="3"/>
        <v>0</v>
      </c>
      <c r="P10" s="91"/>
      <c r="Q10" s="97"/>
    </row>
    <row r="11" ht="18" customHeight="1" spans="1:17">
      <c r="A11" s="92" t="s">
        <v>245</v>
      </c>
      <c r="B11" s="89">
        <v>25</v>
      </c>
      <c r="C11" s="89">
        <v>20</v>
      </c>
      <c r="D11" s="89">
        <v>80</v>
      </c>
      <c r="E11" s="89">
        <v>80</v>
      </c>
      <c r="F11" s="89">
        <f t="shared" si="1"/>
        <v>60</v>
      </c>
      <c r="G11" s="90">
        <f t="shared" si="2"/>
        <v>0</v>
      </c>
      <c r="H11" s="91">
        <f>(E11-B11)/B11*100</f>
        <v>220</v>
      </c>
      <c r="I11" s="92" t="s">
        <v>246</v>
      </c>
      <c r="J11" s="89">
        <v>592</v>
      </c>
      <c r="K11" s="89">
        <v>199</v>
      </c>
      <c r="L11" s="89">
        <v>318</v>
      </c>
      <c r="M11" s="89">
        <v>318</v>
      </c>
      <c r="N11" s="89">
        <f t="shared" ref="N11:N38" si="4">M11-K11</f>
        <v>119</v>
      </c>
      <c r="O11" s="89">
        <f t="shared" si="3"/>
        <v>0</v>
      </c>
      <c r="P11" s="91">
        <f>(M11-J11)/J11*100</f>
        <v>-46.2837837837838</v>
      </c>
      <c r="Q11" s="97"/>
    </row>
    <row r="12" ht="18" customHeight="1" spans="1:17">
      <c r="A12" s="92" t="s">
        <v>247</v>
      </c>
      <c r="B12" s="89">
        <v>5189</v>
      </c>
      <c r="C12" s="89">
        <v>4621</v>
      </c>
      <c r="D12" s="89">
        <v>6048</v>
      </c>
      <c r="E12" s="89">
        <v>6048</v>
      </c>
      <c r="F12" s="89">
        <f t="shared" si="1"/>
        <v>1427</v>
      </c>
      <c r="G12" s="90">
        <f t="shared" si="2"/>
        <v>0</v>
      </c>
      <c r="H12" s="91">
        <f>(E12-B12)/B12*100</f>
        <v>16.5542493736751</v>
      </c>
      <c r="I12" s="92" t="s">
        <v>248</v>
      </c>
      <c r="J12" s="89"/>
      <c r="K12" s="89"/>
      <c r="L12" s="89"/>
      <c r="M12" s="89"/>
      <c r="N12" s="89">
        <f t="shared" si="4"/>
        <v>0</v>
      </c>
      <c r="O12" s="89">
        <f t="shared" si="3"/>
        <v>0</v>
      </c>
      <c r="P12" s="91"/>
      <c r="Q12" s="97"/>
    </row>
    <row r="13" ht="18" customHeight="1" spans="1:17">
      <c r="A13" s="92" t="s">
        <v>249</v>
      </c>
      <c r="B13" s="89"/>
      <c r="C13" s="89"/>
      <c r="D13" s="89"/>
      <c r="E13" s="89"/>
      <c r="F13" s="89">
        <f t="shared" si="1"/>
        <v>0</v>
      </c>
      <c r="G13" s="90">
        <f t="shared" si="2"/>
        <v>0</v>
      </c>
      <c r="H13" s="91"/>
      <c r="I13" s="92" t="s">
        <v>250</v>
      </c>
      <c r="J13" s="89">
        <v>1120</v>
      </c>
      <c r="K13" s="89">
        <v>220</v>
      </c>
      <c r="L13" s="89">
        <v>2221</v>
      </c>
      <c r="M13" s="89">
        <v>2221</v>
      </c>
      <c r="N13" s="89">
        <f t="shared" si="4"/>
        <v>2001</v>
      </c>
      <c r="O13" s="89">
        <f t="shared" si="3"/>
        <v>0</v>
      </c>
      <c r="P13" s="91">
        <f>(M13-J13)/J13*100</f>
        <v>98.3035714285714</v>
      </c>
      <c r="Q13" s="97"/>
    </row>
    <row r="14" ht="18" customHeight="1" spans="1:17">
      <c r="A14" s="92" t="s">
        <v>251</v>
      </c>
      <c r="B14" s="89">
        <v>25</v>
      </c>
      <c r="C14" s="89">
        <v>160</v>
      </c>
      <c r="D14" s="89">
        <v>331</v>
      </c>
      <c r="E14" s="89">
        <v>331</v>
      </c>
      <c r="F14" s="89">
        <f t="shared" si="1"/>
        <v>171</v>
      </c>
      <c r="G14" s="90">
        <f t="shared" si="2"/>
        <v>0</v>
      </c>
      <c r="H14" s="91">
        <f>(E14-B14)/B14*100</f>
        <v>1224</v>
      </c>
      <c r="I14" s="92" t="s">
        <v>252</v>
      </c>
      <c r="J14" s="89"/>
      <c r="K14" s="89"/>
      <c r="L14" s="89"/>
      <c r="M14" s="89"/>
      <c r="N14" s="89">
        <f t="shared" si="4"/>
        <v>0</v>
      </c>
      <c r="O14" s="89">
        <f t="shared" si="3"/>
        <v>0</v>
      </c>
      <c r="P14" s="91"/>
      <c r="Q14" s="97"/>
    </row>
    <row r="15" ht="18" customHeight="1" spans="1:17">
      <c r="A15" s="92" t="s">
        <v>253</v>
      </c>
      <c r="B15" s="89"/>
      <c r="C15" s="89"/>
      <c r="D15" s="89"/>
      <c r="E15" s="89"/>
      <c r="F15" s="89">
        <f t="shared" si="1"/>
        <v>0</v>
      </c>
      <c r="G15" s="90">
        <f t="shared" si="2"/>
        <v>0</v>
      </c>
      <c r="H15" s="91"/>
      <c r="I15" s="92" t="s">
        <v>254</v>
      </c>
      <c r="J15" s="89"/>
      <c r="K15" s="89"/>
      <c r="L15" s="89"/>
      <c r="M15" s="89"/>
      <c r="N15" s="89">
        <f t="shared" si="4"/>
        <v>0</v>
      </c>
      <c r="O15" s="89">
        <f t="shared" si="3"/>
        <v>0</v>
      </c>
      <c r="P15" s="91"/>
      <c r="Q15" s="97"/>
    </row>
    <row r="16" ht="18" customHeight="1" spans="1:17">
      <c r="A16" s="93" t="s">
        <v>255</v>
      </c>
      <c r="B16" s="89"/>
      <c r="C16" s="89"/>
      <c r="D16" s="89"/>
      <c r="E16" s="89"/>
      <c r="F16" s="89">
        <f t="shared" si="1"/>
        <v>0</v>
      </c>
      <c r="G16" s="90">
        <f t="shared" si="2"/>
        <v>0</v>
      </c>
      <c r="H16" s="91"/>
      <c r="I16" s="92" t="s">
        <v>256</v>
      </c>
      <c r="J16" s="89"/>
      <c r="K16" s="89"/>
      <c r="L16" s="89"/>
      <c r="M16" s="89"/>
      <c r="N16" s="89">
        <f t="shared" si="4"/>
        <v>0</v>
      </c>
      <c r="O16" s="89">
        <f t="shared" si="3"/>
        <v>0</v>
      </c>
      <c r="P16" s="91"/>
      <c r="Q16" s="97"/>
    </row>
    <row r="17" ht="18" customHeight="1" spans="1:17">
      <c r="A17" s="92" t="s">
        <v>257</v>
      </c>
      <c r="B17" s="89"/>
      <c r="C17" s="89"/>
      <c r="D17" s="89"/>
      <c r="E17" s="89"/>
      <c r="F17" s="89">
        <f t="shared" si="1"/>
        <v>0</v>
      </c>
      <c r="G17" s="90">
        <f t="shared" si="2"/>
        <v>0</v>
      </c>
      <c r="H17" s="91"/>
      <c r="I17" s="92" t="s">
        <v>258</v>
      </c>
      <c r="J17" s="89"/>
      <c r="K17" s="89"/>
      <c r="L17" s="89"/>
      <c r="M17" s="89"/>
      <c r="N17" s="89">
        <f t="shared" si="4"/>
        <v>0</v>
      </c>
      <c r="O17" s="89">
        <f t="shared" si="3"/>
        <v>0</v>
      </c>
      <c r="P17" s="91"/>
      <c r="Q17" s="97"/>
    </row>
    <row r="18" ht="18" customHeight="1" spans="1:17">
      <c r="A18" s="92" t="s">
        <v>259</v>
      </c>
      <c r="B18" s="89">
        <v>173</v>
      </c>
      <c r="C18" s="89">
        <v>879</v>
      </c>
      <c r="D18" s="89">
        <v>880</v>
      </c>
      <c r="E18" s="89">
        <v>880</v>
      </c>
      <c r="F18" s="89">
        <f t="shared" si="1"/>
        <v>1</v>
      </c>
      <c r="G18" s="90">
        <f t="shared" si="2"/>
        <v>0</v>
      </c>
      <c r="H18" s="91"/>
      <c r="I18" s="92" t="s">
        <v>260</v>
      </c>
      <c r="J18" s="89"/>
      <c r="K18" s="89"/>
      <c r="L18" s="89"/>
      <c r="M18" s="89"/>
      <c r="N18" s="89">
        <f t="shared" si="4"/>
        <v>0</v>
      </c>
      <c r="O18" s="89">
        <f t="shared" si="3"/>
        <v>0</v>
      </c>
      <c r="P18" s="91"/>
      <c r="Q18" s="97"/>
    </row>
    <row r="19" ht="18" customHeight="1" spans="1:17">
      <c r="A19" s="92"/>
      <c r="B19" s="89"/>
      <c r="C19" s="89"/>
      <c r="D19" s="89"/>
      <c r="E19" s="89"/>
      <c r="F19" s="89"/>
      <c r="G19" s="90">
        <f t="shared" si="2"/>
        <v>0</v>
      </c>
      <c r="H19" s="91"/>
      <c r="I19" s="92" t="s">
        <v>261</v>
      </c>
      <c r="J19" s="89">
        <v>7059</v>
      </c>
      <c r="K19" s="89">
        <v>459</v>
      </c>
      <c r="L19" s="89">
        <v>10523</v>
      </c>
      <c r="M19" s="89">
        <v>10523</v>
      </c>
      <c r="N19" s="89">
        <f t="shared" si="4"/>
        <v>10064</v>
      </c>
      <c r="O19" s="89">
        <f t="shared" si="3"/>
        <v>0</v>
      </c>
      <c r="P19" s="91">
        <f>(M19-J19)/J19*100</f>
        <v>49.0721065306701</v>
      </c>
      <c r="Q19" s="97"/>
    </row>
    <row r="20" ht="18" customHeight="1" spans="1:17">
      <c r="A20" s="92"/>
      <c r="B20" s="89"/>
      <c r="C20" s="89"/>
      <c r="D20" s="89"/>
      <c r="E20" s="89"/>
      <c r="F20" s="89"/>
      <c r="G20" s="90">
        <f t="shared" si="2"/>
        <v>0</v>
      </c>
      <c r="H20" s="91"/>
      <c r="I20" s="94" t="s">
        <v>262</v>
      </c>
      <c r="J20" s="89">
        <v>1368</v>
      </c>
      <c r="K20" s="89">
        <v>1499</v>
      </c>
      <c r="L20" s="89">
        <v>1497</v>
      </c>
      <c r="M20" s="89">
        <v>1497</v>
      </c>
      <c r="N20" s="89">
        <f t="shared" si="4"/>
        <v>-2</v>
      </c>
      <c r="O20" s="89">
        <f t="shared" si="3"/>
        <v>0</v>
      </c>
      <c r="P20" s="91">
        <f>(M20-J20)/J20*100</f>
        <v>9.42982456140351</v>
      </c>
      <c r="Q20" s="97"/>
    </row>
    <row r="21" ht="18" customHeight="1" spans="1:17">
      <c r="A21" s="92"/>
      <c r="B21" s="89"/>
      <c r="C21" s="89"/>
      <c r="D21" s="89"/>
      <c r="E21" s="89"/>
      <c r="F21" s="89"/>
      <c r="G21" s="90">
        <f t="shared" si="2"/>
        <v>0</v>
      </c>
      <c r="H21" s="91"/>
      <c r="I21" s="92" t="s">
        <v>263</v>
      </c>
      <c r="J21" s="89"/>
      <c r="K21" s="89"/>
      <c r="L21" s="89"/>
      <c r="M21" s="89"/>
      <c r="N21" s="89">
        <f t="shared" si="4"/>
        <v>0</v>
      </c>
      <c r="O21" s="89">
        <f t="shared" si="3"/>
        <v>0</v>
      </c>
      <c r="P21" s="91"/>
      <c r="Q21" s="97"/>
    </row>
    <row r="22" ht="18" customHeight="1" spans="1:17">
      <c r="A22" s="92"/>
      <c r="B22" s="89"/>
      <c r="C22" s="89"/>
      <c r="D22" s="89"/>
      <c r="E22" s="89"/>
      <c r="F22" s="89"/>
      <c r="G22" s="90">
        <f t="shared" si="2"/>
        <v>0</v>
      </c>
      <c r="H22" s="91"/>
      <c r="I22" s="92" t="s">
        <v>264</v>
      </c>
      <c r="J22" s="89">
        <v>-31</v>
      </c>
      <c r="K22" s="89"/>
      <c r="L22" s="89"/>
      <c r="M22" s="89"/>
      <c r="N22" s="89">
        <f t="shared" si="4"/>
        <v>0</v>
      </c>
      <c r="O22" s="89">
        <f t="shared" si="3"/>
        <v>0</v>
      </c>
      <c r="P22" s="91"/>
      <c r="Q22" s="97"/>
    </row>
    <row r="23" ht="18" customHeight="1" spans="1:17">
      <c r="A23" s="92"/>
      <c r="B23" s="89"/>
      <c r="C23" s="89"/>
      <c r="D23" s="89"/>
      <c r="E23" s="89"/>
      <c r="F23" s="89">
        <f t="shared" ref="F23:F38" si="5">E23-C23</f>
        <v>0</v>
      </c>
      <c r="G23" s="90">
        <f t="shared" si="2"/>
        <v>0</v>
      </c>
      <c r="H23" s="91"/>
      <c r="I23" s="92"/>
      <c r="J23" s="89"/>
      <c r="K23" s="89"/>
      <c r="L23" s="89"/>
      <c r="M23" s="89"/>
      <c r="N23" s="89">
        <f t="shared" si="4"/>
        <v>0</v>
      </c>
      <c r="O23" s="89">
        <f t="shared" si="3"/>
        <v>0</v>
      </c>
      <c r="P23" s="91"/>
      <c r="Q23" s="97"/>
    </row>
    <row r="24" ht="18" customHeight="1" spans="1:17">
      <c r="A24" s="94" t="s">
        <v>265</v>
      </c>
      <c r="B24" s="89">
        <v>2861</v>
      </c>
      <c r="C24" s="89">
        <v>658</v>
      </c>
      <c r="D24" s="89">
        <v>5601</v>
      </c>
      <c r="E24" s="89">
        <v>5601</v>
      </c>
      <c r="F24" s="89">
        <f t="shared" si="5"/>
        <v>4943</v>
      </c>
      <c r="G24" s="90">
        <f t="shared" si="2"/>
        <v>0</v>
      </c>
      <c r="H24" s="91">
        <f>(E24-B24)/B24*100</f>
        <v>95.7707095421181</v>
      </c>
      <c r="I24" s="94" t="s">
        <v>266</v>
      </c>
      <c r="J24" s="89"/>
      <c r="K24" s="89"/>
      <c r="L24" s="89"/>
      <c r="M24" s="89"/>
      <c r="N24" s="89">
        <f t="shared" si="4"/>
        <v>0</v>
      </c>
      <c r="O24" s="89">
        <f t="shared" si="3"/>
        <v>0</v>
      </c>
      <c r="P24" s="91"/>
      <c r="Q24" s="97"/>
    </row>
    <row r="25" ht="18" customHeight="1" spans="1:17">
      <c r="A25" s="94" t="s">
        <v>267</v>
      </c>
      <c r="B25" s="89"/>
      <c r="C25" s="89"/>
      <c r="D25" s="89"/>
      <c r="E25" s="89"/>
      <c r="F25" s="89">
        <f t="shared" si="5"/>
        <v>0</v>
      </c>
      <c r="G25" s="90">
        <f t="shared" si="2"/>
        <v>0</v>
      </c>
      <c r="H25" s="91"/>
      <c r="I25" s="94" t="s">
        <v>268</v>
      </c>
      <c r="J25" s="89"/>
      <c r="K25" s="89"/>
      <c r="L25" s="89"/>
      <c r="M25" s="89"/>
      <c r="N25" s="89">
        <f t="shared" si="4"/>
        <v>0</v>
      </c>
      <c r="O25" s="89">
        <f t="shared" si="3"/>
        <v>0</v>
      </c>
      <c r="P25" s="91"/>
      <c r="Q25" s="97"/>
    </row>
    <row r="26" ht="18" customHeight="1" spans="1:17">
      <c r="A26" s="94" t="s">
        <v>269</v>
      </c>
      <c r="B26" s="89"/>
      <c r="C26" s="89"/>
      <c r="D26" s="89"/>
      <c r="E26" s="89"/>
      <c r="F26" s="89">
        <f t="shared" si="5"/>
        <v>0</v>
      </c>
      <c r="G26" s="90">
        <f t="shared" si="2"/>
        <v>0</v>
      </c>
      <c r="H26" s="91"/>
      <c r="I26" s="94" t="s">
        <v>270</v>
      </c>
      <c r="J26" s="89"/>
      <c r="K26" s="89"/>
      <c r="L26" s="89"/>
      <c r="M26" s="89"/>
      <c r="N26" s="89">
        <f t="shared" si="4"/>
        <v>0</v>
      </c>
      <c r="O26" s="89">
        <f t="shared" si="3"/>
        <v>0</v>
      </c>
      <c r="P26" s="91"/>
      <c r="Q26" s="97"/>
    </row>
    <row r="27" ht="18" customHeight="1" spans="1:17">
      <c r="A27" s="94" t="s">
        <v>271</v>
      </c>
      <c r="B27" s="89">
        <v>1652</v>
      </c>
      <c r="C27" s="89"/>
      <c r="D27" s="89">
        <v>4219</v>
      </c>
      <c r="E27" s="89">
        <v>4219</v>
      </c>
      <c r="F27" s="89">
        <f t="shared" si="5"/>
        <v>4219</v>
      </c>
      <c r="G27" s="90">
        <f t="shared" si="2"/>
        <v>0</v>
      </c>
      <c r="H27" s="91">
        <f>(E27-B27)/B27*100</f>
        <v>155.387409200969</v>
      </c>
      <c r="I27" s="94"/>
      <c r="J27" s="89"/>
      <c r="K27" s="89"/>
      <c r="L27" s="89"/>
      <c r="M27" s="89"/>
      <c r="N27" s="89">
        <f t="shared" si="4"/>
        <v>0</v>
      </c>
      <c r="O27" s="89">
        <f t="shared" si="3"/>
        <v>0</v>
      </c>
      <c r="P27" s="91"/>
      <c r="Q27" s="97"/>
    </row>
    <row r="28" ht="18" customHeight="1" spans="1:17">
      <c r="A28" s="94" t="s">
        <v>272</v>
      </c>
      <c r="B28" s="89"/>
      <c r="C28" s="89"/>
      <c r="D28" s="89"/>
      <c r="E28" s="89"/>
      <c r="F28" s="89">
        <f t="shared" si="5"/>
        <v>0</v>
      </c>
      <c r="G28" s="90">
        <f t="shared" si="2"/>
        <v>0</v>
      </c>
      <c r="H28" s="91"/>
      <c r="I28" s="94" t="s">
        <v>273</v>
      </c>
      <c r="J28" s="89"/>
      <c r="K28" s="89"/>
      <c r="L28" s="89"/>
      <c r="M28" s="89"/>
      <c r="N28" s="89">
        <f t="shared" si="4"/>
        <v>0</v>
      </c>
      <c r="O28" s="89">
        <f t="shared" si="3"/>
        <v>0</v>
      </c>
      <c r="P28" s="91"/>
      <c r="Q28" s="97"/>
    </row>
    <row r="29" ht="18" customHeight="1" spans="1:17">
      <c r="A29" s="94" t="s">
        <v>179</v>
      </c>
      <c r="B29" s="89"/>
      <c r="C29" s="89"/>
      <c r="D29" s="89"/>
      <c r="E29" s="89"/>
      <c r="F29" s="89">
        <f t="shared" si="5"/>
        <v>0</v>
      </c>
      <c r="G29" s="90">
        <f t="shared" si="2"/>
        <v>0</v>
      </c>
      <c r="H29" s="91"/>
      <c r="I29" s="94" t="s">
        <v>274</v>
      </c>
      <c r="J29" s="89">
        <f>J30</f>
        <v>2599</v>
      </c>
      <c r="K29" s="89">
        <f>K30</f>
        <v>3961</v>
      </c>
      <c r="L29" s="89">
        <v>3961</v>
      </c>
      <c r="M29" s="89">
        <f>M30</f>
        <v>3961</v>
      </c>
      <c r="N29" s="89">
        <f t="shared" si="4"/>
        <v>0</v>
      </c>
      <c r="O29" s="89">
        <f t="shared" si="3"/>
        <v>0</v>
      </c>
      <c r="P29" s="91"/>
      <c r="Q29" s="97"/>
    </row>
    <row r="30" ht="18" customHeight="1" spans="1:17">
      <c r="A30" s="94" t="s">
        <v>275</v>
      </c>
      <c r="B30" s="89"/>
      <c r="C30" s="89"/>
      <c r="D30" s="89"/>
      <c r="E30" s="89"/>
      <c r="F30" s="89">
        <f t="shared" si="5"/>
        <v>0</v>
      </c>
      <c r="G30" s="90">
        <f t="shared" si="2"/>
        <v>0</v>
      </c>
      <c r="H30" s="91"/>
      <c r="I30" s="94" t="s">
        <v>276</v>
      </c>
      <c r="J30" s="89">
        <v>2599</v>
      </c>
      <c r="K30" s="89">
        <v>3961</v>
      </c>
      <c r="L30" s="89">
        <v>3961</v>
      </c>
      <c r="M30" s="89">
        <v>3961</v>
      </c>
      <c r="N30" s="89">
        <f t="shared" si="4"/>
        <v>0</v>
      </c>
      <c r="O30" s="89">
        <f t="shared" si="3"/>
        <v>0</v>
      </c>
      <c r="P30" s="91"/>
      <c r="Q30" s="97"/>
    </row>
    <row r="31" ht="18" customHeight="1" spans="1:17">
      <c r="A31" s="94" t="s">
        <v>277</v>
      </c>
      <c r="B31" s="89"/>
      <c r="C31" s="89"/>
      <c r="D31" s="89"/>
      <c r="E31" s="89"/>
      <c r="F31" s="89">
        <f t="shared" si="5"/>
        <v>0</v>
      </c>
      <c r="G31" s="90">
        <f t="shared" si="2"/>
        <v>0</v>
      </c>
      <c r="H31" s="91"/>
      <c r="I31" s="94"/>
      <c r="J31" s="89"/>
      <c r="K31" s="89"/>
      <c r="L31" s="89"/>
      <c r="M31" s="89"/>
      <c r="N31" s="89">
        <f t="shared" si="4"/>
        <v>0</v>
      </c>
      <c r="O31" s="89">
        <f t="shared" si="3"/>
        <v>0</v>
      </c>
      <c r="P31" s="91"/>
      <c r="Q31" s="97"/>
    </row>
    <row r="32" ht="18" customHeight="1" spans="1:17">
      <c r="A32" s="94" t="s">
        <v>193</v>
      </c>
      <c r="B32" s="89">
        <f>B33</f>
        <v>7000</v>
      </c>
      <c r="C32" s="89">
        <f>C33</f>
        <v>0</v>
      </c>
      <c r="D32" s="89">
        <v>5500</v>
      </c>
      <c r="E32" s="89">
        <f>E33</f>
        <v>5500</v>
      </c>
      <c r="F32" s="89">
        <f t="shared" si="5"/>
        <v>5500</v>
      </c>
      <c r="G32" s="90">
        <f t="shared" si="2"/>
        <v>0</v>
      </c>
      <c r="H32" s="91"/>
      <c r="I32" s="94" t="s">
        <v>194</v>
      </c>
      <c r="J32" s="89"/>
      <c r="K32" s="89"/>
      <c r="L32" s="89"/>
      <c r="M32" s="89"/>
      <c r="N32" s="89">
        <f t="shared" si="4"/>
        <v>0</v>
      </c>
      <c r="O32" s="89">
        <f t="shared" si="3"/>
        <v>0</v>
      </c>
      <c r="P32" s="91"/>
      <c r="Q32" s="97"/>
    </row>
    <row r="33" ht="18" customHeight="1" spans="1:17">
      <c r="A33" s="94" t="s">
        <v>278</v>
      </c>
      <c r="B33" s="89">
        <v>7000</v>
      </c>
      <c r="C33" s="89"/>
      <c r="D33" s="89">
        <v>5500</v>
      </c>
      <c r="E33" s="89">
        <v>5500</v>
      </c>
      <c r="F33" s="89">
        <f t="shared" si="5"/>
        <v>5500</v>
      </c>
      <c r="G33" s="90">
        <f t="shared" si="2"/>
        <v>0</v>
      </c>
      <c r="H33" s="91"/>
      <c r="I33" s="94"/>
      <c r="J33" s="96"/>
      <c r="K33" s="96"/>
      <c r="L33" s="96"/>
      <c r="M33" s="96"/>
      <c r="N33" s="89">
        <f t="shared" si="4"/>
        <v>0</v>
      </c>
      <c r="O33" s="89">
        <f t="shared" si="3"/>
        <v>0</v>
      </c>
      <c r="P33" s="91"/>
      <c r="Q33" s="97"/>
    </row>
    <row r="34" ht="18" customHeight="1" spans="1:17">
      <c r="A34" s="94" t="s">
        <v>279</v>
      </c>
      <c r="B34" s="89"/>
      <c r="C34" s="89"/>
      <c r="D34" s="89"/>
      <c r="E34" s="89"/>
      <c r="F34" s="89">
        <f t="shared" si="5"/>
        <v>0</v>
      </c>
      <c r="G34" s="90">
        <f t="shared" si="2"/>
        <v>0</v>
      </c>
      <c r="H34" s="91"/>
      <c r="I34" s="94" t="s">
        <v>280</v>
      </c>
      <c r="J34" s="89"/>
      <c r="K34" s="89"/>
      <c r="L34" s="89"/>
      <c r="M34" s="89"/>
      <c r="N34" s="89">
        <f t="shared" si="4"/>
        <v>0</v>
      </c>
      <c r="O34" s="89">
        <f t="shared" si="3"/>
        <v>0</v>
      </c>
      <c r="P34" s="91"/>
      <c r="Q34" s="97"/>
    </row>
    <row r="35" ht="18" customHeight="1" spans="1:17">
      <c r="A35" s="94" t="s">
        <v>281</v>
      </c>
      <c r="B35" s="89"/>
      <c r="C35" s="89"/>
      <c r="D35" s="89"/>
      <c r="E35" s="89"/>
      <c r="F35" s="89">
        <f t="shared" si="5"/>
        <v>0</v>
      </c>
      <c r="G35" s="90">
        <f t="shared" si="2"/>
        <v>0</v>
      </c>
      <c r="H35" s="91"/>
      <c r="I35" s="94" t="s">
        <v>282</v>
      </c>
      <c r="J35" s="89"/>
      <c r="K35" s="89"/>
      <c r="L35" s="89"/>
      <c r="M35" s="89"/>
      <c r="N35" s="89">
        <f t="shared" si="4"/>
        <v>0</v>
      </c>
      <c r="O35" s="89">
        <f t="shared" si="3"/>
        <v>0</v>
      </c>
      <c r="P35" s="91"/>
      <c r="Q35" s="97"/>
    </row>
    <row r="36" ht="18" customHeight="1" spans="1:17">
      <c r="A36" s="94"/>
      <c r="B36" s="89"/>
      <c r="C36" s="89"/>
      <c r="D36" s="89"/>
      <c r="E36" s="89"/>
      <c r="F36" s="89">
        <f t="shared" si="5"/>
        <v>0</v>
      </c>
      <c r="G36" s="90">
        <f t="shared" si="2"/>
        <v>0</v>
      </c>
      <c r="H36" s="91"/>
      <c r="I36" s="92" t="s">
        <v>283</v>
      </c>
      <c r="J36" s="89"/>
      <c r="K36" s="89"/>
      <c r="L36" s="89"/>
      <c r="M36" s="89"/>
      <c r="N36" s="89">
        <f t="shared" si="4"/>
        <v>0</v>
      </c>
      <c r="O36" s="89">
        <f t="shared" si="3"/>
        <v>0</v>
      </c>
      <c r="P36" s="91"/>
      <c r="Q36" s="97"/>
    </row>
    <row r="37" ht="18" customHeight="1" spans="1:17">
      <c r="A37" s="94"/>
      <c r="B37" s="89"/>
      <c r="C37" s="89"/>
      <c r="D37" s="89"/>
      <c r="E37" s="89"/>
      <c r="F37" s="89">
        <f t="shared" si="5"/>
        <v>0</v>
      </c>
      <c r="G37" s="90">
        <f t="shared" si="2"/>
        <v>0</v>
      </c>
      <c r="H37" s="91"/>
      <c r="I37" s="94" t="s">
        <v>284</v>
      </c>
      <c r="J37" s="89">
        <v>4219</v>
      </c>
      <c r="K37" s="89"/>
      <c r="L37" s="89">
        <v>4139</v>
      </c>
      <c r="M37" s="89">
        <v>4139</v>
      </c>
      <c r="N37" s="89">
        <f t="shared" si="4"/>
        <v>4139</v>
      </c>
      <c r="O37" s="89">
        <f t="shared" si="3"/>
        <v>0</v>
      </c>
      <c r="P37" s="91">
        <f>(M37-J37)/J37*100</f>
        <v>-1.89618392984119</v>
      </c>
      <c r="Q37" s="97"/>
    </row>
    <row r="38" ht="18" customHeight="1" spans="1:17">
      <c r="A38" s="95" t="s">
        <v>285</v>
      </c>
      <c r="B38" s="89">
        <f>B8+B24+B27+B29+B32+B28</f>
        <v>16925</v>
      </c>
      <c r="C38" s="89">
        <f>C8+C24+C27+C29+C32</f>
        <v>6338</v>
      </c>
      <c r="D38" s="89">
        <f>D8+D24+D27+D29+D32</f>
        <v>22659</v>
      </c>
      <c r="E38" s="89">
        <f>E8+E24+E27+E29+E32+E28</f>
        <v>22659</v>
      </c>
      <c r="F38" s="89">
        <f t="shared" si="5"/>
        <v>16321</v>
      </c>
      <c r="G38" s="90">
        <f t="shared" si="2"/>
        <v>0</v>
      </c>
      <c r="H38" s="91">
        <f>(E38-B38)/B38*100</f>
        <v>33.8788774002954</v>
      </c>
      <c r="I38" s="95" t="s">
        <v>286</v>
      </c>
      <c r="J38" s="89">
        <f>J8+J29+J37</f>
        <v>16925</v>
      </c>
      <c r="K38" s="89">
        <f>K8+K29+K37</f>
        <v>6338</v>
      </c>
      <c r="L38" s="89">
        <f>L8+L29+L37</f>
        <v>22659</v>
      </c>
      <c r="M38" s="89">
        <f t="shared" ref="M38" si="6">M8+M24+M29+M37</f>
        <v>22659</v>
      </c>
      <c r="N38" s="89">
        <f t="shared" si="4"/>
        <v>16321</v>
      </c>
      <c r="O38" s="89">
        <f t="shared" si="3"/>
        <v>0</v>
      </c>
      <c r="P38" s="91">
        <f>(M38-J38)/J38*100</f>
        <v>33.8788774002954</v>
      </c>
      <c r="Q38" s="97"/>
    </row>
  </sheetData>
  <autoFilter xmlns:etc="http://www.wps.cn/officeDocument/2017/etCustomData" ref="A6:Q38" etc:filterBottomFollowUsedRange="0">
    <extLst/>
  </autoFilter>
  <mergeCells count="13">
    <mergeCell ref="A2:Q2"/>
    <mergeCell ref="A3:Q3"/>
    <mergeCell ref="A4:H4"/>
    <mergeCell ref="I4:P4"/>
    <mergeCell ref="C5:G5"/>
    <mergeCell ref="K5:O5"/>
    <mergeCell ref="A5:A6"/>
    <mergeCell ref="B5:B6"/>
    <mergeCell ref="H5:H6"/>
    <mergeCell ref="I5:I6"/>
    <mergeCell ref="J5:J6"/>
    <mergeCell ref="P5:P6"/>
    <mergeCell ref="Q4:Q6"/>
  </mergeCells>
  <pageMargins left="0.709027777777778" right="0.709027777777778" top="0.590277777777778" bottom="0.75" header="0.309027777777778" footer="0.309027777777778"/>
  <pageSetup paperSize="9" scale="6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M17"/>
  <sheetViews>
    <sheetView workbookViewId="0">
      <selection activeCell="A2" sqref="A2:M2"/>
    </sheetView>
  </sheetViews>
  <sheetFormatPr defaultColWidth="9" defaultRowHeight="14.25"/>
  <cols>
    <col min="1" max="1" width="33.875" style="60" customWidth="1"/>
    <col min="2" max="6" width="10.125" style="60" customWidth="1"/>
    <col min="7" max="7" width="33.875" style="60" customWidth="1"/>
    <col min="8" max="12" width="10.25" style="60" customWidth="1"/>
    <col min="13" max="16384" width="9" style="60"/>
  </cols>
  <sheetData>
    <row r="1" spans="1:1">
      <c r="A1" s="61" t="s">
        <v>287</v>
      </c>
    </row>
    <row r="2" ht="27" spans="1:13">
      <c r="A2" s="62" t="s">
        <v>288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8:13">
      <c r="H3" s="63"/>
      <c r="I3" s="63"/>
      <c r="K3" s="77" t="s">
        <v>2</v>
      </c>
      <c r="L3" s="77"/>
      <c r="M3" s="78"/>
    </row>
    <row r="4" ht="24" customHeight="1" spans="1:13">
      <c r="A4" s="64" t="s">
        <v>289</v>
      </c>
      <c r="B4" s="65"/>
      <c r="C4" s="65"/>
      <c r="D4" s="65"/>
      <c r="E4" s="66"/>
      <c r="F4" s="65"/>
      <c r="G4" s="64" t="s">
        <v>290</v>
      </c>
      <c r="H4" s="65"/>
      <c r="I4" s="65"/>
      <c r="J4" s="65"/>
      <c r="K4" s="66"/>
      <c r="L4" s="66"/>
      <c r="M4" s="79" t="s">
        <v>8</v>
      </c>
    </row>
    <row r="5" ht="55.9" customHeight="1" spans="1:13">
      <c r="A5" s="67" t="s">
        <v>291</v>
      </c>
      <c r="B5" s="5" t="s">
        <v>10</v>
      </c>
      <c r="C5" s="5" t="s">
        <v>11</v>
      </c>
      <c r="D5" s="68" t="s">
        <v>12</v>
      </c>
      <c r="E5" s="5" t="s">
        <v>14</v>
      </c>
      <c r="F5" s="5" t="s">
        <v>16</v>
      </c>
      <c r="G5" s="67" t="s">
        <v>291</v>
      </c>
      <c r="H5" s="5" t="s">
        <v>10</v>
      </c>
      <c r="I5" s="5" t="s">
        <v>11</v>
      </c>
      <c r="J5" s="68" t="s">
        <v>12</v>
      </c>
      <c r="K5" s="5" t="s">
        <v>14</v>
      </c>
      <c r="L5" s="5" t="s">
        <v>16</v>
      </c>
      <c r="M5" s="79"/>
    </row>
    <row r="6" ht="24" customHeight="1" spans="1:13">
      <c r="A6" s="69" t="s">
        <v>292</v>
      </c>
      <c r="B6" s="70"/>
      <c r="C6" s="70"/>
      <c r="D6" s="70"/>
      <c r="E6" s="70">
        <f>D6-B6</f>
        <v>0</v>
      </c>
      <c r="F6" s="70">
        <f>D6-C6</f>
        <v>0</v>
      </c>
      <c r="G6" s="71" t="s">
        <v>293</v>
      </c>
      <c r="H6" s="70">
        <v>1</v>
      </c>
      <c r="I6" s="70">
        <v>2</v>
      </c>
      <c r="J6" s="76">
        <v>2</v>
      </c>
      <c r="K6" s="70">
        <f t="shared" ref="K6:K17" si="0">J6-H6</f>
        <v>1</v>
      </c>
      <c r="L6" s="70">
        <f>J6-I6</f>
        <v>0</v>
      </c>
      <c r="M6" s="76"/>
    </row>
    <row r="7" ht="24" customHeight="1" spans="1:13">
      <c r="A7" s="69" t="s">
        <v>294</v>
      </c>
      <c r="B7" s="70"/>
      <c r="C7" s="70"/>
      <c r="D7" s="70"/>
      <c r="E7" s="70">
        <f t="shared" ref="E7:E17" si="1">D7-B7</f>
        <v>0</v>
      </c>
      <c r="F7" s="70">
        <f t="shared" ref="F7:F17" si="2">D7-C7</f>
        <v>0</v>
      </c>
      <c r="G7" s="69" t="s">
        <v>295</v>
      </c>
      <c r="H7" s="70"/>
      <c r="I7" s="70"/>
      <c r="J7" s="76"/>
      <c r="K7" s="70">
        <f t="shared" si="0"/>
        <v>0</v>
      </c>
      <c r="L7" s="70">
        <f t="shared" ref="L7:L17" si="3">J7-I7</f>
        <v>0</v>
      </c>
      <c r="M7" s="76"/>
    </row>
    <row r="8" ht="24" customHeight="1" spans="1:13">
      <c r="A8" s="69" t="s">
        <v>296</v>
      </c>
      <c r="B8" s="70"/>
      <c r="C8" s="70"/>
      <c r="D8" s="70"/>
      <c r="E8" s="70">
        <f t="shared" si="1"/>
        <v>0</v>
      </c>
      <c r="F8" s="70">
        <f t="shared" si="2"/>
        <v>0</v>
      </c>
      <c r="G8" s="69" t="s">
        <v>297</v>
      </c>
      <c r="H8" s="70"/>
      <c r="I8" s="70"/>
      <c r="J8" s="76"/>
      <c r="K8" s="70">
        <f t="shared" si="0"/>
        <v>0</v>
      </c>
      <c r="L8" s="70">
        <f t="shared" si="3"/>
        <v>0</v>
      </c>
      <c r="M8" s="76"/>
    </row>
    <row r="9" ht="24" customHeight="1" spans="1:13">
      <c r="A9" s="69" t="s">
        <v>298</v>
      </c>
      <c r="B9" s="70"/>
      <c r="C9" s="70"/>
      <c r="D9" s="70"/>
      <c r="E9" s="70">
        <f t="shared" si="1"/>
        <v>0</v>
      </c>
      <c r="F9" s="70">
        <f t="shared" si="2"/>
        <v>0</v>
      </c>
      <c r="G9" s="69" t="s">
        <v>299</v>
      </c>
      <c r="H9" s="70"/>
      <c r="I9" s="70"/>
      <c r="J9" s="76"/>
      <c r="K9" s="70">
        <f t="shared" si="0"/>
        <v>0</v>
      </c>
      <c r="L9" s="70">
        <f t="shared" si="3"/>
        <v>0</v>
      </c>
      <c r="M9" s="76"/>
    </row>
    <row r="10" ht="24" customHeight="1" spans="1:13">
      <c r="A10" s="72" t="s">
        <v>300</v>
      </c>
      <c r="B10" s="70"/>
      <c r="C10" s="70"/>
      <c r="D10" s="70"/>
      <c r="E10" s="70">
        <f t="shared" si="1"/>
        <v>0</v>
      </c>
      <c r="F10" s="70">
        <f t="shared" si="2"/>
        <v>0</v>
      </c>
      <c r="G10" s="69" t="s">
        <v>301</v>
      </c>
      <c r="H10" s="70"/>
      <c r="I10" s="70"/>
      <c r="J10" s="76"/>
      <c r="K10" s="70">
        <f t="shared" si="0"/>
        <v>0</v>
      </c>
      <c r="L10" s="70">
        <f t="shared" si="3"/>
        <v>0</v>
      </c>
      <c r="M10" s="76"/>
    </row>
    <row r="11" ht="24" customHeight="1" spans="1:13">
      <c r="A11" s="73"/>
      <c r="B11" s="70"/>
      <c r="C11" s="70"/>
      <c r="D11" s="70"/>
      <c r="E11" s="70">
        <f t="shared" si="1"/>
        <v>0</v>
      </c>
      <c r="F11" s="70">
        <f t="shared" si="2"/>
        <v>0</v>
      </c>
      <c r="G11" s="69"/>
      <c r="H11" s="70"/>
      <c r="I11" s="70"/>
      <c r="J11" s="76"/>
      <c r="K11" s="70">
        <f t="shared" si="0"/>
        <v>0</v>
      </c>
      <c r="L11" s="70">
        <f t="shared" si="3"/>
        <v>0</v>
      </c>
      <c r="M11" s="76"/>
    </row>
    <row r="12" ht="24" customHeight="1" spans="1:13">
      <c r="A12" s="74" t="s">
        <v>302</v>
      </c>
      <c r="B12" s="70">
        <v>0</v>
      </c>
      <c r="C12" s="70"/>
      <c r="D12" s="70">
        <v>0</v>
      </c>
      <c r="E12" s="70">
        <f t="shared" si="1"/>
        <v>0</v>
      </c>
      <c r="F12" s="70">
        <f t="shared" si="2"/>
        <v>0</v>
      </c>
      <c r="G12" s="74" t="s">
        <v>303</v>
      </c>
      <c r="H12" s="70">
        <v>1</v>
      </c>
      <c r="I12" s="70">
        <v>2</v>
      </c>
      <c r="J12" s="76">
        <v>2</v>
      </c>
      <c r="K12" s="70">
        <f t="shared" si="0"/>
        <v>1</v>
      </c>
      <c r="L12" s="70">
        <f t="shared" si="3"/>
        <v>0</v>
      </c>
      <c r="M12" s="76"/>
    </row>
    <row r="13" ht="24" customHeight="1" spans="1:13">
      <c r="A13" s="72" t="s">
        <v>304</v>
      </c>
      <c r="B13" s="70">
        <v>1</v>
      </c>
      <c r="C13" s="70">
        <v>1</v>
      </c>
      <c r="D13" s="70">
        <v>1</v>
      </c>
      <c r="E13" s="70">
        <f t="shared" si="1"/>
        <v>0</v>
      </c>
      <c r="F13" s="70">
        <f t="shared" si="2"/>
        <v>0</v>
      </c>
      <c r="G13" s="72" t="s">
        <v>305</v>
      </c>
      <c r="H13" s="70"/>
      <c r="I13" s="70"/>
      <c r="J13" s="76"/>
      <c r="K13" s="70">
        <f t="shared" si="0"/>
        <v>0</v>
      </c>
      <c r="L13" s="70">
        <f t="shared" si="3"/>
        <v>0</v>
      </c>
      <c r="M13" s="76"/>
    </row>
    <row r="14" ht="24" customHeight="1" spans="1:13">
      <c r="A14" s="72" t="s">
        <v>306</v>
      </c>
      <c r="B14" s="70"/>
      <c r="C14" s="70">
        <v>12</v>
      </c>
      <c r="D14" s="70">
        <v>12</v>
      </c>
      <c r="E14" s="70">
        <f t="shared" si="1"/>
        <v>12</v>
      </c>
      <c r="F14" s="70">
        <f t="shared" si="2"/>
        <v>0</v>
      </c>
      <c r="G14" s="72" t="s">
        <v>307</v>
      </c>
      <c r="H14" s="70"/>
      <c r="I14" s="70"/>
      <c r="J14" s="76"/>
      <c r="K14" s="70">
        <f t="shared" si="0"/>
        <v>0</v>
      </c>
      <c r="L14" s="70">
        <f t="shared" si="3"/>
        <v>0</v>
      </c>
      <c r="M14" s="76"/>
    </row>
    <row r="15" ht="24" customHeight="1" spans="1:13">
      <c r="A15" s="75"/>
      <c r="B15" s="70"/>
      <c r="C15" s="70"/>
      <c r="D15" s="70"/>
      <c r="E15" s="70">
        <f t="shared" si="1"/>
        <v>0</v>
      </c>
      <c r="F15" s="70">
        <f t="shared" si="2"/>
        <v>0</v>
      </c>
      <c r="G15" s="69" t="s">
        <v>308</v>
      </c>
      <c r="H15" s="70"/>
      <c r="I15" s="70">
        <v>11</v>
      </c>
      <c r="J15" s="76">
        <v>11</v>
      </c>
      <c r="K15" s="70">
        <f t="shared" si="0"/>
        <v>11</v>
      </c>
      <c r="L15" s="70">
        <f t="shared" si="3"/>
        <v>0</v>
      </c>
      <c r="M15" s="76"/>
    </row>
    <row r="16" ht="24" customHeight="1" spans="1:13">
      <c r="A16" s="75"/>
      <c r="B16" s="70"/>
      <c r="C16" s="70"/>
      <c r="D16" s="70"/>
      <c r="E16" s="70">
        <f t="shared" si="1"/>
        <v>0</v>
      </c>
      <c r="F16" s="70">
        <f t="shared" si="2"/>
        <v>0</v>
      </c>
      <c r="G16" s="69" t="s">
        <v>309</v>
      </c>
      <c r="H16" s="76"/>
      <c r="I16" s="76"/>
      <c r="J16" s="76"/>
      <c r="K16" s="70">
        <f t="shared" si="0"/>
        <v>0</v>
      </c>
      <c r="L16" s="70">
        <f t="shared" si="3"/>
        <v>0</v>
      </c>
      <c r="M16" s="76"/>
    </row>
    <row r="17" ht="24" customHeight="1" spans="1:13">
      <c r="A17" s="74" t="s">
        <v>310</v>
      </c>
      <c r="B17" s="70">
        <v>1</v>
      </c>
      <c r="C17" s="70">
        <v>13</v>
      </c>
      <c r="D17" s="70">
        <v>13</v>
      </c>
      <c r="E17" s="70">
        <f t="shared" si="1"/>
        <v>12</v>
      </c>
      <c r="F17" s="70">
        <f t="shared" si="2"/>
        <v>0</v>
      </c>
      <c r="G17" s="74" t="s">
        <v>311</v>
      </c>
      <c r="H17" s="76">
        <v>1</v>
      </c>
      <c r="I17" s="76">
        <v>13</v>
      </c>
      <c r="J17" s="76">
        <v>13</v>
      </c>
      <c r="K17" s="70">
        <f t="shared" si="0"/>
        <v>12</v>
      </c>
      <c r="L17" s="70">
        <f t="shared" si="3"/>
        <v>0</v>
      </c>
      <c r="M17" s="76"/>
    </row>
  </sheetData>
  <mergeCells count="5">
    <mergeCell ref="A2:M2"/>
    <mergeCell ref="K3:M3"/>
    <mergeCell ref="A4:F4"/>
    <mergeCell ref="G4:K4"/>
    <mergeCell ref="M4:M5"/>
  </mergeCells>
  <pageMargins left="0.751388888888889" right="0.751388888888889" top="1" bottom="1" header="0.5" footer="0.5"/>
  <pageSetup paperSize="9" scale="6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V14"/>
  <sheetViews>
    <sheetView workbookViewId="0">
      <selection activeCell="A2" sqref="A2:T2"/>
    </sheetView>
  </sheetViews>
  <sheetFormatPr defaultColWidth="8" defaultRowHeight="14.25"/>
  <cols>
    <col min="1" max="1" width="30" style="47" customWidth="1"/>
    <col min="2" max="2" width="6.125" style="47" customWidth="1"/>
    <col min="3" max="3" width="6.375" style="47" customWidth="1"/>
    <col min="4" max="9" width="6.875" style="47" customWidth="1"/>
    <col min="10" max="10" width="30" style="47" customWidth="1"/>
    <col min="11" max="22" width="6.875" style="47" customWidth="1"/>
    <col min="23" max="16384" width="8" style="47"/>
  </cols>
  <sheetData>
    <row r="1" ht="18.95" customHeight="1" spans="1:1">
      <c r="A1" s="48" t="s">
        <v>312</v>
      </c>
    </row>
    <row r="2" ht="33.95" customHeight="1" spans="1:20">
      <c r="A2" s="49" t="s">
        <v>313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7.1" customHeight="1" spans="1:22">
      <c r="A3" s="50" t="s">
        <v>314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ht="21" customHeight="1" spans="1:22">
      <c r="A4" s="51" t="s">
        <v>315</v>
      </c>
      <c r="B4" s="52" t="s">
        <v>316</v>
      </c>
      <c r="C4" s="53"/>
      <c r="D4" s="53"/>
      <c r="E4" s="53"/>
      <c r="F4" s="53"/>
      <c r="G4" s="53"/>
      <c r="H4" s="54"/>
      <c r="I4" s="51" t="s">
        <v>317</v>
      </c>
      <c r="J4" s="51" t="s">
        <v>315</v>
      </c>
      <c r="K4" s="52" t="s">
        <v>318</v>
      </c>
      <c r="L4" s="53"/>
      <c r="M4" s="53"/>
      <c r="N4" s="53"/>
      <c r="O4" s="53"/>
      <c r="P4" s="53"/>
      <c r="Q4" s="54"/>
      <c r="R4" s="51" t="s">
        <v>89</v>
      </c>
      <c r="S4" s="51" t="s">
        <v>319</v>
      </c>
      <c r="T4" s="51" t="s">
        <v>320</v>
      </c>
      <c r="U4" s="51"/>
      <c r="V4" s="51"/>
    </row>
    <row r="5" ht="84" spans="1:22">
      <c r="A5" s="51"/>
      <c r="B5" s="51" t="s">
        <v>321</v>
      </c>
      <c r="C5" s="51" t="s">
        <v>10</v>
      </c>
      <c r="D5" s="51" t="s">
        <v>11</v>
      </c>
      <c r="E5" s="51" t="s">
        <v>9</v>
      </c>
      <c r="F5" s="51" t="s">
        <v>12</v>
      </c>
      <c r="G5" s="51" t="s">
        <v>14</v>
      </c>
      <c r="H5" s="51" t="s">
        <v>16</v>
      </c>
      <c r="I5" s="51"/>
      <c r="J5" s="51"/>
      <c r="K5" s="51" t="s">
        <v>321</v>
      </c>
      <c r="L5" s="51" t="s">
        <v>10</v>
      </c>
      <c r="M5" s="51" t="s">
        <v>11</v>
      </c>
      <c r="N5" s="51" t="s">
        <v>9</v>
      </c>
      <c r="O5" s="51" t="s">
        <v>12</v>
      </c>
      <c r="P5" s="51" t="s">
        <v>14</v>
      </c>
      <c r="Q5" s="51" t="s">
        <v>16</v>
      </c>
      <c r="R5" s="51"/>
      <c r="S5" s="51"/>
      <c r="T5" s="51" t="s">
        <v>11</v>
      </c>
      <c r="U5" s="51" t="s">
        <v>12</v>
      </c>
      <c r="V5" s="51" t="s">
        <v>16</v>
      </c>
    </row>
    <row r="6" ht="18" customHeight="1" spans="1:22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  <c r="I6" s="51">
        <v>9</v>
      </c>
      <c r="J6" s="51">
        <v>10</v>
      </c>
      <c r="K6" s="51">
        <v>11</v>
      </c>
      <c r="L6" s="51">
        <v>12</v>
      </c>
      <c r="M6" s="51">
        <v>13</v>
      </c>
      <c r="N6" s="51">
        <v>14</v>
      </c>
      <c r="O6" s="51">
        <v>15</v>
      </c>
      <c r="P6" s="51">
        <v>16</v>
      </c>
      <c r="Q6" s="51">
        <v>17</v>
      </c>
      <c r="R6" s="51">
        <v>18</v>
      </c>
      <c r="S6" s="51">
        <v>19</v>
      </c>
      <c r="T6" s="51">
        <v>20</v>
      </c>
      <c r="U6" s="51">
        <v>21</v>
      </c>
      <c r="V6" s="51">
        <v>22</v>
      </c>
    </row>
    <row r="7" ht="36.95" customHeight="1" spans="1:22">
      <c r="A7" s="55" t="s">
        <v>322</v>
      </c>
      <c r="B7" s="56"/>
      <c r="C7" s="8"/>
      <c r="D7" s="8"/>
      <c r="E7" s="8"/>
      <c r="F7" s="8"/>
      <c r="G7" s="8"/>
      <c r="H7" s="8"/>
      <c r="I7" s="8"/>
      <c r="J7" s="55" t="s">
        <v>323</v>
      </c>
      <c r="K7" s="8"/>
      <c r="L7" s="8"/>
      <c r="M7" s="8"/>
      <c r="N7" s="8"/>
      <c r="O7" s="8"/>
      <c r="P7" s="8"/>
      <c r="Q7" s="8"/>
      <c r="R7" s="8"/>
      <c r="S7" s="8"/>
      <c r="T7" s="8"/>
      <c r="U7" s="59"/>
      <c r="V7" s="59"/>
    </row>
    <row r="8" ht="36.95" customHeight="1" spans="1:22">
      <c r="A8" s="55" t="s">
        <v>324</v>
      </c>
      <c r="B8" s="8">
        <v>10338</v>
      </c>
      <c r="C8" s="8">
        <v>10338</v>
      </c>
      <c r="D8" s="8">
        <v>10768</v>
      </c>
      <c r="E8" s="8">
        <v>10768</v>
      </c>
      <c r="F8" s="8">
        <v>10936</v>
      </c>
      <c r="G8" s="8">
        <f>F8-C8</f>
        <v>598</v>
      </c>
      <c r="H8" s="8">
        <f>F8-D8</f>
        <v>168</v>
      </c>
      <c r="I8" s="8">
        <v>25690</v>
      </c>
      <c r="J8" s="55" t="s">
        <v>325</v>
      </c>
      <c r="K8" s="8">
        <v>7643</v>
      </c>
      <c r="L8" s="8">
        <v>7643</v>
      </c>
      <c r="M8" s="8">
        <v>8112</v>
      </c>
      <c r="N8" s="8">
        <v>8112</v>
      </c>
      <c r="O8" s="8">
        <v>7799</v>
      </c>
      <c r="P8" s="8">
        <f t="shared" ref="P8:P13" si="0">O8-L8</f>
        <v>156</v>
      </c>
      <c r="Q8" s="8">
        <f>O8-M8</f>
        <v>-313</v>
      </c>
      <c r="R8" s="8"/>
      <c r="S8" s="8"/>
      <c r="T8" s="8">
        <f>D8+I8-M8</f>
        <v>28346</v>
      </c>
      <c r="U8" s="8">
        <v>28828</v>
      </c>
      <c r="V8" s="8">
        <f>T8-U8</f>
        <v>-482</v>
      </c>
    </row>
    <row r="9" ht="36.95" customHeight="1" spans="1:22">
      <c r="A9" s="55" t="s">
        <v>326</v>
      </c>
      <c r="B9" s="8">
        <v>18389</v>
      </c>
      <c r="C9" s="8">
        <v>18389</v>
      </c>
      <c r="D9" s="8">
        <v>18599</v>
      </c>
      <c r="E9" s="8">
        <v>18599</v>
      </c>
      <c r="F9" s="8">
        <v>18308</v>
      </c>
      <c r="G9" s="8">
        <f t="shared" ref="G9:G13" si="1">F9-C9</f>
        <v>-81</v>
      </c>
      <c r="H9" s="8">
        <f>F9-D9</f>
        <v>-291</v>
      </c>
      <c r="I9" s="8">
        <v>3046</v>
      </c>
      <c r="J9" s="55" t="s">
        <v>327</v>
      </c>
      <c r="K9" s="8">
        <v>20175</v>
      </c>
      <c r="L9" s="8">
        <v>20175</v>
      </c>
      <c r="M9" s="8">
        <v>20041</v>
      </c>
      <c r="N9" s="8">
        <v>20041</v>
      </c>
      <c r="O9" s="8">
        <v>20615</v>
      </c>
      <c r="P9" s="8">
        <f t="shared" si="0"/>
        <v>440</v>
      </c>
      <c r="Q9" s="8">
        <f>O9-M9</f>
        <v>574</v>
      </c>
      <c r="R9" s="8"/>
      <c r="S9" s="8"/>
      <c r="T9" s="8">
        <f>D9+I9-M9</f>
        <v>1604</v>
      </c>
      <c r="U9" s="8">
        <v>738</v>
      </c>
      <c r="V9" s="8">
        <f t="shared" ref="V9:V13" si="2">T9-U9</f>
        <v>866</v>
      </c>
    </row>
    <row r="10" ht="36.95" customHeight="1" spans="1:22">
      <c r="A10" s="55" t="s">
        <v>328</v>
      </c>
      <c r="B10" s="8"/>
      <c r="C10" s="8"/>
      <c r="D10" s="8"/>
      <c r="E10" s="8"/>
      <c r="F10" s="8"/>
      <c r="G10" s="8"/>
      <c r="H10" s="8"/>
      <c r="I10" s="8"/>
      <c r="J10" s="55" t="s">
        <v>329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>
        <f t="shared" si="2"/>
        <v>0</v>
      </c>
    </row>
    <row r="11" ht="36.95" customHeight="1" spans="1:22">
      <c r="A11" s="55" t="s">
        <v>330</v>
      </c>
      <c r="B11" s="8"/>
      <c r="C11" s="8"/>
      <c r="D11" s="8"/>
      <c r="E11" s="8"/>
      <c r="F11" s="8"/>
      <c r="G11" s="8"/>
      <c r="H11" s="8"/>
      <c r="I11" s="8"/>
      <c r="J11" s="55" t="s">
        <v>331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>
        <f t="shared" si="2"/>
        <v>0</v>
      </c>
    </row>
    <row r="12" ht="36.95" customHeight="1" spans="1:22">
      <c r="A12" s="55" t="s">
        <v>332</v>
      </c>
      <c r="B12" s="8">
        <v>577</v>
      </c>
      <c r="C12" s="8">
        <v>577</v>
      </c>
      <c r="D12" s="8">
        <v>1206</v>
      </c>
      <c r="E12" s="8">
        <v>424</v>
      </c>
      <c r="F12" s="8">
        <v>1107</v>
      </c>
      <c r="G12" s="8">
        <f t="shared" si="1"/>
        <v>530</v>
      </c>
      <c r="H12" s="8">
        <f>F12-D12</f>
        <v>-99</v>
      </c>
      <c r="I12" s="8">
        <v>445</v>
      </c>
      <c r="J12" s="55" t="s">
        <v>333</v>
      </c>
      <c r="K12" s="8">
        <v>784</v>
      </c>
      <c r="L12" s="8">
        <v>784</v>
      </c>
      <c r="M12" s="8">
        <v>1651</v>
      </c>
      <c r="N12" s="8">
        <v>1361</v>
      </c>
      <c r="O12" s="8">
        <v>1552</v>
      </c>
      <c r="P12" s="8">
        <f t="shared" si="0"/>
        <v>768</v>
      </c>
      <c r="Q12" s="8">
        <f>O12-M12</f>
        <v>-99</v>
      </c>
      <c r="R12" s="8"/>
      <c r="S12" s="8"/>
      <c r="T12" s="8"/>
      <c r="U12" s="8">
        <v>0</v>
      </c>
      <c r="V12" s="8">
        <f t="shared" si="2"/>
        <v>0</v>
      </c>
    </row>
    <row r="13" ht="36.95" customHeight="1" spans="1:22">
      <c r="A13" s="55" t="s">
        <v>334</v>
      </c>
      <c r="B13" s="8">
        <v>1131</v>
      </c>
      <c r="C13" s="8">
        <v>1131</v>
      </c>
      <c r="D13" s="8">
        <v>1748</v>
      </c>
      <c r="E13" s="8">
        <v>1145</v>
      </c>
      <c r="F13" s="8">
        <v>1256</v>
      </c>
      <c r="G13" s="8">
        <f t="shared" si="1"/>
        <v>125</v>
      </c>
      <c r="H13" s="8">
        <f>F13-D13</f>
        <v>-492</v>
      </c>
      <c r="I13" s="8">
        <v>2204</v>
      </c>
      <c r="J13" s="55" t="s">
        <v>335</v>
      </c>
      <c r="K13" s="8">
        <v>1048</v>
      </c>
      <c r="L13" s="8">
        <v>1048</v>
      </c>
      <c r="M13" s="8">
        <v>3952</v>
      </c>
      <c r="N13" s="8">
        <v>979</v>
      </c>
      <c r="O13" s="8">
        <v>3416</v>
      </c>
      <c r="P13" s="8">
        <f t="shared" si="0"/>
        <v>2368</v>
      </c>
      <c r="Q13" s="8">
        <f>O13-M13</f>
        <v>-536</v>
      </c>
      <c r="R13" s="8"/>
      <c r="S13" s="8"/>
      <c r="T13" s="8"/>
      <c r="U13" s="8">
        <v>44</v>
      </c>
      <c r="V13" s="8">
        <f t="shared" si="2"/>
        <v>-44</v>
      </c>
    </row>
    <row r="14" ht="36.95" customHeight="1" spans="1:22">
      <c r="A14" s="57" t="s">
        <v>336</v>
      </c>
      <c r="B14" s="8">
        <f>SUM(B7:B13)</f>
        <v>30435</v>
      </c>
      <c r="C14" s="8">
        <f t="shared" ref="C14:I14" si="3">SUM(C7:C13)</f>
        <v>30435</v>
      </c>
      <c r="D14" s="8">
        <f t="shared" si="3"/>
        <v>32321</v>
      </c>
      <c r="E14" s="8">
        <f t="shared" si="3"/>
        <v>30936</v>
      </c>
      <c r="F14" s="8">
        <f t="shared" si="3"/>
        <v>31607</v>
      </c>
      <c r="G14" s="8">
        <f t="shared" si="3"/>
        <v>1172</v>
      </c>
      <c r="H14" s="8">
        <f t="shared" si="3"/>
        <v>-714</v>
      </c>
      <c r="I14" s="8">
        <f t="shared" si="3"/>
        <v>31385</v>
      </c>
      <c r="J14" s="57" t="s">
        <v>337</v>
      </c>
      <c r="K14" s="8">
        <f t="shared" ref="K14:Q14" si="4">SUM(K7:K13)</f>
        <v>29650</v>
      </c>
      <c r="L14" s="58">
        <f t="shared" si="4"/>
        <v>29650</v>
      </c>
      <c r="M14" s="58">
        <f t="shared" si="4"/>
        <v>33756</v>
      </c>
      <c r="N14" s="58">
        <f t="shared" si="4"/>
        <v>30493</v>
      </c>
      <c r="O14" s="58">
        <f t="shared" si="4"/>
        <v>33382</v>
      </c>
      <c r="P14" s="58">
        <f t="shared" si="4"/>
        <v>3732</v>
      </c>
      <c r="Q14" s="58">
        <f t="shared" si="4"/>
        <v>-374</v>
      </c>
      <c r="R14" s="58"/>
      <c r="S14" s="58"/>
      <c r="T14" s="8">
        <f>SUM(T8:T13)</f>
        <v>29950</v>
      </c>
      <c r="U14" s="8">
        <f>SUM(U8:U13)</f>
        <v>29610</v>
      </c>
      <c r="V14" s="8">
        <f>SUM(V8:V13)</f>
        <v>340</v>
      </c>
    </row>
  </sheetData>
  <mergeCells count="10">
    <mergeCell ref="A2:T2"/>
    <mergeCell ref="A3:V3"/>
    <mergeCell ref="B4:H4"/>
    <mergeCell ref="K4:Q4"/>
    <mergeCell ref="T4:V4"/>
    <mergeCell ref="A4:A5"/>
    <mergeCell ref="I4:I5"/>
    <mergeCell ref="J4:J5"/>
    <mergeCell ref="R4:R5"/>
    <mergeCell ref="S4:S5"/>
  </mergeCells>
  <printOptions horizontalCentered="1"/>
  <pageMargins left="0.751388888888889" right="0.751388888888889" top="0.979166666666667" bottom="0.979166666666667" header="0.507638888888889" footer="1.09791666666667"/>
  <pageSetup paperSize="9" scale="61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J15"/>
  <sheetViews>
    <sheetView workbookViewId="0">
      <selection activeCell="H7" sqref="H7"/>
    </sheetView>
  </sheetViews>
  <sheetFormatPr defaultColWidth="9" defaultRowHeight="14.25"/>
  <cols>
    <col min="1" max="1" width="10.5" style="12" customWidth="1"/>
    <col min="2" max="2" width="16.5" style="12" customWidth="1"/>
    <col min="3" max="3" width="10.25" style="12" customWidth="1"/>
    <col min="4" max="4" width="15.75" style="12" customWidth="1"/>
    <col min="5" max="5" width="16.125" style="12" customWidth="1"/>
    <col min="6" max="6" width="15.75" style="12" customWidth="1"/>
    <col min="7" max="7" width="14.125" style="12" customWidth="1"/>
    <col min="8" max="8" width="18.5" style="12" customWidth="1"/>
    <col min="9" max="9" width="14.125" style="12" customWidth="1"/>
    <col min="10" max="10" width="18.5" style="12" customWidth="1"/>
    <col min="11" max="16384" width="9" style="12"/>
  </cols>
  <sheetData>
    <row r="1" ht="20.25" customHeight="1" spans="1:2">
      <c r="A1" s="13" t="s">
        <v>338</v>
      </c>
      <c r="B1" s="11"/>
    </row>
    <row r="2" ht="43.5" customHeight="1" spans="1:10">
      <c r="A2" s="14" t="s">
        <v>339</v>
      </c>
      <c r="B2" s="14"/>
      <c r="C2" s="14"/>
      <c r="D2" s="14"/>
      <c r="E2" s="14"/>
      <c r="F2" s="14"/>
      <c r="G2" s="14"/>
      <c r="H2" s="14"/>
      <c r="I2" s="14"/>
      <c r="J2" s="14"/>
    </row>
    <row r="3" ht="27" customHeight="1" spans="1:10">
      <c r="A3" s="15"/>
      <c r="B3" s="15"/>
      <c r="C3" s="16"/>
      <c r="D3" s="16"/>
      <c r="E3" s="16"/>
      <c r="F3" s="16"/>
      <c r="G3" s="17"/>
      <c r="H3" s="17"/>
      <c r="I3" s="17" t="s">
        <v>340</v>
      </c>
      <c r="J3" s="17"/>
    </row>
    <row r="4" s="11" customFormat="1" ht="24.75" customHeight="1" spans="1:10">
      <c r="A4" s="18" t="s">
        <v>341</v>
      </c>
      <c r="B4" s="19" t="s">
        <v>50</v>
      </c>
      <c r="C4" s="19"/>
      <c r="D4" s="20" t="s">
        <v>342</v>
      </c>
      <c r="E4" s="20" t="s">
        <v>343</v>
      </c>
      <c r="F4" s="20" t="s">
        <v>344</v>
      </c>
      <c r="G4" s="21" t="s">
        <v>345</v>
      </c>
      <c r="H4" s="21" t="s">
        <v>346</v>
      </c>
      <c r="I4" s="21" t="s">
        <v>347</v>
      </c>
      <c r="J4" s="21" t="s">
        <v>348</v>
      </c>
    </row>
    <row r="5" s="11" customFormat="1" ht="24.75" customHeight="1" spans="1:10">
      <c r="A5" s="18"/>
      <c r="B5" s="19"/>
      <c r="C5" s="19"/>
      <c r="D5" s="22"/>
      <c r="E5" s="22"/>
      <c r="F5" s="22"/>
      <c r="G5" s="23"/>
      <c r="H5" s="23"/>
      <c r="I5" s="23"/>
      <c r="J5" s="23"/>
    </row>
    <row r="6" s="11" customFormat="1" ht="43.15" customHeight="1" spans="1:10">
      <c r="A6" s="24">
        <v>1</v>
      </c>
      <c r="B6" s="25" t="s">
        <v>349</v>
      </c>
      <c r="C6" s="26"/>
      <c r="D6" s="27">
        <v>111.429971</v>
      </c>
      <c r="E6" s="28">
        <v>26.96</v>
      </c>
      <c r="F6" s="27">
        <v>41.41664</v>
      </c>
      <c r="G6" s="29">
        <f>F6-E6</f>
        <v>14.45664</v>
      </c>
      <c r="H6" s="30">
        <f>G6/E6</f>
        <v>0.536225519287834</v>
      </c>
      <c r="I6" s="29">
        <f>F6-D6</f>
        <v>-70.013331</v>
      </c>
      <c r="J6" s="30">
        <f>I6/D6</f>
        <v>-0.628316873563576</v>
      </c>
    </row>
    <row r="7" s="11" customFormat="1" ht="43.15" customHeight="1" spans="1:10">
      <c r="A7" s="24">
        <v>2</v>
      </c>
      <c r="B7" s="25" t="s">
        <v>350</v>
      </c>
      <c r="C7" s="26"/>
      <c r="D7" s="31">
        <v>8.672</v>
      </c>
      <c r="E7" s="28">
        <v>0</v>
      </c>
      <c r="F7" s="31">
        <v>0</v>
      </c>
      <c r="G7" s="29">
        <f>F7-E7</f>
        <v>0</v>
      </c>
      <c r="H7" s="30" t="e">
        <f t="shared" ref="H7:H15" si="0">G7/E7</f>
        <v>#DIV/0!</v>
      </c>
      <c r="I7" s="29">
        <f t="shared" ref="I7:I15" si="1">F7-D7</f>
        <v>-8.672</v>
      </c>
      <c r="J7" s="30">
        <f t="shared" ref="J7:J15" si="2">I7/D7</f>
        <v>-1</v>
      </c>
    </row>
    <row r="8" s="11" customFormat="1" ht="43.15" customHeight="1" spans="1:10">
      <c r="A8" s="32">
        <v>3</v>
      </c>
      <c r="B8" s="33" t="s">
        <v>351</v>
      </c>
      <c r="C8" s="34"/>
      <c r="D8" s="31">
        <f>SUM(D9:D10)</f>
        <v>506.549549</v>
      </c>
      <c r="E8" s="31">
        <f>SUM(E9:E10)</f>
        <v>470.716</v>
      </c>
      <c r="F8" s="31">
        <f>SUM(F9:F10)</f>
        <v>383.347237</v>
      </c>
      <c r="G8" s="31">
        <f>SUM(G9:G10)</f>
        <v>-87.368763</v>
      </c>
      <c r="H8" s="30">
        <f t="shared" si="0"/>
        <v>-0.185608228740897</v>
      </c>
      <c r="I8" s="29">
        <f t="shared" si="1"/>
        <v>-123.202312</v>
      </c>
      <c r="J8" s="30">
        <f t="shared" si="2"/>
        <v>-0.243218678692378</v>
      </c>
    </row>
    <row r="9" s="11" customFormat="1" ht="43.15" customHeight="1" spans="1:10">
      <c r="A9" s="35"/>
      <c r="B9" s="36" t="s">
        <v>352</v>
      </c>
      <c r="C9" s="37"/>
      <c r="D9" s="31">
        <v>132.800473</v>
      </c>
      <c r="E9" s="28">
        <v>130.08</v>
      </c>
      <c r="F9" s="31">
        <v>95.026426</v>
      </c>
      <c r="G9" s="29">
        <f t="shared" ref="G9:G13" si="3">F9-E9</f>
        <v>-35.053574</v>
      </c>
      <c r="H9" s="30">
        <f t="shared" si="0"/>
        <v>-0.269477044895449</v>
      </c>
      <c r="I9" s="29">
        <f t="shared" si="1"/>
        <v>-37.774047</v>
      </c>
      <c r="J9" s="30">
        <f t="shared" si="2"/>
        <v>-0.284442111889165</v>
      </c>
    </row>
    <row r="10" s="11" customFormat="1" ht="43.15" customHeight="1" spans="1:10">
      <c r="A10" s="38"/>
      <c r="B10" s="19" t="s">
        <v>353</v>
      </c>
      <c r="C10" s="39"/>
      <c r="D10" s="31">
        <v>373.749076</v>
      </c>
      <c r="E10" s="28">
        <v>340.636</v>
      </c>
      <c r="F10" s="31">
        <v>288.320811</v>
      </c>
      <c r="G10" s="29">
        <f t="shared" si="3"/>
        <v>-52.315189</v>
      </c>
      <c r="H10" s="30">
        <f t="shared" si="0"/>
        <v>-0.153580916286006</v>
      </c>
      <c r="I10" s="29">
        <f t="shared" si="1"/>
        <v>-85.428265</v>
      </c>
      <c r="J10" s="30">
        <f t="shared" si="2"/>
        <v>-0.228571173778634</v>
      </c>
    </row>
    <row r="11" s="11" customFormat="1" ht="39" customHeight="1" spans="1:10">
      <c r="A11" s="24">
        <v>4</v>
      </c>
      <c r="B11" s="33" t="s">
        <v>354</v>
      </c>
      <c r="C11" s="34"/>
      <c r="D11" s="27">
        <v>147.828609</v>
      </c>
      <c r="E11" s="40">
        <v>45.44</v>
      </c>
      <c r="F11" s="27">
        <v>58.23684</v>
      </c>
      <c r="G11" s="29">
        <f t="shared" si="3"/>
        <v>12.79684</v>
      </c>
      <c r="H11" s="30">
        <f t="shared" si="0"/>
        <v>0.281620598591549</v>
      </c>
      <c r="I11" s="29">
        <f t="shared" si="1"/>
        <v>-89.591769</v>
      </c>
      <c r="J11" s="30">
        <f t="shared" si="2"/>
        <v>-0.606051626989198</v>
      </c>
    </row>
    <row r="12" s="11" customFormat="1" ht="39" customHeight="1" spans="1:10">
      <c r="A12" s="24">
        <v>5</v>
      </c>
      <c r="B12" s="33" t="s">
        <v>355</v>
      </c>
      <c r="C12" s="34"/>
      <c r="D12" s="41">
        <v>926.861206</v>
      </c>
      <c r="E12" s="40">
        <v>800.61</v>
      </c>
      <c r="F12" s="41">
        <v>660.796118</v>
      </c>
      <c r="G12" s="29">
        <f t="shared" si="3"/>
        <v>-139.813882</v>
      </c>
      <c r="H12" s="30">
        <f t="shared" si="0"/>
        <v>-0.174634193927131</v>
      </c>
      <c r="I12" s="29">
        <f t="shared" si="1"/>
        <v>-266.065088</v>
      </c>
      <c r="J12" s="30">
        <f t="shared" si="2"/>
        <v>-0.287060334684026</v>
      </c>
    </row>
    <row r="13" s="11" customFormat="1" ht="39" customHeight="1" spans="1:10">
      <c r="A13" s="24">
        <v>6</v>
      </c>
      <c r="B13" s="33" t="s">
        <v>356</v>
      </c>
      <c r="C13" s="34"/>
      <c r="D13" s="41">
        <v>1156.238258</v>
      </c>
      <c r="E13" s="40">
        <v>907.03</v>
      </c>
      <c r="F13" s="41">
        <v>1286.49</v>
      </c>
      <c r="G13" s="29">
        <f t="shared" si="3"/>
        <v>379.46</v>
      </c>
      <c r="H13" s="30">
        <f t="shared" si="0"/>
        <v>0.418354409446215</v>
      </c>
      <c r="I13" s="29">
        <f t="shared" si="1"/>
        <v>130.251742</v>
      </c>
      <c r="J13" s="30">
        <f t="shared" si="2"/>
        <v>0.112651299244589</v>
      </c>
    </row>
    <row r="14" s="11" customFormat="1" ht="39" customHeight="1" spans="1:10">
      <c r="A14" s="42" t="s">
        <v>357</v>
      </c>
      <c r="B14" s="43"/>
      <c r="C14" s="44"/>
      <c r="D14" s="45">
        <f>SUM(D6:D13)-D8</f>
        <v>2857.579593</v>
      </c>
      <c r="E14" s="45">
        <f>SUM(E6:E13)-E8</f>
        <v>2250.756</v>
      </c>
      <c r="F14" s="45">
        <f>SUM(F6:F13)-F8</f>
        <v>2430.286835</v>
      </c>
      <c r="G14" s="45">
        <f>SUM(G6:G13)-G8</f>
        <v>179.530835</v>
      </c>
      <c r="H14" s="30">
        <f t="shared" si="0"/>
        <v>0.079764681289309</v>
      </c>
      <c r="I14" s="29">
        <f t="shared" si="1"/>
        <v>-427.292758</v>
      </c>
      <c r="J14" s="30">
        <f t="shared" si="2"/>
        <v>-0.149529608570382</v>
      </c>
    </row>
    <row r="15" s="11" customFormat="1" ht="39" customHeight="1" spans="1:10">
      <c r="A15" s="42" t="s">
        <v>358</v>
      </c>
      <c r="B15" s="43"/>
      <c r="C15" s="44"/>
      <c r="D15" s="46">
        <f>D6+D7+D9+D10</f>
        <v>626.65152</v>
      </c>
      <c r="E15" s="46">
        <f t="shared" ref="E15:G15" si="4">E6+E7+E9+E10</f>
        <v>497.676</v>
      </c>
      <c r="F15" s="46">
        <f t="shared" si="4"/>
        <v>424.763877</v>
      </c>
      <c r="G15" s="46">
        <f t="shared" si="4"/>
        <v>-72.912123</v>
      </c>
      <c r="H15" s="30">
        <f t="shared" si="0"/>
        <v>-0.146505202179731</v>
      </c>
      <c r="I15" s="29">
        <f t="shared" si="1"/>
        <v>-201.887643</v>
      </c>
      <c r="J15" s="30">
        <f t="shared" si="2"/>
        <v>-0.322168919338136</v>
      </c>
    </row>
  </sheetData>
  <mergeCells count="23">
    <mergeCell ref="A2:J2"/>
    <mergeCell ref="G3:H3"/>
    <mergeCell ref="I3:J3"/>
    <mergeCell ref="B6:C6"/>
    <mergeCell ref="B7:C7"/>
    <mergeCell ref="B8:C8"/>
    <mergeCell ref="B9:C9"/>
    <mergeCell ref="B10:C10"/>
    <mergeCell ref="B11:C11"/>
    <mergeCell ref="B12:C12"/>
    <mergeCell ref="B13:C13"/>
    <mergeCell ref="A14:C14"/>
    <mergeCell ref="A15:C15"/>
    <mergeCell ref="A4:A5"/>
    <mergeCell ref="A8:A10"/>
    <mergeCell ref="D4:D5"/>
    <mergeCell ref="E4:E5"/>
    <mergeCell ref="F4:F5"/>
    <mergeCell ref="G4:G5"/>
    <mergeCell ref="H4:H5"/>
    <mergeCell ref="I4:I5"/>
    <mergeCell ref="J4:J5"/>
    <mergeCell ref="B4:C5"/>
  </mergeCells>
  <printOptions horizontalCentered="1"/>
  <pageMargins left="0.751388888888889" right="0.751388888888889" top="0.782638888888889" bottom="0.782638888888889" header="0.507638888888889" footer="0.507638888888889"/>
  <pageSetup paperSize="9" scale="8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12"/>
  <sheetViews>
    <sheetView workbookViewId="0">
      <selection activeCell="A2" sqref="A2:K2"/>
    </sheetView>
  </sheetViews>
  <sheetFormatPr defaultColWidth="9" defaultRowHeight="14.25"/>
  <cols>
    <col min="1" max="1" width="28.25" customWidth="1"/>
  </cols>
  <sheetData>
    <row r="1" spans="1:1">
      <c r="A1" s="1" t="s">
        <v>359</v>
      </c>
    </row>
    <row r="2" ht="24" spans="1:11">
      <c r="A2" s="2" t="s">
        <v>360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>
      <c r="A4" s="4" t="s">
        <v>314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21" customHeight="1" spans="1:11">
      <c r="A5" s="5" t="s">
        <v>3</v>
      </c>
      <c r="B5" s="5" t="s">
        <v>357</v>
      </c>
      <c r="C5" s="5" t="s">
        <v>361</v>
      </c>
      <c r="D5" s="5"/>
      <c r="E5" s="5"/>
      <c r="F5" s="5"/>
      <c r="G5" s="5"/>
      <c r="H5" s="5" t="s">
        <v>362</v>
      </c>
      <c r="I5" s="5"/>
      <c r="J5" s="5"/>
      <c r="K5" s="5" t="s">
        <v>8</v>
      </c>
    </row>
    <row r="6" ht="35.1" customHeight="1" spans="1:11">
      <c r="A6" s="6"/>
      <c r="B6" s="6"/>
      <c r="C6" s="6" t="s">
        <v>363</v>
      </c>
      <c r="D6" s="6" t="s">
        <v>364</v>
      </c>
      <c r="E6" s="6" t="s">
        <v>365</v>
      </c>
      <c r="F6" s="6" t="s">
        <v>366</v>
      </c>
      <c r="G6" s="6" t="s">
        <v>367</v>
      </c>
      <c r="H6" s="6" t="s">
        <v>363</v>
      </c>
      <c r="I6" s="6" t="s">
        <v>368</v>
      </c>
      <c r="J6" s="6" t="s">
        <v>369</v>
      </c>
      <c r="K6" s="5"/>
    </row>
    <row r="7" ht="26.1" customHeight="1" spans="1:11">
      <c r="A7" s="7" t="s">
        <v>370</v>
      </c>
      <c r="B7" s="8">
        <v>306054</v>
      </c>
      <c r="C7" s="8">
        <v>263420</v>
      </c>
      <c r="D7" s="8">
        <v>260173</v>
      </c>
      <c r="E7" s="8">
        <v>0</v>
      </c>
      <c r="F7" s="8">
        <v>3247</v>
      </c>
      <c r="G7" s="8">
        <v>0</v>
      </c>
      <c r="H7" s="8">
        <v>42634</v>
      </c>
      <c r="I7" s="8">
        <v>42634</v>
      </c>
      <c r="J7" s="8">
        <v>0</v>
      </c>
      <c r="K7" s="10"/>
    </row>
    <row r="8" ht="26.1" customHeight="1" spans="1:11">
      <c r="A8" s="7" t="s">
        <v>371</v>
      </c>
      <c r="B8" s="8">
        <v>353317</v>
      </c>
      <c r="C8" s="8">
        <v>305026</v>
      </c>
      <c r="D8" s="9"/>
      <c r="E8" s="9"/>
      <c r="F8" s="9"/>
      <c r="G8" s="9"/>
      <c r="H8" s="8">
        <v>48291</v>
      </c>
      <c r="I8" s="9"/>
      <c r="J8" s="9"/>
      <c r="K8" s="10"/>
    </row>
    <row r="9" ht="26.1" customHeight="1" spans="1:11">
      <c r="A9" s="7" t="s">
        <v>372</v>
      </c>
      <c r="B9" s="8">
        <v>42232</v>
      </c>
      <c r="C9" s="8">
        <v>36732</v>
      </c>
      <c r="D9" s="8">
        <v>36483</v>
      </c>
      <c r="E9" s="8">
        <v>0</v>
      </c>
      <c r="F9" s="8">
        <v>249</v>
      </c>
      <c r="G9" s="9"/>
      <c r="H9" s="8">
        <v>5500</v>
      </c>
      <c r="I9" s="8">
        <v>5500</v>
      </c>
      <c r="J9" s="9"/>
      <c r="K9" s="10"/>
    </row>
    <row r="10" ht="26.1" customHeight="1" spans="1:11">
      <c r="A10" s="7" t="s">
        <v>373</v>
      </c>
      <c r="B10" s="8">
        <v>25683</v>
      </c>
      <c r="C10" s="8">
        <v>21722</v>
      </c>
      <c r="D10" s="8">
        <v>21495</v>
      </c>
      <c r="E10" s="8">
        <v>0</v>
      </c>
      <c r="F10" s="8">
        <v>227</v>
      </c>
      <c r="G10" s="8">
        <v>0</v>
      </c>
      <c r="H10" s="8">
        <v>3961</v>
      </c>
      <c r="I10" s="8">
        <v>3961</v>
      </c>
      <c r="J10" s="8">
        <v>0</v>
      </c>
      <c r="K10" s="10"/>
    </row>
    <row r="11" ht="26.1" customHeight="1" spans="1:11">
      <c r="A11" s="7" t="s">
        <v>374</v>
      </c>
      <c r="B11" s="8">
        <v>24</v>
      </c>
      <c r="C11" s="8">
        <v>24</v>
      </c>
      <c r="D11" s="8">
        <v>0</v>
      </c>
      <c r="E11" s="8">
        <v>0</v>
      </c>
      <c r="F11" s="8">
        <v>24</v>
      </c>
      <c r="G11" s="8">
        <v>0</v>
      </c>
      <c r="H11" s="8">
        <v>0</v>
      </c>
      <c r="I11" s="8">
        <v>0</v>
      </c>
      <c r="J11" s="8">
        <v>0</v>
      </c>
      <c r="K11" s="10"/>
    </row>
    <row r="12" ht="26.1" customHeight="1" spans="1:11">
      <c r="A12" s="7" t="s">
        <v>375</v>
      </c>
      <c r="B12" s="8">
        <v>322579</v>
      </c>
      <c r="C12" s="8">
        <v>278406</v>
      </c>
      <c r="D12" s="8">
        <v>275161</v>
      </c>
      <c r="E12" s="8">
        <v>0</v>
      </c>
      <c r="F12" s="8">
        <v>3245</v>
      </c>
      <c r="G12" s="8">
        <v>0</v>
      </c>
      <c r="H12" s="8">
        <v>44173</v>
      </c>
      <c r="I12" s="8">
        <v>44173</v>
      </c>
      <c r="J12" s="8">
        <v>0</v>
      </c>
      <c r="K12" s="10"/>
    </row>
  </sheetData>
  <mergeCells count="8">
    <mergeCell ref="A2:K2"/>
    <mergeCell ref="A3:J3"/>
    <mergeCell ref="A4:K4"/>
    <mergeCell ref="C5:G5"/>
    <mergeCell ref="H5:J5"/>
    <mergeCell ref="A5:A6"/>
    <mergeCell ref="B5:B6"/>
    <mergeCell ref="K5:K6"/>
  </mergeCells>
  <printOptions horizontalCentered="1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表1</vt:lpstr>
      <vt:lpstr>表2</vt:lpstr>
      <vt:lpstr>表3</vt:lpstr>
      <vt:lpstr>表4</vt:lpstr>
      <vt:lpstr>表5</vt:lpstr>
      <vt:lpstr>表6</vt:lpstr>
      <vt:lpstr>表7</vt:lpstr>
      <vt:lpstr>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*</cp:lastModifiedBy>
  <cp:revision>1</cp:revision>
  <dcterms:created xsi:type="dcterms:W3CDTF">2006-02-17T13:15:00Z</dcterms:created>
  <cp:lastPrinted>2019-09-22T15:04:00Z</cp:lastPrinted>
  <dcterms:modified xsi:type="dcterms:W3CDTF">2024-09-04T02:30:44Z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BC12A779C4F841EC92D58A2233947BF6</vt:lpwstr>
  </property>
</Properties>
</file>