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tabRatio="735" activeTab="12"/>
  </bookViews>
  <sheets>
    <sheet name="表1-1" sheetId="2" r:id="rId1"/>
    <sheet name="表1-2" sheetId="24" r:id="rId2"/>
    <sheet name="表1-3" sheetId="25" r:id="rId3"/>
    <sheet name="表1-4" sheetId="26" r:id="rId4"/>
    <sheet name="表2－1" sheetId="8" r:id="rId5"/>
    <sheet name="表2-2" sheetId="27" r:id="rId6"/>
    <sheet name="表2-3" sheetId="28" r:id="rId7"/>
    <sheet name="表2-4" sheetId="30" r:id="rId8"/>
    <sheet name="表2-5 " sheetId="11" r:id="rId9"/>
    <sheet name="表2-5 (基本)" sheetId="20" r:id="rId10"/>
    <sheet name="表2-6" sheetId="29" r:id="rId11"/>
    <sheet name="表2-7 " sheetId="13" r:id="rId12"/>
    <sheet name="表3" sheetId="23" r:id="rId13"/>
  </sheets>
  <externalReferences>
    <externalReference r:id="rId14"/>
    <externalReference r:id="rId15"/>
    <externalReference r:id="rId16"/>
  </externalReferences>
  <definedNames>
    <definedName name="_xlnm._FilterDatabase" localSheetId="1" hidden="1">'表1-2'!$A$4:$H$1334</definedName>
    <definedName name="_xlnm._FilterDatabase" localSheetId="2" hidden="1">'表1-3'!$A$4:$P$69</definedName>
    <definedName name="_xlnm._FilterDatabase" localSheetId="3" hidden="1">'表1-4'!$A$5:$Q$144</definedName>
    <definedName name="_xlnm._FilterDatabase" localSheetId="5" hidden="1">'表2-2'!$A$5:$I$1336</definedName>
    <definedName name="_xlnm._FilterDatabase" localSheetId="7" hidden="1">'表2-4'!$A$5:$L$1336</definedName>
    <definedName name="_xlnm._FilterDatabase" localSheetId="10" hidden="1">'表2-6'!$A$4:$J$144</definedName>
    <definedName name="_xlnm.Print_Titles" localSheetId="4">'表2－1'!$1:$5</definedName>
    <definedName name="_xlnm.Print_Titles" localSheetId="8">'表2-5 '!$2:$4</definedName>
    <definedName name="_xlnm.Print_Titles" localSheetId="9">'表2-5 (基本)'!$1:$4</definedName>
    <definedName name="_xlnm.Print_Titles" localSheetId="11">'表2-7 '!$1:$4</definedName>
    <definedName name="地区名称" localSheetId="9">#REF!</definedName>
    <definedName name="地区名称">#REF!</definedName>
    <definedName name="_xlnm.Print_Area" localSheetId="11">'表2-7 '!$A$1:$D$31</definedName>
    <definedName name="_xlnm.Print_Titles" localSheetId="1">'表1-2'!$2:$4</definedName>
    <definedName name="_xlnm.Print_Titles" localSheetId="2">'表1-3'!$2:$4</definedName>
    <definedName name="_xlnm.Print_Area" localSheetId="3">'表1-4'!$A$1:$H$144</definedName>
    <definedName name="_xlnm.Print_Titles" localSheetId="3">'表1-4'!$2:$5</definedName>
    <definedName name="_xlnm.Print_Titles" localSheetId="6">'表2-3'!$2:$4</definedName>
    <definedName name="_xlnm.Print_Titles" localSheetId="10">'表2-6'!$2:$5</definedName>
    <definedName name="_xlnm.Print_Titles" localSheetId="5">'表2-2'!$2:$5</definedName>
    <definedName name="_xlnm.Print_Titles" localSheetId="7">'表2-4'!$2:$5</definedName>
    <definedName name="_xlnm.Print_Area" localSheetId="7">'表2-4'!$B$1:$K$1328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<sst xmlns="http://schemas.openxmlformats.org/spreadsheetml/2006/main" count="7698" uniqueCount="2699">
  <si>
    <t>表1－1</t>
  </si>
  <si>
    <t>彭阳县2025年地方一般公共预算收入预计执行情况表</t>
  </si>
  <si>
    <r>
      <rPr>
        <sz val="10"/>
        <rFont val="宋体"/>
        <charset val="134"/>
      </rPr>
      <t>单位</t>
    </r>
    <r>
      <rPr>
        <sz val="10"/>
        <rFont val="Times New Roman"/>
        <charset val="134"/>
      </rPr>
      <t>:</t>
    </r>
    <r>
      <rPr>
        <sz val="10"/>
        <rFont val="宋体"/>
        <charset val="134"/>
      </rPr>
      <t>万元</t>
    </r>
  </si>
  <si>
    <t>项目</t>
  </si>
  <si>
    <t>2024年
完成数</t>
  </si>
  <si>
    <t>2025年
预算数</t>
  </si>
  <si>
    <t>2025年预计
完成数</t>
  </si>
  <si>
    <t>完成年初
预算数的%</t>
  </si>
  <si>
    <t>比上年完成数
增减%</t>
  </si>
  <si>
    <r>
      <rPr>
        <b/>
        <sz val="10"/>
        <rFont val="宋体"/>
        <charset val="134"/>
      </rPr>
      <t>地方一般公共预算收入</t>
    </r>
  </si>
  <si>
    <r>
      <rPr>
        <b/>
        <sz val="10"/>
        <rFont val="宋体"/>
        <charset val="134"/>
      </rPr>
      <t>一、税收收入</t>
    </r>
  </si>
  <si>
    <r>
      <rPr>
        <sz val="10"/>
        <rFont val="Times New Roman"/>
        <charset val="134"/>
      </rPr>
      <t xml:space="preserve">  </t>
    </r>
    <r>
      <rPr>
        <sz val="10"/>
        <rFont val="宋体"/>
        <charset val="134"/>
      </rPr>
      <t>增值税</t>
    </r>
  </si>
  <si>
    <r>
      <rPr>
        <sz val="10"/>
        <rFont val="Times New Roman"/>
        <charset val="134"/>
      </rPr>
      <t xml:space="preserve">  </t>
    </r>
    <r>
      <rPr>
        <sz val="10"/>
        <rFont val="宋体"/>
        <charset val="134"/>
      </rPr>
      <t>企业所得税</t>
    </r>
  </si>
  <si>
    <r>
      <rPr>
        <sz val="10"/>
        <rFont val="Times New Roman"/>
        <charset val="134"/>
      </rPr>
      <t xml:space="preserve">  </t>
    </r>
    <r>
      <rPr>
        <sz val="10"/>
        <rFont val="宋体"/>
        <charset val="134"/>
      </rPr>
      <t>个人所得税</t>
    </r>
  </si>
  <si>
    <r>
      <rPr>
        <sz val="10"/>
        <rFont val="Times New Roman"/>
        <charset val="134"/>
      </rPr>
      <t xml:space="preserve">  </t>
    </r>
    <r>
      <rPr>
        <sz val="10"/>
        <rFont val="宋体"/>
        <charset val="134"/>
      </rPr>
      <t>资源税</t>
    </r>
  </si>
  <si>
    <r>
      <rPr>
        <sz val="10"/>
        <rFont val="Times New Roman"/>
        <charset val="134"/>
      </rPr>
      <t xml:space="preserve">  </t>
    </r>
    <r>
      <rPr>
        <sz val="10"/>
        <rFont val="宋体"/>
        <charset val="134"/>
      </rPr>
      <t>城市维护建设税</t>
    </r>
  </si>
  <si>
    <r>
      <rPr>
        <sz val="10"/>
        <rFont val="Times New Roman"/>
        <charset val="134"/>
      </rPr>
      <t xml:space="preserve">  </t>
    </r>
    <r>
      <rPr>
        <sz val="10"/>
        <rFont val="宋体"/>
        <charset val="134"/>
      </rPr>
      <t>房产税</t>
    </r>
  </si>
  <si>
    <r>
      <rPr>
        <sz val="10"/>
        <rFont val="Times New Roman"/>
        <charset val="134"/>
      </rPr>
      <t xml:space="preserve">  </t>
    </r>
    <r>
      <rPr>
        <sz val="10"/>
        <rFont val="宋体"/>
        <charset val="134"/>
      </rPr>
      <t>印花税</t>
    </r>
  </si>
  <si>
    <r>
      <rPr>
        <sz val="10"/>
        <rFont val="Times New Roman"/>
        <charset val="134"/>
      </rPr>
      <t xml:space="preserve">  </t>
    </r>
    <r>
      <rPr>
        <sz val="10"/>
        <rFont val="宋体"/>
        <charset val="134"/>
      </rPr>
      <t>城镇土地使用税</t>
    </r>
  </si>
  <si>
    <r>
      <rPr>
        <sz val="10"/>
        <rFont val="Times New Roman"/>
        <charset val="134"/>
      </rPr>
      <t xml:space="preserve">  </t>
    </r>
    <r>
      <rPr>
        <sz val="10"/>
        <rFont val="宋体"/>
        <charset val="134"/>
      </rPr>
      <t>土地增值税</t>
    </r>
  </si>
  <si>
    <r>
      <rPr>
        <sz val="10"/>
        <rFont val="Times New Roman"/>
        <charset val="134"/>
      </rPr>
      <t xml:space="preserve">  </t>
    </r>
    <r>
      <rPr>
        <sz val="10"/>
        <rFont val="宋体"/>
        <charset val="134"/>
      </rPr>
      <t>车船税</t>
    </r>
  </si>
  <si>
    <r>
      <rPr>
        <sz val="10"/>
        <rFont val="Times New Roman"/>
        <charset val="134"/>
      </rPr>
      <t xml:space="preserve">  </t>
    </r>
    <r>
      <rPr>
        <sz val="10"/>
        <rFont val="宋体"/>
        <charset val="134"/>
      </rPr>
      <t>耕地占用税</t>
    </r>
  </si>
  <si>
    <r>
      <rPr>
        <sz val="10"/>
        <rFont val="Times New Roman"/>
        <charset val="134"/>
      </rPr>
      <t xml:space="preserve">  </t>
    </r>
    <r>
      <rPr>
        <sz val="10"/>
        <rFont val="宋体"/>
        <charset val="134"/>
      </rPr>
      <t>契税</t>
    </r>
  </si>
  <si>
    <r>
      <rPr>
        <sz val="10"/>
        <rFont val="Times New Roman"/>
        <charset val="134"/>
      </rPr>
      <t xml:space="preserve">  </t>
    </r>
    <r>
      <rPr>
        <sz val="10"/>
        <rFont val="宋体"/>
        <charset val="134"/>
      </rPr>
      <t>烟叶税</t>
    </r>
  </si>
  <si>
    <r>
      <rPr>
        <sz val="10"/>
        <rFont val="Times New Roman"/>
        <charset val="134"/>
      </rPr>
      <t xml:space="preserve">  </t>
    </r>
    <r>
      <rPr>
        <sz val="10"/>
        <rFont val="宋体"/>
        <charset val="134"/>
      </rPr>
      <t>环境保护税</t>
    </r>
  </si>
  <si>
    <r>
      <rPr>
        <sz val="10"/>
        <rFont val="Times New Roman"/>
        <charset val="134"/>
      </rPr>
      <t xml:space="preserve">  </t>
    </r>
    <r>
      <rPr>
        <sz val="10"/>
        <rFont val="宋体"/>
        <charset val="134"/>
      </rPr>
      <t>其他税收收入</t>
    </r>
  </si>
  <si>
    <r>
      <rPr>
        <b/>
        <sz val="10"/>
        <rFont val="宋体"/>
        <charset val="134"/>
      </rPr>
      <t>二、非税收入</t>
    </r>
  </si>
  <si>
    <r>
      <rPr>
        <sz val="10"/>
        <rFont val="Times New Roman"/>
        <charset val="134"/>
      </rPr>
      <t xml:space="preserve">  </t>
    </r>
    <r>
      <rPr>
        <sz val="10"/>
        <rFont val="宋体"/>
        <charset val="134"/>
      </rPr>
      <t>专项收入</t>
    </r>
  </si>
  <si>
    <r>
      <rPr>
        <sz val="10"/>
        <rFont val="Times New Roman"/>
        <charset val="134"/>
      </rPr>
      <t xml:space="preserve">  </t>
    </r>
    <r>
      <rPr>
        <sz val="10"/>
        <rFont val="宋体"/>
        <charset val="134"/>
      </rPr>
      <t>行政事业性收费收入</t>
    </r>
  </si>
  <si>
    <r>
      <rPr>
        <sz val="10"/>
        <rFont val="Times New Roman"/>
        <charset val="134"/>
      </rPr>
      <t xml:space="preserve">  </t>
    </r>
    <r>
      <rPr>
        <sz val="10"/>
        <rFont val="宋体"/>
        <charset val="134"/>
      </rPr>
      <t>罚没收入</t>
    </r>
  </si>
  <si>
    <r>
      <rPr>
        <sz val="10"/>
        <rFont val="Times New Roman"/>
        <charset val="134"/>
      </rPr>
      <t xml:space="preserve">  </t>
    </r>
    <r>
      <rPr>
        <sz val="10"/>
        <rFont val="宋体"/>
        <charset val="134"/>
      </rPr>
      <t>国有资本经营收入</t>
    </r>
  </si>
  <si>
    <r>
      <rPr>
        <sz val="10"/>
        <rFont val="Times New Roman"/>
        <charset val="134"/>
      </rPr>
      <t xml:space="preserve">  </t>
    </r>
    <r>
      <rPr>
        <sz val="10"/>
        <rFont val="宋体"/>
        <charset val="134"/>
      </rPr>
      <t>国有资源（资产）有偿使用收入</t>
    </r>
  </si>
  <si>
    <r>
      <rPr>
        <sz val="10"/>
        <rFont val="Times New Roman"/>
        <charset val="134"/>
      </rPr>
      <t xml:space="preserve">  </t>
    </r>
    <r>
      <rPr>
        <sz val="10"/>
        <rFont val="宋体"/>
        <charset val="134"/>
      </rPr>
      <t>捐赠收入</t>
    </r>
  </si>
  <si>
    <r>
      <rPr>
        <sz val="10"/>
        <rFont val="Times New Roman"/>
        <charset val="134"/>
      </rPr>
      <t xml:space="preserve">  </t>
    </r>
    <r>
      <rPr>
        <sz val="10"/>
        <rFont val="宋体"/>
        <charset val="134"/>
      </rPr>
      <t>政府住房基金收入</t>
    </r>
  </si>
  <si>
    <r>
      <rPr>
        <sz val="10"/>
        <rFont val="Times New Roman"/>
        <charset val="134"/>
      </rPr>
      <t xml:space="preserve">  </t>
    </r>
    <r>
      <rPr>
        <sz val="10"/>
        <rFont val="宋体"/>
        <charset val="134"/>
      </rPr>
      <t>其他收入</t>
    </r>
  </si>
  <si>
    <t>表1－2</t>
  </si>
  <si>
    <r>
      <rPr>
        <sz val="18"/>
        <rFont val="方正小标宋简体"/>
        <charset val="134"/>
      </rPr>
      <t>彭阳县</t>
    </r>
    <r>
      <rPr>
        <sz val="18"/>
        <rFont val="Times New Roman"/>
        <charset val="134"/>
      </rPr>
      <t>2025</t>
    </r>
    <r>
      <rPr>
        <sz val="18"/>
        <rFont val="方正小标宋简体"/>
        <charset val="134"/>
      </rPr>
      <t>年一般公共预算支出预计执行情况表</t>
    </r>
  </si>
  <si>
    <r>
      <rPr>
        <sz val="10"/>
        <rFont val="宋体"/>
        <charset val="134"/>
      </rPr>
      <t>单位：万元</t>
    </r>
  </si>
  <si>
    <r>
      <rPr>
        <b/>
        <sz val="10"/>
        <rFont val="宋体"/>
        <charset val="134"/>
      </rPr>
      <t>科目编码</t>
    </r>
  </si>
  <si>
    <r>
      <rPr>
        <b/>
        <sz val="10"/>
        <rFont val="宋体"/>
        <charset val="134"/>
      </rPr>
      <t>科目名称</t>
    </r>
  </si>
  <si>
    <r>
      <rPr>
        <b/>
        <sz val="10"/>
        <rFont val="Times New Roman"/>
        <charset val="134"/>
      </rPr>
      <t>2024</t>
    </r>
    <r>
      <rPr>
        <b/>
        <sz val="10"/>
        <rFont val="宋体"/>
        <charset val="134"/>
      </rPr>
      <t>年</t>
    </r>
    <r>
      <rPr>
        <b/>
        <sz val="10"/>
        <rFont val="Times New Roman"/>
        <charset val="134"/>
      </rPr>
      <t xml:space="preserve">
</t>
    </r>
    <r>
      <rPr>
        <b/>
        <sz val="10"/>
        <rFont val="宋体"/>
        <charset val="134"/>
      </rPr>
      <t>完成数</t>
    </r>
  </si>
  <si>
    <r>
      <rPr>
        <b/>
        <sz val="10"/>
        <rFont val="Times New Roman"/>
        <charset val="134"/>
      </rPr>
      <t>2025</t>
    </r>
    <r>
      <rPr>
        <b/>
        <sz val="10"/>
        <rFont val="宋体"/>
        <charset val="134"/>
      </rPr>
      <t>年预计</t>
    </r>
    <r>
      <rPr>
        <b/>
        <sz val="10"/>
        <rFont val="Times New Roman"/>
        <charset val="134"/>
      </rPr>
      <t xml:space="preserve">
</t>
    </r>
    <r>
      <rPr>
        <b/>
        <sz val="10"/>
        <rFont val="宋体"/>
        <charset val="134"/>
      </rPr>
      <t>完成数</t>
    </r>
  </si>
  <si>
    <r>
      <rPr>
        <b/>
        <sz val="10"/>
        <rFont val="宋体"/>
        <charset val="134"/>
      </rPr>
      <t>同比增减</t>
    </r>
    <r>
      <rPr>
        <b/>
        <sz val="10"/>
        <rFont val="Times New Roman"/>
        <charset val="134"/>
      </rPr>
      <t xml:space="preserve">
</t>
    </r>
    <r>
      <rPr>
        <b/>
        <sz val="10"/>
        <rFont val="宋体"/>
        <charset val="134"/>
      </rPr>
      <t>（</t>
    </r>
    <r>
      <rPr>
        <b/>
        <sz val="10"/>
        <rFont val="Times New Roman"/>
        <charset val="134"/>
      </rPr>
      <t>%</t>
    </r>
    <r>
      <rPr>
        <b/>
        <sz val="10"/>
        <rFont val="宋体"/>
        <charset val="134"/>
      </rPr>
      <t>）</t>
    </r>
  </si>
  <si>
    <r>
      <rPr>
        <b/>
        <sz val="10"/>
        <rFont val="宋体"/>
        <charset val="134"/>
      </rPr>
      <t>合计</t>
    </r>
  </si>
  <si>
    <r>
      <rPr>
        <b/>
        <sz val="10"/>
        <rFont val="Times New Roman"/>
        <charset val="134"/>
      </rPr>
      <t xml:space="preserve">  </t>
    </r>
    <r>
      <rPr>
        <b/>
        <sz val="10"/>
        <rFont val="宋体"/>
        <charset val="134"/>
      </rPr>
      <t>一般公共服务支出</t>
    </r>
  </si>
  <si>
    <r>
      <rPr>
        <b/>
        <sz val="10"/>
        <rFont val="Times New Roman"/>
        <charset val="134"/>
      </rPr>
      <t xml:space="preserve">    </t>
    </r>
    <r>
      <rPr>
        <b/>
        <sz val="10"/>
        <rFont val="宋体"/>
        <charset val="134"/>
      </rPr>
      <t>人大事务</t>
    </r>
  </si>
  <si>
    <r>
      <rPr>
        <sz val="10"/>
        <rFont val="Times New Roman"/>
        <charset val="134"/>
      </rPr>
      <t xml:space="preserve">      </t>
    </r>
    <r>
      <rPr>
        <sz val="10"/>
        <rFont val="宋体"/>
        <charset val="134"/>
      </rPr>
      <t>行政运行</t>
    </r>
  </si>
  <si>
    <r>
      <rPr>
        <sz val="10"/>
        <rFont val="Times New Roman"/>
        <charset val="134"/>
      </rPr>
      <t xml:space="preserve">      </t>
    </r>
    <r>
      <rPr>
        <sz val="10"/>
        <rFont val="宋体"/>
        <charset val="134"/>
      </rPr>
      <t>一般行政管理事务</t>
    </r>
  </si>
  <si>
    <r>
      <rPr>
        <sz val="10"/>
        <rFont val="Times New Roman"/>
        <charset val="134"/>
      </rPr>
      <t xml:space="preserve">      </t>
    </r>
    <r>
      <rPr>
        <sz val="10"/>
        <rFont val="宋体"/>
        <charset val="134"/>
      </rPr>
      <t>机关服务</t>
    </r>
  </si>
  <si>
    <r>
      <rPr>
        <sz val="10"/>
        <rFont val="Times New Roman"/>
        <charset val="134"/>
      </rPr>
      <t xml:space="preserve">      </t>
    </r>
    <r>
      <rPr>
        <sz val="10"/>
        <rFont val="宋体"/>
        <charset val="134"/>
      </rPr>
      <t>人大会议</t>
    </r>
  </si>
  <si>
    <r>
      <rPr>
        <sz val="10"/>
        <rFont val="Times New Roman"/>
        <charset val="134"/>
      </rPr>
      <t xml:space="preserve">      </t>
    </r>
    <r>
      <rPr>
        <sz val="10"/>
        <rFont val="宋体"/>
        <charset val="134"/>
      </rPr>
      <t>人大立法</t>
    </r>
  </si>
  <si>
    <r>
      <rPr>
        <sz val="10"/>
        <rFont val="Times New Roman"/>
        <charset val="134"/>
      </rPr>
      <t xml:space="preserve">      </t>
    </r>
    <r>
      <rPr>
        <sz val="10"/>
        <rFont val="宋体"/>
        <charset val="134"/>
      </rPr>
      <t>人大监督</t>
    </r>
  </si>
  <si>
    <r>
      <rPr>
        <sz val="10"/>
        <rFont val="Times New Roman"/>
        <charset val="134"/>
      </rPr>
      <t xml:space="preserve">      </t>
    </r>
    <r>
      <rPr>
        <sz val="10"/>
        <rFont val="宋体"/>
        <charset val="134"/>
      </rPr>
      <t>人大代表履职能力提升</t>
    </r>
  </si>
  <si>
    <r>
      <rPr>
        <sz val="10"/>
        <rFont val="Times New Roman"/>
        <charset val="134"/>
      </rPr>
      <t xml:space="preserve">      </t>
    </r>
    <r>
      <rPr>
        <sz val="10"/>
        <rFont val="宋体"/>
        <charset val="134"/>
      </rPr>
      <t>代表工作</t>
    </r>
  </si>
  <si>
    <r>
      <rPr>
        <sz val="10"/>
        <rFont val="Times New Roman"/>
        <charset val="134"/>
      </rPr>
      <t xml:space="preserve">      </t>
    </r>
    <r>
      <rPr>
        <sz val="10"/>
        <rFont val="宋体"/>
        <charset val="134"/>
      </rPr>
      <t>人大信访工作</t>
    </r>
  </si>
  <si>
    <r>
      <rPr>
        <sz val="10"/>
        <rFont val="Times New Roman"/>
        <charset val="134"/>
      </rPr>
      <t xml:space="preserve">      </t>
    </r>
    <r>
      <rPr>
        <sz val="10"/>
        <rFont val="宋体"/>
        <charset val="134"/>
      </rPr>
      <t>事业运行</t>
    </r>
  </si>
  <si>
    <r>
      <rPr>
        <sz val="10"/>
        <rFont val="Times New Roman"/>
        <charset val="134"/>
      </rPr>
      <t xml:space="preserve">      </t>
    </r>
    <r>
      <rPr>
        <sz val="10"/>
        <rFont val="宋体"/>
        <charset val="134"/>
      </rPr>
      <t>其他人大事务支出</t>
    </r>
  </si>
  <si>
    <r>
      <rPr>
        <b/>
        <sz val="10"/>
        <rFont val="Times New Roman"/>
        <charset val="134"/>
      </rPr>
      <t xml:space="preserve">    </t>
    </r>
    <r>
      <rPr>
        <b/>
        <sz val="10"/>
        <rFont val="宋体"/>
        <charset val="134"/>
      </rPr>
      <t>政协事务</t>
    </r>
  </si>
  <si>
    <r>
      <rPr>
        <sz val="10"/>
        <rFont val="Times New Roman"/>
        <charset val="134"/>
      </rPr>
      <t xml:space="preserve">      </t>
    </r>
    <r>
      <rPr>
        <sz val="10"/>
        <rFont val="宋体"/>
        <charset val="134"/>
      </rPr>
      <t>政协会议</t>
    </r>
  </si>
  <si>
    <r>
      <rPr>
        <sz val="10"/>
        <rFont val="Times New Roman"/>
        <charset val="134"/>
      </rPr>
      <t xml:space="preserve">      </t>
    </r>
    <r>
      <rPr>
        <sz val="10"/>
        <rFont val="宋体"/>
        <charset val="134"/>
      </rPr>
      <t>委员视察</t>
    </r>
  </si>
  <si>
    <r>
      <rPr>
        <sz val="10"/>
        <rFont val="Times New Roman"/>
        <charset val="134"/>
      </rPr>
      <t xml:space="preserve">      </t>
    </r>
    <r>
      <rPr>
        <sz val="10"/>
        <rFont val="宋体"/>
        <charset val="134"/>
      </rPr>
      <t>参政议政</t>
    </r>
  </si>
  <si>
    <r>
      <rPr>
        <sz val="10"/>
        <rFont val="Times New Roman"/>
        <charset val="134"/>
      </rPr>
      <t xml:space="preserve">      </t>
    </r>
    <r>
      <rPr>
        <sz val="10"/>
        <rFont val="宋体"/>
        <charset val="134"/>
      </rPr>
      <t>其他政协事务支出</t>
    </r>
  </si>
  <si>
    <r>
      <rPr>
        <b/>
        <sz val="10"/>
        <rFont val="Times New Roman"/>
        <charset val="134"/>
      </rPr>
      <t xml:space="preserve">    </t>
    </r>
    <r>
      <rPr>
        <b/>
        <sz val="10"/>
        <rFont val="宋体"/>
        <charset val="134"/>
      </rPr>
      <t>政府办公厅</t>
    </r>
    <r>
      <rPr>
        <b/>
        <sz val="10"/>
        <rFont val="Times New Roman"/>
        <charset val="134"/>
      </rPr>
      <t>(</t>
    </r>
    <r>
      <rPr>
        <b/>
        <sz val="10"/>
        <rFont val="宋体"/>
        <charset val="134"/>
      </rPr>
      <t>室</t>
    </r>
    <r>
      <rPr>
        <b/>
        <sz val="10"/>
        <rFont val="Times New Roman"/>
        <charset val="134"/>
      </rPr>
      <t>)</t>
    </r>
    <r>
      <rPr>
        <b/>
        <sz val="10"/>
        <rFont val="宋体"/>
        <charset val="134"/>
      </rPr>
      <t>及相关机构事务</t>
    </r>
  </si>
  <si>
    <r>
      <rPr>
        <sz val="10"/>
        <rFont val="Times New Roman"/>
        <charset val="134"/>
      </rPr>
      <t xml:space="preserve">      </t>
    </r>
    <r>
      <rPr>
        <sz val="10"/>
        <rFont val="宋体"/>
        <charset val="134"/>
      </rPr>
      <t>专项服务</t>
    </r>
  </si>
  <si>
    <r>
      <rPr>
        <sz val="10"/>
        <rFont val="Times New Roman"/>
        <charset val="134"/>
      </rPr>
      <t xml:space="preserve">      </t>
    </r>
    <r>
      <rPr>
        <sz val="10"/>
        <rFont val="宋体"/>
        <charset val="134"/>
      </rPr>
      <t>专项业务及机关事务管理</t>
    </r>
  </si>
  <si>
    <r>
      <rPr>
        <sz val="10"/>
        <rFont val="Times New Roman"/>
        <charset val="134"/>
      </rPr>
      <t xml:space="preserve">      </t>
    </r>
    <r>
      <rPr>
        <sz val="10"/>
        <rFont val="宋体"/>
        <charset val="134"/>
      </rPr>
      <t>政务公开审批</t>
    </r>
  </si>
  <si>
    <r>
      <rPr>
        <sz val="10"/>
        <rFont val="Times New Roman"/>
        <charset val="134"/>
      </rPr>
      <t xml:space="preserve">      </t>
    </r>
    <r>
      <rPr>
        <sz val="10"/>
        <rFont val="宋体"/>
        <charset val="134"/>
      </rPr>
      <t>参事事务</t>
    </r>
  </si>
  <si>
    <r>
      <rPr>
        <sz val="10"/>
        <rFont val="Times New Roman"/>
        <charset val="134"/>
      </rPr>
      <t xml:space="preserve">      </t>
    </r>
    <r>
      <rPr>
        <sz val="10"/>
        <rFont val="宋体"/>
        <charset val="134"/>
      </rPr>
      <t>其他政府办公厅</t>
    </r>
    <r>
      <rPr>
        <sz val="10"/>
        <rFont val="Times New Roman"/>
        <charset val="134"/>
      </rPr>
      <t>(</t>
    </r>
    <r>
      <rPr>
        <sz val="10"/>
        <rFont val="宋体"/>
        <charset val="134"/>
      </rPr>
      <t>室</t>
    </r>
    <r>
      <rPr>
        <sz val="10"/>
        <rFont val="Times New Roman"/>
        <charset val="134"/>
      </rPr>
      <t>)</t>
    </r>
    <r>
      <rPr>
        <sz val="10"/>
        <rFont val="宋体"/>
        <charset val="134"/>
      </rPr>
      <t>及相关机构事务支出</t>
    </r>
  </si>
  <si>
    <r>
      <rPr>
        <b/>
        <sz val="10"/>
        <rFont val="Times New Roman"/>
        <charset val="134"/>
      </rPr>
      <t xml:space="preserve">    </t>
    </r>
    <r>
      <rPr>
        <b/>
        <sz val="10"/>
        <rFont val="宋体"/>
        <charset val="134"/>
      </rPr>
      <t>发展与改革事务</t>
    </r>
  </si>
  <si>
    <r>
      <rPr>
        <sz val="10"/>
        <rFont val="Times New Roman"/>
        <charset val="134"/>
      </rPr>
      <t xml:space="preserve">      </t>
    </r>
    <r>
      <rPr>
        <sz val="10"/>
        <rFont val="宋体"/>
        <charset val="134"/>
      </rPr>
      <t>战略规划与实施</t>
    </r>
  </si>
  <si>
    <r>
      <rPr>
        <sz val="10"/>
        <rFont val="Times New Roman"/>
        <charset val="134"/>
      </rPr>
      <t xml:space="preserve">      </t>
    </r>
    <r>
      <rPr>
        <sz val="10"/>
        <rFont val="宋体"/>
        <charset val="134"/>
      </rPr>
      <t>日常经济运行调节</t>
    </r>
  </si>
  <si>
    <r>
      <rPr>
        <sz val="10"/>
        <rFont val="Times New Roman"/>
        <charset val="134"/>
      </rPr>
      <t xml:space="preserve">      </t>
    </r>
    <r>
      <rPr>
        <sz val="10"/>
        <rFont val="宋体"/>
        <charset val="134"/>
      </rPr>
      <t>社会事业发展规划</t>
    </r>
  </si>
  <si>
    <r>
      <rPr>
        <sz val="10"/>
        <rFont val="Times New Roman"/>
        <charset val="134"/>
      </rPr>
      <t xml:space="preserve">      </t>
    </r>
    <r>
      <rPr>
        <sz val="10"/>
        <rFont val="宋体"/>
        <charset val="134"/>
      </rPr>
      <t>经济体制改革研究</t>
    </r>
  </si>
  <si>
    <r>
      <rPr>
        <sz val="10"/>
        <rFont val="Times New Roman"/>
        <charset val="134"/>
      </rPr>
      <t xml:space="preserve">      </t>
    </r>
    <r>
      <rPr>
        <sz val="10"/>
        <rFont val="宋体"/>
        <charset val="134"/>
      </rPr>
      <t>物价管理</t>
    </r>
  </si>
  <si>
    <r>
      <rPr>
        <sz val="10"/>
        <rFont val="Times New Roman"/>
        <charset val="134"/>
      </rPr>
      <t xml:space="preserve">      </t>
    </r>
    <r>
      <rPr>
        <sz val="10"/>
        <rFont val="宋体"/>
        <charset val="134"/>
      </rPr>
      <t>其他发展与改革事务支出</t>
    </r>
  </si>
  <si>
    <r>
      <rPr>
        <b/>
        <sz val="10"/>
        <rFont val="Times New Roman"/>
        <charset val="134"/>
      </rPr>
      <t xml:space="preserve">    </t>
    </r>
    <r>
      <rPr>
        <b/>
        <sz val="10"/>
        <rFont val="宋体"/>
        <charset val="134"/>
      </rPr>
      <t>统计信息事务</t>
    </r>
  </si>
  <si>
    <r>
      <rPr>
        <sz val="10"/>
        <rFont val="Times New Roman"/>
        <charset val="134"/>
      </rPr>
      <t xml:space="preserve">      </t>
    </r>
    <r>
      <rPr>
        <sz val="10"/>
        <rFont val="宋体"/>
        <charset val="134"/>
      </rPr>
      <t>信息事务</t>
    </r>
  </si>
  <si>
    <r>
      <rPr>
        <sz val="10"/>
        <rFont val="Times New Roman"/>
        <charset val="134"/>
      </rPr>
      <t xml:space="preserve">      </t>
    </r>
    <r>
      <rPr>
        <sz val="10"/>
        <rFont val="宋体"/>
        <charset val="134"/>
      </rPr>
      <t>专项统计业务</t>
    </r>
  </si>
  <si>
    <r>
      <rPr>
        <sz val="10"/>
        <rFont val="Times New Roman"/>
        <charset val="134"/>
      </rPr>
      <t xml:space="preserve">      </t>
    </r>
    <r>
      <rPr>
        <sz val="10"/>
        <rFont val="宋体"/>
        <charset val="134"/>
      </rPr>
      <t>统计管理</t>
    </r>
  </si>
  <si>
    <r>
      <rPr>
        <sz val="10"/>
        <rFont val="Times New Roman"/>
        <charset val="134"/>
      </rPr>
      <t xml:space="preserve">      </t>
    </r>
    <r>
      <rPr>
        <sz val="10"/>
        <rFont val="宋体"/>
        <charset val="134"/>
      </rPr>
      <t>专项普查活动</t>
    </r>
  </si>
  <si>
    <r>
      <rPr>
        <sz val="10"/>
        <rFont val="Times New Roman"/>
        <charset val="134"/>
      </rPr>
      <t xml:space="preserve">      </t>
    </r>
    <r>
      <rPr>
        <sz val="10"/>
        <rFont val="宋体"/>
        <charset val="134"/>
      </rPr>
      <t>统计抽样调查</t>
    </r>
  </si>
  <si>
    <r>
      <rPr>
        <sz val="10"/>
        <rFont val="Times New Roman"/>
        <charset val="134"/>
      </rPr>
      <t xml:space="preserve">      </t>
    </r>
    <r>
      <rPr>
        <sz val="10"/>
        <rFont val="宋体"/>
        <charset val="134"/>
      </rPr>
      <t>其他统计信息事务支出</t>
    </r>
  </si>
  <si>
    <r>
      <rPr>
        <b/>
        <sz val="10"/>
        <rFont val="Times New Roman"/>
        <charset val="134"/>
      </rPr>
      <t xml:space="preserve">    </t>
    </r>
    <r>
      <rPr>
        <b/>
        <sz val="10"/>
        <rFont val="宋体"/>
        <charset val="134"/>
      </rPr>
      <t>财政事务</t>
    </r>
  </si>
  <si>
    <r>
      <rPr>
        <sz val="10"/>
        <rFont val="Times New Roman"/>
        <charset val="134"/>
      </rPr>
      <t xml:space="preserve">      </t>
    </r>
    <r>
      <rPr>
        <sz val="10"/>
        <rFont val="宋体"/>
        <charset val="134"/>
      </rPr>
      <t>预算改革业务</t>
    </r>
  </si>
  <si>
    <r>
      <rPr>
        <sz val="10"/>
        <rFont val="Times New Roman"/>
        <charset val="134"/>
      </rPr>
      <t xml:space="preserve">      </t>
    </r>
    <r>
      <rPr>
        <sz val="10"/>
        <rFont val="宋体"/>
        <charset val="134"/>
      </rPr>
      <t>财政国库业务</t>
    </r>
  </si>
  <si>
    <r>
      <rPr>
        <sz val="10"/>
        <rFont val="Times New Roman"/>
        <charset val="134"/>
      </rPr>
      <t xml:space="preserve">      </t>
    </r>
    <r>
      <rPr>
        <sz val="10"/>
        <rFont val="宋体"/>
        <charset val="134"/>
      </rPr>
      <t>财政监察</t>
    </r>
  </si>
  <si>
    <r>
      <rPr>
        <sz val="10"/>
        <rFont val="Times New Roman"/>
        <charset val="134"/>
      </rPr>
      <t xml:space="preserve">      </t>
    </r>
    <r>
      <rPr>
        <sz val="10"/>
        <rFont val="宋体"/>
        <charset val="134"/>
      </rPr>
      <t>信息化建设</t>
    </r>
  </si>
  <si>
    <r>
      <rPr>
        <sz val="10"/>
        <rFont val="Times New Roman"/>
        <charset val="134"/>
      </rPr>
      <t xml:space="preserve">      </t>
    </r>
    <r>
      <rPr>
        <sz val="10"/>
        <rFont val="宋体"/>
        <charset val="134"/>
      </rPr>
      <t>财政委托业务支出</t>
    </r>
  </si>
  <si>
    <r>
      <rPr>
        <sz val="10"/>
        <rFont val="Times New Roman"/>
        <charset val="134"/>
      </rPr>
      <t xml:space="preserve">      </t>
    </r>
    <r>
      <rPr>
        <sz val="10"/>
        <rFont val="宋体"/>
        <charset val="134"/>
      </rPr>
      <t>其他财政事务支出</t>
    </r>
  </si>
  <si>
    <r>
      <rPr>
        <b/>
        <sz val="10"/>
        <rFont val="Times New Roman"/>
        <charset val="134"/>
      </rPr>
      <t xml:space="preserve">    </t>
    </r>
    <r>
      <rPr>
        <b/>
        <sz val="10"/>
        <rFont val="宋体"/>
        <charset val="134"/>
      </rPr>
      <t>税收事务</t>
    </r>
  </si>
  <si>
    <r>
      <rPr>
        <sz val="10"/>
        <rFont val="Times New Roman"/>
        <charset val="134"/>
      </rPr>
      <t xml:space="preserve">      </t>
    </r>
    <r>
      <rPr>
        <sz val="10"/>
        <rFont val="宋体"/>
        <charset val="134"/>
      </rPr>
      <t>税收业务</t>
    </r>
  </si>
  <si>
    <r>
      <rPr>
        <sz val="10"/>
        <rFont val="Times New Roman"/>
        <charset val="134"/>
      </rPr>
      <t xml:space="preserve">      </t>
    </r>
    <r>
      <rPr>
        <sz val="10"/>
        <rFont val="宋体"/>
        <charset val="134"/>
      </rPr>
      <t>其他税收事务支出</t>
    </r>
  </si>
  <si>
    <r>
      <rPr>
        <b/>
        <sz val="10"/>
        <rFont val="Times New Roman"/>
        <charset val="134"/>
      </rPr>
      <t xml:space="preserve">    </t>
    </r>
    <r>
      <rPr>
        <b/>
        <sz val="10"/>
        <rFont val="宋体"/>
        <charset val="134"/>
      </rPr>
      <t>审计事务</t>
    </r>
  </si>
  <si>
    <r>
      <rPr>
        <sz val="10"/>
        <rFont val="Times New Roman"/>
        <charset val="134"/>
      </rPr>
      <t xml:space="preserve">      </t>
    </r>
    <r>
      <rPr>
        <sz val="10"/>
        <rFont val="宋体"/>
        <charset val="134"/>
      </rPr>
      <t>审计业务</t>
    </r>
  </si>
  <si>
    <r>
      <rPr>
        <sz val="10"/>
        <rFont val="Times New Roman"/>
        <charset val="134"/>
      </rPr>
      <t xml:space="preserve">      </t>
    </r>
    <r>
      <rPr>
        <sz val="10"/>
        <rFont val="宋体"/>
        <charset val="134"/>
      </rPr>
      <t>审计管理</t>
    </r>
  </si>
  <si>
    <r>
      <rPr>
        <sz val="10"/>
        <rFont val="Times New Roman"/>
        <charset val="134"/>
      </rPr>
      <t xml:space="preserve">      </t>
    </r>
    <r>
      <rPr>
        <sz val="10"/>
        <rFont val="宋体"/>
        <charset val="134"/>
      </rPr>
      <t>其他审计事务支出</t>
    </r>
  </si>
  <si>
    <r>
      <rPr>
        <b/>
        <sz val="10"/>
        <rFont val="Times New Roman"/>
        <charset val="134"/>
      </rPr>
      <t xml:space="preserve">    </t>
    </r>
    <r>
      <rPr>
        <b/>
        <sz val="10"/>
        <rFont val="宋体"/>
        <charset val="134"/>
      </rPr>
      <t>海关事务</t>
    </r>
  </si>
  <si>
    <r>
      <rPr>
        <sz val="10"/>
        <rFont val="Times New Roman"/>
        <charset val="134"/>
      </rPr>
      <t xml:space="preserve">      </t>
    </r>
    <r>
      <rPr>
        <sz val="10"/>
        <rFont val="宋体"/>
        <charset val="134"/>
      </rPr>
      <t>缉私办案</t>
    </r>
  </si>
  <si>
    <r>
      <rPr>
        <sz val="10"/>
        <rFont val="Times New Roman"/>
        <charset val="134"/>
      </rPr>
      <t xml:space="preserve">      </t>
    </r>
    <r>
      <rPr>
        <sz val="10"/>
        <rFont val="宋体"/>
        <charset val="134"/>
      </rPr>
      <t>口岸管理</t>
    </r>
  </si>
  <si>
    <r>
      <rPr>
        <sz val="10"/>
        <rFont val="Times New Roman"/>
        <charset val="134"/>
      </rPr>
      <t xml:space="preserve">      </t>
    </r>
    <r>
      <rPr>
        <sz val="10"/>
        <rFont val="宋体"/>
        <charset val="134"/>
      </rPr>
      <t>海关关务</t>
    </r>
  </si>
  <si>
    <r>
      <rPr>
        <sz val="10"/>
        <rFont val="Times New Roman"/>
        <charset val="134"/>
      </rPr>
      <t xml:space="preserve">      </t>
    </r>
    <r>
      <rPr>
        <sz val="10"/>
        <rFont val="宋体"/>
        <charset val="134"/>
      </rPr>
      <t>关税征管</t>
    </r>
  </si>
  <si>
    <r>
      <rPr>
        <sz val="10"/>
        <rFont val="Times New Roman"/>
        <charset val="134"/>
      </rPr>
      <t xml:space="preserve">      </t>
    </r>
    <r>
      <rPr>
        <sz val="10"/>
        <rFont val="宋体"/>
        <charset val="134"/>
      </rPr>
      <t>海关监管</t>
    </r>
  </si>
  <si>
    <r>
      <rPr>
        <sz val="10"/>
        <rFont val="Times New Roman"/>
        <charset val="134"/>
      </rPr>
      <t xml:space="preserve">      </t>
    </r>
    <r>
      <rPr>
        <sz val="10"/>
        <rFont val="宋体"/>
        <charset val="134"/>
      </rPr>
      <t>检验检疫</t>
    </r>
  </si>
  <si>
    <r>
      <rPr>
        <sz val="10"/>
        <rFont val="Times New Roman"/>
        <charset val="134"/>
      </rPr>
      <t xml:space="preserve">      </t>
    </r>
    <r>
      <rPr>
        <sz val="10"/>
        <rFont val="宋体"/>
        <charset val="134"/>
      </rPr>
      <t>其他海关事务支出</t>
    </r>
  </si>
  <si>
    <r>
      <rPr>
        <b/>
        <sz val="10"/>
        <rFont val="Times New Roman"/>
        <charset val="134"/>
      </rPr>
      <t xml:space="preserve">    </t>
    </r>
    <r>
      <rPr>
        <b/>
        <sz val="10"/>
        <rFont val="宋体"/>
        <charset val="134"/>
      </rPr>
      <t>纪检监察事务</t>
    </r>
  </si>
  <si>
    <r>
      <rPr>
        <sz val="10"/>
        <rFont val="Times New Roman"/>
        <charset val="134"/>
      </rPr>
      <t xml:space="preserve">      </t>
    </r>
    <r>
      <rPr>
        <sz val="10"/>
        <rFont val="宋体"/>
        <charset val="134"/>
      </rPr>
      <t>大案要案查处</t>
    </r>
  </si>
  <si>
    <r>
      <rPr>
        <sz val="10"/>
        <rFont val="Times New Roman"/>
        <charset val="134"/>
      </rPr>
      <t xml:space="preserve">      </t>
    </r>
    <r>
      <rPr>
        <sz val="10"/>
        <rFont val="宋体"/>
        <charset val="134"/>
      </rPr>
      <t>派驻派出机构</t>
    </r>
  </si>
  <si>
    <r>
      <rPr>
        <sz val="10"/>
        <rFont val="Times New Roman"/>
        <charset val="134"/>
      </rPr>
      <t xml:space="preserve">      </t>
    </r>
    <r>
      <rPr>
        <sz val="10"/>
        <rFont val="宋体"/>
        <charset val="134"/>
      </rPr>
      <t>巡视工作</t>
    </r>
  </si>
  <si>
    <r>
      <rPr>
        <sz val="10"/>
        <rFont val="Times New Roman"/>
        <charset val="134"/>
      </rPr>
      <t xml:space="preserve">      </t>
    </r>
    <r>
      <rPr>
        <sz val="10"/>
        <rFont val="宋体"/>
        <charset val="134"/>
      </rPr>
      <t>其他纪检监察事务支出</t>
    </r>
  </si>
  <si>
    <r>
      <rPr>
        <b/>
        <sz val="10"/>
        <rFont val="Times New Roman"/>
        <charset val="134"/>
      </rPr>
      <t xml:space="preserve">    </t>
    </r>
    <r>
      <rPr>
        <b/>
        <sz val="10"/>
        <rFont val="宋体"/>
        <charset val="134"/>
      </rPr>
      <t>商贸事务</t>
    </r>
  </si>
  <si>
    <r>
      <rPr>
        <sz val="10"/>
        <rFont val="Times New Roman"/>
        <charset val="134"/>
      </rPr>
      <t xml:space="preserve">      </t>
    </r>
    <r>
      <rPr>
        <sz val="10"/>
        <rFont val="宋体"/>
        <charset val="134"/>
      </rPr>
      <t>对外贸易管理</t>
    </r>
  </si>
  <si>
    <r>
      <rPr>
        <sz val="10"/>
        <rFont val="Times New Roman"/>
        <charset val="134"/>
      </rPr>
      <t xml:space="preserve">      </t>
    </r>
    <r>
      <rPr>
        <sz val="10"/>
        <rFont val="宋体"/>
        <charset val="134"/>
      </rPr>
      <t>国际经济合作</t>
    </r>
  </si>
  <si>
    <r>
      <rPr>
        <sz val="10"/>
        <rFont val="Times New Roman"/>
        <charset val="134"/>
      </rPr>
      <t xml:space="preserve">      </t>
    </r>
    <r>
      <rPr>
        <sz val="10"/>
        <rFont val="宋体"/>
        <charset val="134"/>
      </rPr>
      <t>外资管理</t>
    </r>
  </si>
  <si>
    <r>
      <rPr>
        <sz val="10"/>
        <rFont val="Times New Roman"/>
        <charset val="134"/>
      </rPr>
      <t xml:space="preserve">      </t>
    </r>
    <r>
      <rPr>
        <sz val="10"/>
        <rFont val="宋体"/>
        <charset val="134"/>
      </rPr>
      <t>国内贸易管理</t>
    </r>
  </si>
  <si>
    <r>
      <rPr>
        <sz val="10"/>
        <rFont val="Times New Roman"/>
        <charset val="134"/>
      </rPr>
      <t xml:space="preserve">      </t>
    </r>
    <r>
      <rPr>
        <sz val="10"/>
        <rFont val="宋体"/>
        <charset val="134"/>
      </rPr>
      <t>招商引资</t>
    </r>
  </si>
  <si>
    <r>
      <rPr>
        <sz val="10"/>
        <rFont val="Times New Roman"/>
        <charset val="134"/>
      </rPr>
      <t xml:space="preserve">      </t>
    </r>
    <r>
      <rPr>
        <sz val="10"/>
        <rFont val="宋体"/>
        <charset val="134"/>
      </rPr>
      <t>其他商贸事务支出</t>
    </r>
  </si>
  <si>
    <r>
      <rPr>
        <b/>
        <sz val="10"/>
        <rFont val="Times New Roman"/>
        <charset val="134"/>
      </rPr>
      <t xml:space="preserve">    </t>
    </r>
    <r>
      <rPr>
        <b/>
        <sz val="10"/>
        <rFont val="宋体"/>
        <charset val="134"/>
      </rPr>
      <t>知识产权事务</t>
    </r>
  </si>
  <si>
    <r>
      <rPr>
        <sz val="10"/>
        <rFont val="Times New Roman"/>
        <charset val="134"/>
      </rPr>
      <t xml:space="preserve">      </t>
    </r>
    <r>
      <rPr>
        <sz val="10"/>
        <rFont val="宋体"/>
        <charset val="134"/>
      </rPr>
      <t>专利审批</t>
    </r>
  </si>
  <si>
    <r>
      <rPr>
        <sz val="10"/>
        <rFont val="Times New Roman"/>
        <charset val="134"/>
      </rPr>
      <t xml:space="preserve">      </t>
    </r>
    <r>
      <rPr>
        <sz val="10"/>
        <rFont val="宋体"/>
        <charset val="134"/>
      </rPr>
      <t>知识产权战略和规划</t>
    </r>
  </si>
  <si>
    <r>
      <rPr>
        <sz val="10"/>
        <rFont val="Times New Roman"/>
        <charset val="134"/>
      </rPr>
      <t xml:space="preserve">      </t>
    </r>
    <r>
      <rPr>
        <sz val="10"/>
        <rFont val="宋体"/>
        <charset val="134"/>
      </rPr>
      <t>国际合作与交流</t>
    </r>
  </si>
  <si>
    <r>
      <rPr>
        <sz val="10"/>
        <rFont val="Times New Roman"/>
        <charset val="134"/>
      </rPr>
      <t xml:space="preserve">      </t>
    </r>
    <r>
      <rPr>
        <sz val="10"/>
        <rFont val="宋体"/>
        <charset val="134"/>
      </rPr>
      <t>知识产权宏观管理</t>
    </r>
  </si>
  <si>
    <r>
      <rPr>
        <sz val="10"/>
        <rFont val="Times New Roman"/>
        <charset val="134"/>
      </rPr>
      <t xml:space="preserve">      </t>
    </r>
    <r>
      <rPr>
        <sz val="10"/>
        <rFont val="宋体"/>
        <charset val="134"/>
      </rPr>
      <t>商标管理</t>
    </r>
  </si>
  <si>
    <r>
      <rPr>
        <sz val="10"/>
        <rFont val="Times New Roman"/>
        <charset val="134"/>
      </rPr>
      <t xml:space="preserve">      </t>
    </r>
    <r>
      <rPr>
        <sz val="10"/>
        <rFont val="宋体"/>
        <charset val="134"/>
      </rPr>
      <t>原产地地理标志管理</t>
    </r>
  </si>
  <si>
    <r>
      <rPr>
        <sz val="10"/>
        <rFont val="Times New Roman"/>
        <charset val="134"/>
      </rPr>
      <t xml:space="preserve">      </t>
    </r>
    <r>
      <rPr>
        <sz val="10"/>
        <rFont val="宋体"/>
        <charset val="134"/>
      </rPr>
      <t>其他知识产权事务支出</t>
    </r>
  </si>
  <si>
    <r>
      <rPr>
        <b/>
        <sz val="10"/>
        <rFont val="Times New Roman"/>
        <charset val="134"/>
      </rPr>
      <t xml:space="preserve">    </t>
    </r>
    <r>
      <rPr>
        <b/>
        <sz val="10"/>
        <rFont val="宋体"/>
        <charset val="134"/>
      </rPr>
      <t>民族事务</t>
    </r>
  </si>
  <si>
    <r>
      <rPr>
        <sz val="10"/>
        <rFont val="Times New Roman"/>
        <charset val="134"/>
      </rPr>
      <t xml:space="preserve">      </t>
    </r>
    <r>
      <rPr>
        <sz val="10"/>
        <rFont val="宋体"/>
        <charset val="134"/>
      </rPr>
      <t>民族工作专项</t>
    </r>
  </si>
  <si>
    <r>
      <rPr>
        <sz val="10"/>
        <rFont val="Times New Roman"/>
        <charset val="134"/>
      </rPr>
      <t xml:space="preserve">      </t>
    </r>
    <r>
      <rPr>
        <sz val="10"/>
        <rFont val="宋体"/>
        <charset val="134"/>
      </rPr>
      <t>其他民族事务支出</t>
    </r>
  </si>
  <si>
    <r>
      <rPr>
        <b/>
        <sz val="10"/>
        <rFont val="Times New Roman"/>
        <charset val="134"/>
      </rPr>
      <t xml:space="preserve">    </t>
    </r>
    <r>
      <rPr>
        <b/>
        <sz val="10"/>
        <rFont val="宋体"/>
        <charset val="134"/>
      </rPr>
      <t>港澳台事务</t>
    </r>
  </si>
  <si>
    <r>
      <rPr>
        <sz val="10"/>
        <rFont val="Times New Roman"/>
        <charset val="134"/>
      </rPr>
      <t xml:space="preserve">      </t>
    </r>
    <r>
      <rPr>
        <sz val="10"/>
        <rFont val="宋体"/>
        <charset val="134"/>
      </rPr>
      <t>港澳事务</t>
    </r>
  </si>
  <si>
    <r>
      <rPr>
        <sz val="10"/>
        <rFont val="Times New Roman"/>
        <charset val="134"/>
      </rPr>
      <t xml:space="preserve">      </t>
    </r>
    <r>
      <rPr>
        <sz val="10"/>
        <rFont val="宋体"/>
        <charset val="134"/>
      </rPr>
      <t>台湾事务</t>
    </r>
  </si>
  <si>
    <r>
      <rPr>
        <sz val="10"/>
        <rFont val="Times New Roman"/>
        <charset val="134"/>
      </rPr>
      <t xml:space="preserve">      </t>
    </r>
    <r>
      <rPr>
        <sz val="10"/>
        <rFont val="宋体"/>
        <charset val="134"/>
      </rPr>
      <t>其他港澳台事务支出</t>
    </r>
  </si>
  <si>
    <r>
      <rPr>
        <b/>
        <sz val="10"/>
        <rFont val="Times New Roman"/>
        <charset val="134"/>
      </rPr>
      <t xml:space="preserve">    </t>
    </r>
    <r>
      <rPr>
        <b/>
        <sz val="10"/>
        <rFont val="宋体"/>
        <charset val="134"/>
      </rPr>
      <t>档案事务</t>
    </r>
  </si>
  <si>
    <r>
      <rPr>
        <sz val="10"/>
        <rFont val="Times New Roman"/>
        <charset val="134"/>
      </rPr>
      <t xml:space="preserve">      </t>
    </r>
    <r>
      <rPr>
        <sz val="10"/>
        <rFont val="宋体"/>
        <charset val="134"/>
      </rPr>
      <t>档案馆</t>
    </r>
  </si>
  <si>
    <r>
      <rPr>
        <sz val="10"/>
        <rFont val="Times New Roman"/>
        <charset val="134"/>
      </rPr>
      <t xml:space="preserve">      </t>
    </r>
    <r>
      <rPr>
        <sz val="10"/>
        <rFont val="宋体"/>
        <charset val="134"/>
      </rPr>
      <t>其他档案事务支出</t>
    </r>
  </si>
  <si>
    <r>
      <rPr>
        <b/>
        <sz val="10"/>
        <rFont val="Times New Roman"/>
        <charset val="134"/>
      </rPr>
      <t xml:space="preserve">    </t>
    </r>
    <r>
      <rPr>
        <b/>
        <sz val="10"/>
        <rFont val="宋体"/>
        <charset val="134"/>
      </rPr>
      <t>民主党派及工商联事务</t>
    </r>
  </si>
  <si>
    <r>
      <rPr>
        <sz val="10"/>
        <rFont val="Times New Roman"/>
        <charset val="134"/>
      </rPr>
      <t xml:space="preserve">      </t>
    </r>
    <r>
      <rPr>
        <sz val="10"/>
        <rFont val="宋体"/>
        <charset val="134"/>
      </rPr>
      <t>其他民主党派及工商联事务支出</t>
    </r>
  </si>
  <si>
    <r>
      <rPr>
        <b/>
        <sz val="10"/>
        <rFont val="Times New Roman"/>
        <charset val="134"/>
      </rPr>
      <t xml:space="preserve">    </t>
    </r>
    <r>
      <rPr>
        <b/>
        <sz val="10"/>
        <rFont val="宋体"/>
        <charset val="134"/>
      </rPr>
      <t>群众团体事务</t>
    </r>
  </si>
  <si>
    <r>
      <rPr>
        <sz val="10"/>
        <rFont val="Times New Roman"/>
        <charset val="134"/>
      </rPr>
      <t xml:space="preserve">      </t>
    </r>
    <r>
      <rPr>
        <sz val="10"/>
        <rFont val="宋体"/>
        <charset val="134"/>
      </rPr>
      <t>工会事务</t>
    </r>
  </si>
  <si>
    <r>
      <rPr>
        <sz val="10"/>
        <rFont val="Times New Roman"/>
        <charset val="134"/>
      </rPr>
      <t xml:space="preserve">      </t>
    </r>
    <r>
      <rPr>
        <sz val="10"/>
        <rFont val="宋体"/>
        <charset val="134"/>
      </rPr>
      <t>其他群众团体事务支出</t>
    </r>
  </si>
  <si>
    <r>
      <rPr>
        <b/>
        <sz val="10"/>
        <rFont val="Times New Roman"/>
        <charset val="134"/>
      </rPr>
      <t xml:space="preserve">    </t>
    </r>
    <r>
      <rPr>
        <b/>
        <sz val="10"/>
        <rFont val="宋体"/>
        <charset val="134"/>
      </rPr>
      <t>党委办公厅</t>
    </r>
    <r>
      <rPr>
        <b/>
        <sz val="10"/>
        <rFont val="Times New Roman"/>
        <charset val="134"/>
      </rPr>
      <t>(</t>
    </r>
    <r>
      <rPr>
        <b/>
        <sz val="10"/>
        <rFont val="宋体"/>
        <charset val="134"/>
      </rPr>
      <t>室</t>
    </r>
    <r>
      <rPr>
        <b/>
        <sz val="10"/>
        <rFont val="Times New Roman"/>
        <charset val="134"/>
      </rPr>
      <t>)</t>
    </r>
    <r>
      <rPr>
        <b/>
        <sz val="10"/>
        <rFont val="宋体"/>
        <charset val="134"/>
      </rPr>
      <t>及相关机构事务</t>
    </r>
  </si>
  <si>
    <r>
      <rPr>
        <sz val="10"/>
        <rFont val="Times New Roman"/>
        <charset val="134"/>
      </rPr>
      <t xml:space="preserve">      </t>
    </r>
    <r>
      <rPr>
        <sz val="10"/>
        <rFont val="宋体"/>
        <charset val="134"/>
      </rPr>
      <t>专项业务</t>
    </r>
  </si>
  <si>
    <r>
      <rPr>
        <sz val="10"/>
        <rFont val="Times New Roman"/>
        <charset val="134"/>
      </rPr>
      <t xml:space="preserve">      </t>
    </r>
    <r>
      <rPr>
        <sz val="10"/>
        <rFont val="宋体"/>
        <charset val="134"/>
      </rPr>
      <t>其他党委办公厅</t>
    </r>
    <r>
      <rPr>
        <sz val="10"/>
        <rFont val="Times New Roman"/>
        <charset val="134"/>
      </rPr>
      <t>(</t>
    </r>
    <r>
      <rPr>
        <sz val="10"/>
        <rFont val="宋体"/>
        <charset val="134"/>
      </rPr>
      <t>室</t>
    </r>
    <r>
      <rPr>
        <sz val="10"/>
        <rFont val="Times New Roman"/>
        <charset val="134"/>
      </rPr>
      <t>)</t>
    </r>
    <r>
      <rPr>
        <sz val="10"/>
        <rFont val="宋体"/>
        <charset val="134"/>
      </rPr>
      <t>及相关机构事务支出</t>
    </r>
  </si>
  <si>
    <r>
      <rPr>
        <b/>
        <sz val="10"/>
        <rFont val="Times New Roman"/>
        <charset val="134"/>
      </rPr>
      <t xml:space="preserve">    </t>
    </r>
    <r>
      <rPr>
        <b/>
        <sz val="10"/>
        <rFont val="宋体"/>
        <charset val="134"/>
      </rPr>
      <t>组织事务</t>
    </r>
  </si>
  <si>
    <r>
      <rPr>
        <sz val="10"/>
        <rFont val="Times New Roman"/>
        <charset val="134"/>
      </rPr>
      <t xml:space="preserve">      </t>
    </r>
    <r>
      <rPr>
        <sz val="10"/>
        <rFont val="宋体"/>
        <charset val="134"/>
      </rPr>
      <t>公务员事务</t>
    </r>
  </si>
  <si>
    <r>
      <rPr>
        <sz val="10"/>
        <rFont val="Times New Roman"/>
        <charset val="134"/>
      </rPr>
      <t xml:space="preserve">      </t>
    </r>
    <r>
      <rPr>
        <sz val="10"/>
        <rFont val="宋体"/>
        <charset val="134"/>
      </rPr>
      <t>其他组织事务支出</t>
    </r>
  </si>
  <si>
    <r>
      <rPr>
        <b/>
        <sz val="10"/>
        <rFont val="Times New Roman"/>
        <charset val="134"/>
      </rPr>
      <t xml:space="preserve">    </t>
    </r>
    <r>
      <rPr>
        <b/>
        <sz val="10"/>
        <rFont val="宋体"/>
        <charset val="134"/>
      </rPr>
      <t>宣传事务</t>
    </r>
  </si>
  <si>
    <r>
      <rPr>
        <sz val="10"/>
        <rFont val="Times New Roman"/>
        <charset val="134"/>
      </rPr>
      <t xml:space="preserve">      </t>
    </r>
    <r>
      <rPr>
        <sz val="10"/>
        <rFont val="宋体"/>
        <charset val="134"/>
      </rPr>
      <t>宣传管理</t>
    </r>
  </si>
  <si>
    <r>
      <rPr>
        <sz val="10"/>
        <rFont val="Times New Roman"/>
        <charset val="134"/>
      </rPr>
      <t xml:space="preserve">      </t>
    </r>
    <r>
      <rPr>
        <sz val="10"/>
        <rFont val="宋体"/>
        <charset val="134"/>
      </rPr>
      <t>其他宣传事务支出</t>
    </r>
  </si>
  <si>
    <r>
      <rPr>
        <b/>
        <sz val="10"/>
        <rFont val="Times New Roman"/>
        <charset val="134"/>
      </rPr>
      <t xml:space="preserve">    </t>
    </r>
    <r>
      <rPr>
        <b/>
        <sz val="10"/>
        <rFont val="宋体"/>
        <charset val="134"/>
      </rPr>
      <t>统战事务</t>
    </r>
  </si>
  <si>
    <r>
      <rPr>
        <sz val="10"/>
        <rFont val="Times New Roman"/>
        <charset val="134"/>
      </rPr>
      <t xml:space="preserve">      </t>
    </r>
    <r>
      <rPr>
        <sz val="10"/>
        <rFont val="宋体"/>
        <charset val="134"/>
      </rPr>
      <t>宗教事务</t>
    </r>
  </si>
  <si>
    <r>
      <rPr>
        <sz val="10"/>
        <rFont val="Times New Roman"/>
        <charset val="134"/>
      </rPr>
      <t xml:space="preserve">      </t>
    </r>
    <r>
      <rPr>
        <sz val="10"/>
        <rFont val="宋体"/>
        <charset val="134"/>
      </rPr>
      <t>华侨事务</t>
    </r>
  </si>
  <si>
    <r>
      <rPr>
        <sz val="10"/>
        <rFont val="Times New Roman"/>
        <charset val="134"/>
      </rPr>
      <t xml:space="preserve">      </t>
    </r>
    <r>
      <rPr>
        <sz val="10"/>
        <rFont val="宋体"/>
        <charset val="134"/>
      </rPr>
      <t>其他统战事务支出</t>
    </r>
  </si>
  <si>
    <r>
      <rPr>
        <b/>
        <sz val="10"/>
        <rFont val="Times New Roman"/>
        <charset val="134"/>
      </rPr>
      <t xml:space="preserve">    </t>
    </r>
    <r>
      <rPr>
        <b/>
        <sz val="10"/>
        <rFont val="宋体"/>
        <charset val="134"/>
      </rPr>
      <t>对外联络事务</t>
    </r>
  </si>
  <si>
    <r>
      <rPr>
        <sz val="10"/>
        <rFont val="Times New Roman"/>
        <charset val="134"/>
      </rPr>
      <t xml:space="preserve">      </t>
    </r>
    <r>
      <rPr>
        <sz val="10"/>
        <rFont val="宋体"/>
        <charset val="134"/>
      </rPr>
      <t>其他对外联络事务支出</t>
    </r>
  </si>
  <si>
    <r>
      <rPr>
        <b/>
        <sz val="10"/>
        <rFont val="Times New Roman"/>
        <charset val="134"/>
      </rPr>
      <t xml:space="preserve">    </t>
    </r>
    <r>
      <rPr>
        <b/>
        <sz val="10"/>
        <rFont val="宋体"/>
        <charset val="134"/>
      </rPr>
      <t>其他共产党事务支出</t>
    </r>
  </si>
  <si>
    <r>
      <rPr>
        <sz val="10"/>
        <rFont val="Times New Roman"/>
        <charset val="134"/>
      </rPr>
      <t xml:space="preserve">      </t>
    </r>
    <r>
      <rPr>
        <sz val="10"/>
        <rFont val="宋体"/>
        <charset val="134"/>
      </rPr>
      <t>其他共产党事务支出</t>
    </r>
  </si>
  <si>
    <r>
      <rPr>
        <b/>
        <sz val="10"/>
        <rFont val="Times New Roman"/>
        <charset val="134"/>
      </rPr>
      <t xml:space="preserve">    </t>
    </r>
    <r>
      <rPr>
        <b/>
        <sz val="10"/>
        <rFont val="宋体"/>
        <charset val="134"/>
      </rPr>
      <t>网信事务</t>
    </r>
  </si>
  <si>
    <r>
      <rPr>
        <sz val="10"/>
        <rFont val="Times New Roman"/>
        <charset val="134"/>
      </rPr>
      <t xml:space="preserve">      </t>
    </r>
    <r>
      <rPr>
        <sz val="10"/>
        <rFont val="宋体"/>
        <charset val="134"/>
      </rPr>
      <t>信息安全事务</t>
    </r>
  </si>
  <si>
    <r>
      <rPr>
        <sz val="10"/>
        <rFont val="Times New Roman"/>
        <charset val="134"/>
      </rPr>
      <t xml:space="preserve">      </t>
    </r>
    <r>
      <rPr>
        <sz val="10"/>
        <rFont val="宋体"/>
        <charset val="134"/>
      </rPr>
      <t>其他网信事务支出</t>
    </r>
  </si>
  <si>
    <r>
      <rPr>
        <b/>
        <sz val="10"/>
        <rFont val="Times New Roman"/>
        <charset val="134"/>
      </rPr>
      <t xml:space="preserve">    </t>
    </r>
    <r>
      <rPr>
        <b/>
        <sz val="10"/>
        <rFont val="宋体"/>
        <charset val="134"/>
      </rPr>
      <t>市场监督管理事务</t>
    </r>
  </si>
  <si>
    <r>
      <rPr>
        <sz val="10"/>
        <rFont val="Times New Roman"/>
        <charset val="134"/>
      </rPr>
      <t xml:space="preserve">      </t>
    </r>
    <r>
      <rPr>
        <sz val="10"/>
        <rFont val="宋体"/>
        <charset val="134"/>
      </rPr>
      <t>经营主体管理</t>
    </r>
  </si>
  <si>
    <r>
      <rPr>
        <sz val="10"/>
        <rFont val="Times New Roman"/>
        <charset val="134"/>
      </rPr>
      <t xml:space="preserve">      </t>
    </r>
    <r>
      <rPr>
        <sz val="10"/>
        <rFont val="宋体"/>
        <charset val="134"/>
      </rPr>
      <t>市场秩序执法</t>
    </r>
  </si>
  <si>
    <r>
      <rPr>
        <sz val="10"/>
        <rFont val="Times New Roman"/>
        <charset val="134"/>
      </rPr>
      <t xml:space="preserve">      </t>
    </r>
    <r>
      <rPr>
        <sz val="10"/>
        <rFont val="宋体"/>
        <charset val="134"/>
      </rPr>
      <t>质量基础</t>
    </r>
  </si>
  <si>
    <r>
      <rPr>
        <sz val="10"/>
        <rFont val="Times New Roman"/>
        <charset val="134"/>
      </rPr>
      <t xml:space="preserve">      </t>
    </r>
    <r>
      <rPr>
        <sz val="10"/>
        <rFont val="宋体"/>
        <charset val="134"/>
      </rPr>
      <t>药品事务</t>
    </r>
  </si>
  <si>
    <r>
      <rPr>
        <sz val="10"/>
        <rFont val="Times New Roman"/>
        <charset val="134"/>
      </rPr>
      <t xml:space="preserve">      </t>
    </r>
    <r>
      <rPr>
        <sz val="10"/>
        <rFont val="宋体"/>
        <charset val="134"/>
      </rPr>
      <t>医疗器械事务</t>
    </r>
  </si>
  <si>
    <r>
      <rPr>
        <sz val="10"/>
        <rFont val="Times New Roman"/>
        <charset val="134"/>
      </rPr>
      <t xml:space="preserve">      </t>
    </r>
    <r>
      <rPr>
        <sz val="10"/>
        <rFont val="宋体"/>
        <charset val="134"/>
      </rPr>
      <t>化妆品事务</t>
    </r>
  </si>
  <si>
    <r>
      <rPr>
        <sz val="10"/>
        <rFont val="Times New Roman"/>
        <charset val="134"/>
      </rPr>
      <t xml:space="preserve">      </t>
    </r>
    <r>
      <rPr>
        <sz val="10"/>
        <rFont val="宋体"/>
        <charset val="134"/>
      </rPr>
      <t>质量安全监管</t>
    </r>
  </si>
  <si>
    <r>
      <rPr>
        <sz val="10"/>
        <rFont val="Times New Roman"/>
        <charset val="134"/>
      </rPr>
      <t xml:space="preserve">      </t>
    </r>
    <r>
      <rPr>
        <sz val="10"/>
        <rFont val="宋体"/>
        <charset val="134"/>
      </rPr>
      <t>食品安全监管</t>
    </r>
  </si>
  <si>
    <r>
      <rPr>
        <sz val="10"/>
        <rFont val="Times New Roman"/>
        <charset val="134"/>
      </rPr>
      <t xml:space="preserve">      </t>
    </r>
    <r>
      <rPr>
        <sz val="10"/>
        <rFont val="宋体"/>
        <charset val="134"/>
      </rPr>
      <t>其他市场监督管理事务</t>
    </r>
  </si>
  <si>
    <r>
      <rPr>
        <b/>
        <sz val="10"/>
        <rFont val="Times New Roman"/>
        <charset val="134"/>
      </rPr>
      <t xml:space="preserve">    </t>
    </r>
    <r>
      <rPr>
        <b/>
        <sz val="10"/>
        <rFont val="宋体"/>
        <charset val="134"/>
      </rPr>
      <t>社会工作事务</t>
    </r>
  </si>
  <si>
    <r>
      <rPr>
        <sz val="10"/>
        <rFont val="Times New Roman"/>
        <charset val="134"/>
      </rPr>
      <t xml:space="preserve">      </t>
    </r>
    <r>
      <rPr>
        <sz val="10"/>
        <rFont val="宋体"/>
        <charset val="134"/>
      </rPr>
      <t>其他社会工作事务支出</t>
    </r>
  </si>
  <si>
    <r>
      <rPr>
        <b/>
        <sz val="10"/>
        <rFont val="Times New Roman"/>
        <charset val="134"/>
      </rPr>
      <t xml:space="preserve">    </t>
    </r>
    <r>
      <rPr>
        <b/>
        <sz val="10"/>
        <rFont val="宋体"/>
        <charset val="134"/>
      </rPr>
      <t>信访事务</t>
    </r>
  </si>
  <si>
    <r>
      <rPr>
        <sz val="10"/>
        <rFont val="Times New Roman"/>
        <charset val="134"/>
      </rPr>
      <t xml:space="preserve">      </t>
    </r>
    <r>
      <rPr>
        <sz val="10"/>
        <rFont val="宋体"/>
        <charset val="134"/>
      </rPr>
      <t>信访业务</t>
    </r>
  </si>
  <si>
    <r>
      <rPr>
        <sz val="10"/>
        <rFont val="Times New Roman"/>
        <charset val="134"/>
      </rPr>
      <t xml:space="preserve">      </t>
    </r>
    <r>
      <rPr>
        <sz val="10"/>
        <rFont val="宋体"/>
        <charset val="134"/>
      </rPr>
      <t>其他信访事务支出</t>
    </r>
  </si>
  <si>
    <r>
      <rPr>
        <b/>
        <sz val="10"/>
        <rFont val="Times New Roman"/>
        <charset val="134"/>
      </rPr>
      <t xml:space="preserve">    </t>
    </r>
    <r>
      <rPr>
        <b/>
        <sz val="10"/>
        <rFont val="宋体"/>
        <charset val="134"/>
      </rPr>
      <t>数据事务</t>
    </r>
  </si>
  <si>
    <r>
      <rPr>
        <sz val="10"/>
        <rFont val="Times New Roman"/>
        <charset val="134"/>
      </rPr>
      <t xml:space="preserve">      </t>
    </r>
    <r>
      <rPr>
        <sz val="10"/>
        <rFont val="宋体"/>
        <charset val="134"/>
      </rPr>
      <t>其他数据事务支出</t>
    </r>
  </si>
  <si>
    <r>
      <rPr>
        <b/>
        <sz val="10"/>
        <rFont val="Times New Roman"/>
        <charset val="134"/>
      </rPr>
      <t xml:space="preserve">    </t>
    </r>
    <r>
      <rPr>
        <b/>
        <sz val="10"/>
        <rFont val="宋体"/>
        <charset val="134"/>
      </rPr>
      <t>其他一般公共服务支出</t>
    </r>
  </si>
  <si>
    <r>
      <rPr>
        <sz val="10"/>
        <rFont val="Times New Roman"/>
        <charset val="134"/>
      </rPr>
      <t xml:space="preserve">      </t>
    </r>
    <r>
      <rPr>
        <sz val="10"/>
        <rFont val="宋体"/>
        <charset val="134"/>
      </rPr>
      <t>国家赔偿费用支出</t>
    </r>
  </si>
  <si>
    <r>
      <rPr>
        <sz val="10"/>
        <rFont val="Times New Roman"/>
        <charset val="134"/>
      </rPr>
      <t xml:space="preserve">      </t>
    </r>
    <r>
      <rPr>
        <sz val="10"/>
        <rFont val="宋体"/>
        <charset val="134"/>
      </rPr>
      <t>其他一般公共服务支出</t>
    </r>
  </si>
  <si>
    <r>
      <rPr>
        <b/>
        <sz val="10"/>
        <rFont val="Times New Roman"/>
        <charset val="134"/>
      </rPr>
      <t xml:space="preserve">  </t>
    </r>
    <r>
      <rPr>
        <b/>
        <sz val="10"/>
        <rFont val="宋体"/>
        <charset val="134"/>
      </rPr>
      <t>外交支出</t>
    </r>
  </si>
  <si>
    <r>
      <rPr>
        <b/>
        <sz val="10"/>
        <rFont val="Times New Roman"/>
        <charset val="134"/>
      </rPr>
      <t xml:space="preserve">    </t>
    </r>
    <r>
      <rPr>
        <b/>
        <sz val="10"/>
        <rFont val="宋体"/>
        <charset val="134"/>
      </rPr>
      <t>外交管理事务</t>
    </r>
  </si>
  <si>
    <r>
      <rPr>
        <sz val="10"/>
        <rFont val="Times New Roman"/>
        <charset val="134"/>
      </rPr>
      <t xml:space="preserve">      </t>
    </r>
    <r>
      <rPr>
        <sz val="10"/>
        <rFont val="宋体"/>
        <charset val="134"/>
      </rPr>
      <t>其他外交管理事务支出</t>
    </r>
  </si>
  <si>
    <r>
      <rPr>
        <b/>
        <sz val="10"/>
        <rFont val="Times New Roman"/>
        <charset val="134"/>
      </rPr>
      <t xml:space="preserve">    </t>
    </r>
    <r>
      <rPr>
        <b/>
        <sz val="10"/>
        <rFont val="宋体"/>
        <charset val="134"/>
      </rPr>
      <t>驻外机构</t>
    </r>
  </si>
  <si>
    <r>
      <rPr>
        <sz val="10"/>
        <rFont val="Times New Roman"/>
        <charset val="134"/>
      </rPr>
      <t xml:space="preserve">      </t>
    </r>
    <r>
      <rPr>
        <sz val="10"/>
        <rFont val="宋体"/>
        <charset val="134"/>
      </rPr>
      <t>驻外使领馆</t>
    </r>
    <r>
      <rPr>
        <sz val="10"/>
        <rFont val="Times New Roman"/>
        <charset val="134"/>
      </rPr>
      <t>(</t>
    </r>
    <r>
      <rPr>
        <sz val="10"/>
        <rFont val="宋体"/>
        <charset val="134"/>
      </rPr>
      <t>团、处</t>
    </r>
    <r>
      <rPr>
        <sz val="10"/>
        <rFont val="Times New Roman"/>
        <charset val="134"/>
      </rPr>
      <t>)</t>
    </r>
  </si>
  <si>
    <r>
      <rPr>
        <sz val="10"/>
        <rFont val="Times New Roman"/>
        <charset val="134"/>
      </rPr>
      <t xml:space="preserve">      </t>
    </r>
    <r>
      <rPr>
        <sz val="10"/>
        <rFont val="宋体"/>
        <charset val="134"/>
      </rPr>
      <t>其他驻外机构支出</t>
    </r>
  </si>
  <si>
    <r>
      <rPr>
        <b/>
        <sz val="10"/>
        <rFont val="Times New Roman"/>
        <charset val="134"/>
      </rPr>
      <t xml:space="preserve">    </t>
    </r>
    <r>
      <rPr>
        <b/>
        <sz val="10"/>
        <rFont val="宋体"/>
        <charset val="134"/>
      </rPr>
      <t>对外援助</t>
    </r>
  </si>
  <si>
    <r>
      <rPr>
        <sz val="10"/>
        <rFont val="Times New Roman"/>
        <charset val="134"/>
      </rPr>
      <t xml:space="preserve">      </t>
    </r>
    <r>
      <rPr>
        <sz val="10"/>
        <rFont val="宋体"/>
        <charset val="134"/>
      </rPr>
      <t>援外优惠贷款贴息</t>
    </r>
  </si>
  <si>
    <r>
      <rPr>
        <sz val="10"/>
        <rFont val="Times New Roman"/>
        <charset val="134"/>
      </rPr>
      <t xml:space="preserve">      </t>
    </r>
    <r>
      <rPr>
        <sz val="10"/>
        <rFont val="宋体"/>
        <charset val="134"/>
      </rPr>
      <t>对外援助</t>
    </r>
  </si>
  <si>
    <r>
      <rPr>
        <b/>
        <sz val="10"/>
        <rFont val="Times New Roman"/>
        <charset val="134"/>
      </rPr>
      <t xml:space="preserve">    </t>
    </r>
    <r>
      <rPr>
        <b/>
        <sz val="10"/>
        <rFont val="宋体"/>
        <charset val="134"/>
      </rPr>
      <t>国际组织</t>
    </r>
  </si>
  <si>
    <r>
      <rPr>
        <sz val="10"/>
        <rFont val="Times New Roman"/>
        <charset val="134"/>
      </rPr>
      <t xml:space="preserve">      </t>
    </r>
    <r>
      <rPr>
        <sz val="10"/>
        <rFont val="宋体"/>
        <charset val="134"/>
      </rPr>
      <t>国际组织会费</t>
    </r>
  </si>
  <si>
    <r>
      <rPr>
        <sz val="10"/>
        <rFont val="Times New Roman"/>
        <charset val="134"/>
      </rPr>
      <t xml:space="preserve">      </t>
    </r>
    <r>
      <rPr>
        <sz val="10"/>
        <rFont val="宋体"/>
        <charset val="134"/>
      </rPr>
      <t>国际组织捐赠</t>
    </r>
  </si>
  <si>
    <r>
      <rPr>
        <sz val="10"/>
        <rFont val="Times New Roman"/>
        <charset val="134"/>
      </rPr>
      <t xml:space="preserve">      </t>
    </r>
    <r>
      <rPr>
        <sz val="10"/>
        <rFont val="宋体"/>
        <charset val="134"/>
      </rPr>
      <t>维和摊款</t>
    </r>
  </si>
  <si>
    <r>
      <rPr>
        <sz val="10"/>
        <rFont val="Times New Roman"/>
        <charset val="134"/>
      </rPr>
      <t xml:space="preserve">      </t>
    </r>
    <r>
      <rPr>
        <sz val="10"/>
        <rFont val="宋体"/>
        <charset val="134"/>
      </rPr>
      <t>国际组织股金及基金</t>
    </r>
  </si>
  <si>
    <r>
      <rPr>
        <sz val="10"/>
        <rFont val="Times New Roman"/>
        <charset val="134"/>
      </rPr>
      <t xml:space="preserve">      </t>
    </r>
    <r>
      <rPr>
        <sz val="10"/>
        <rFont val="宋体"/>
        <charset val="134"/>
      </rPr>
      <t>其他国际组织支出</t>
    </r>
  </si>
  <si>
    <r>
      <rPr>
        <b/>
        <sz val="10"/>
        <rFont val="Times New Roman"/>
        <charset val="134"/>
      </rPr>
      <t xml:space="preserve">    </t>
    </r>
    <r>
      <rPr>
        <b/>
        <sz val="10"/>
        <rFont val="宋体"/>
        <charset val="134"/>
      </rPr>
      <t>对外合作与交流</t>
    </r>
  </si>
  <si>
    <r>
      <rPr>
        <sz val="10"/>
        <rFont val="Times New Roman"/>
        <charset val="134"/>
      </rPr>
      <t xml:space="preserve">      </t>
    </r>
    <r>
      <rPr>
        <sz val="10"/>
        <rFont val="宋体"/>
        <charset val="134"/>
      </rPr>
      <t>在华国际会议</t>
    </r>
  </si>
  <si>
    <r>
      <rPr>
        <sz val="10"/>
        <rFont val="Times New Roman"/>
        <charset val="134"/>
      </rPr>
      <t xml:space="preserve">      </t>
    </r>
    <r>
      <rPr>
        <sz val="10"/>
        <rFont val="宋体"/>
        <charset val="134"/>
      </rPr>
      <t>国际交流活动</t>
    </r>
  </si>
  <si>
    <r>
      <rPr>
        <sz val="10"/>
        <rFont val="Times New Roman"/>
        <charset val="134"/>
      </rPr>
      <t xml:space="preserve">      </t>
    </r>
    <r>
      <rPr>
        <sz val="10"/>
        <rFont val="宋体"/>
        <charset val="134"/>
      </rPr>
      <t>对外合作活动</t>
    </r>
  </si>
  <si>
    <r>
      <rPr>
        <sz val="10"/>
        <rFont val="Times New Roman"/>
        <charset val="134"/>
      </rPr>
      <t xml:space="preserve">      </t>
    </r>
    <r>
      <rPr>
        <sz val="10"/>
        <rFont val="宋体"/>
        <charset val="134"/>
      </rPr>
      <t>其他对外合作与交流支出</t>
    </r>
  </si>
  <si>
    <r>
      <rPr>
        <b/>
        <sz val="10"/>
        <rFont val="Times New Roman"/>
        <charset val="134"/>
      </rPr>
      <t xml:space="preserve">    </t>
    </r>
    <r>
      <rPr>
        <b/>
        <sz val="10"/>
        <rFont val="宋体"/>
        <charset val="134"/>
      </rPr>
      <t>对外宣传</t>
    </r>
  </si>
  <si>
    <r>
      <rPr>
        <sz val="10"/>
        <rFont val="Times New Roman"/>
        <charset val="134"/>
      </rPr>
      <t xml:space="preserve">      </t>
    </r>
    <r>
      <rPr>
        <sz val="10"/>
        <rFont val="宋体"/>
        <charset val="134"/>
      </rPr>
      <t>对外宣传</t>
    </r>
  </si>
  <si>
    <r>
      <rPr>
        <b/>
        <sz val="10"/>
        <rFont val="Times New Roman"/>
        <charset val="134"/>
      </rPr>
      <t xml:space="preserve">    </t>
    </r>
    <r>
      <rPr>
        <b/>
        <sz val="10"/>
        <rFont val="宋体"/>
        <charset val="134"/>
      </rPr>
      <t>边界勘界联检</t>
    </r>
  </si>
  <si>
    <r>
      <rPr>
        <sz val="10"/>
        <rFont val="Times New Roman"/>
        <charset val="134"/>
      </rPr>
      <t xml:space="preserve">      </t>
    </r>
    <r>
      <rPr>
        <sz val="10"/>
        <rFont val="宋体"/>
        <charset val="134"/>
      </rPr>
      <t>边界勘界</t>
    </r>
  </si>
  <si>
    <r>
      <rPr>
        <sz val="10"/>
        <rFont val="Times New Roman"/>
        <charset val="134"/>
      </rPr>
      <t xml:space="preserve">      </t>
    </r>
    <r>
      <rPr>
        <sz val="10"/>
        <rFont val="宋体"/>
        <charset val="134"/>
      </rPr>
      <t>边界联检</t>
    </r>
  </si>
  <si>
    <r>
      <rPr>
        <sz val="10"/>
        <rFont val="Times New Roman"/>
        <charset val="134"/>
      </rPr>
      <t xml:space="preserve">      </t>
    </r>
    <r>
      <rPr>
        <sz val="10"/>
        <rFont val="宋体"/>
        <charset val="134"/>
      </rPr>
      <t>边界界桩维护</t>
    </r>
  </si>
  <si>
    <r>
      <rPr>
        <sz val="10"/>
        <rFont val="Times New Roman"/>
        <charset val="134"/>
      </rPr>
      <t xml:space="preserve">      </t>
    </r>
    <r>
      <rPr>
        <sz val="10"/>
        <rFont val="宋体"/>
        <charset val="134"/>
      </rPr>
      <t>其他支出</t>
    </r>
  </si>
  <si>
    <r>
      <rPr>
        <b/>
        <sz val="10"/>
        <rFont val="Times New Roman"/>
        <charset val="134"/>
      </rPr>
      <t xml:space="preserve">    </t>
    </r>
    <r>
      <rPr>
        <b/>
        <sz val="10"/>
        <rFont val="宋体"/>
        <charset val="134"/>
      </rPr>
      <t>国际发展合作</t>
    </r>
  </si>
  <si>
    <r>
      <rPr>
        <sz val="10"/>
        <rFont val="Times New Roman"/>
        <charset val="134"/>
      </rPr>
      <t xml:space="preserve">      </t>
    </r>
    <r>
      <rPr>
        <sz val="10"/>
        <rFont val="宋体"/>
        <charset val="134"/>
      </rPr>
      <t>其他国际发展合作支出</t>
    </r>
  </si>
  <si>
    <r>
      <rPr>
        <b/>
        <sz val="10"/>
        <rFont val="Times New Roman"/>
        <charset val="134"/>
      </rPr>
      <t xml:space="preserve">    </t>
    </r>
    <r>
      <rPr>
        <b/>
        <sz val="10"/>
        <rFont val="宋体"/>
        <charset val="134"/>
      </rPr>
      <t>其他外交支出</t>
    </r>
  </si>
  <si>
    <r>
      <rPr>
        <sz val="10"/>
        <rFont val="Times New Roman"/>
        <charset val="134"/>
      </rPr>
      <t xml:space="preserve">      </t>
    </r>
    <r>
      <rPr>
        <sz val="10"/>
        <rFont val="宋体"/>
        <charset val="134"/>
      </rPr>
      <t>其他外交支出</t>
    </r>
  </si>
  <si>
    <r>
      <rPr>
        <b/>
        <sz val="10"/>
        <rFont val="Times New Roman"/>
        <charset val="134"/>
      </rPr>
      <t xml:space="preserve">  </t>
    </r>
    <r>
      <rPr>
        <b/>
        <sz val="10"/>
        <rFont val="宋体"/>
        <charset val="134"/>
      </rPr>
      <t>国防支出</t>
    </r>
  </si>
  <si>
    <r>
      <rPr>
        <b/>
        <sz val="10"/>
        <rFont val="Times New Roman"/>
        <charset val="134"/>
      </rPr>
      <t xml:space="preserve">    </t>
    </r>
    <r>
      <rPr>
        <b/>
        <sz val="10"/>
        <rFont val="宋体"/>
        <charset val="134"/>
      </rPr>
      <t>军费</t>
    </r>
  </si>
  <si>
    <r>
      <rPr>
        <sz val="10"/>
        <rFont val="Times New Roman"/>
        <charset val="134"/>
      </rPr>
      <t xml:space="preserve">      </t>
    </r>
    <r>
      <rPr>
        <sz val="10"/>
        <rFont val="宋体"/>
        <charset val="134"/>
      </rPr>
      <t>现役部队</t>
    </r>
  </si>
  <si>
    <r>
      <rPr>
        <sz val="10"/>
        <rFont val="Times New Roman"/>
        <charset val="134"/>
      </rPr>
      <t xml:space="preserve">      </t>
    </r>
    <r>
      <rPr>
        <sz val="10"/>
        <rFont val="宋体"/>
        <charset val="134"/>
      </rPr>
      <t>预备役部队</t>
    </r>
  </si>
  <si>
    <r>
      <rPr>
        <sz val="10"/>
        <rFont val="Times New Roman"/>
        <charset val="134"/>
      </rPr>
      <t xml:space="preserve">      </t>
    </r>
    <r>
      <rPr>
        <sz val="10"/>
        <rFont val="宋体"/>
        <charset val="134"/>
      </rPr>
      <t>其他军费支出</t>
    </r>
  </si>
  <si>
    <r>
      <rPr>
        <b/>
        <sz val="10"/>
        <rFont val="Times New Roman"/>
        <charset val="134"/>
      </rPr>
      <t xml:space="preserve">    </t>
    </r>
    <r>
      <rPr>
        <b/>
        <sz val="10"/>
        <rFont val="宋体"/>
        <charset val="134"/>
      </rPr>
      <t>国防科研事业</t>
    </r>
  </si>
  <si>
    <r>
      <rPr>
        <sz val="10"/>
        <rFont val="Times New Roman"/>
        <charset val="134"/>
      </rPr>
      <t xml:space="preserve">      </t>
    </r>
    <r>
      <rPr>
        <sz val="10"/>
        <rFont val="宋体"/>
        <charset val="134"/>
      </rPr>
      <t>国防科研事业</t>
    </r>
  </si>
  <si>
    <r>
      <rPr>
        <b/>
        <sz val="10"/>
        <rFont val="Times New Roman"/>
        <charset val="134"/>
      </rPr>
      <t xml:space="preserve">    </t>
    </r>
    <r>
      <rPr>
        <b/>
        <sz val="10"/>
        <rFont val="宋体"/>
        <charset val="134"/>
      </rPr>
      <t>专项工程</t>
    </r>
  </si>
  <si>
    <r>
      <rPr>
        <sz val="10"/>
        <rFont val="Times New Roman"/>
        <charset val="134"/>
      </rPr>
      <t xml:space="preserve">      </t>
    </r>
    <r>
      <rPr>
        <sz val="10"/>
        <rFont val="宋体"/>
        <charset val="134"/>
      </rPr>
      <t>专项工程</t>
    </r>
  </si>
  <si>
    <r>
      <rPr>
        <b/>
        <sz val="10"/>
        <rFont val="Times New Roman"/>
        <charset val="134"/>
      </rPr>
      <t xml:space="preserve">    </t>
    </r>
    <r>
      <rPr>
        <b/>
        <sz val="10"/>
        <rFont val="宋体"/>
        <charset val="134"/>
      </rPr>
      <t>国防动员</t>
    </r>
  </si>
  <si>
    <r>
      <rPr>
        <sz val="10"/>
        <rFont val="Times New Roman"/>
        <charset val="134"/>
      </rPr>
      <t xml:space="preserve">      </t>
    </r>
    <r>
      <rPr>
        <sz val="10"/>
        <rFont val="宋体"/>
        <charset val="134"/>
      </rPr>
      <t>兵役征集</t>
    </r>
  </si>
  <si>
    <r>
      <rPr>
        <sz val="10"/>
        <rFont val="Times New Roman"/>
        <charset val="134"/>
      </rPr>
      <t xml:space="preserve">      </t>
    </r>
    <r>
      <rPr>
        <sz val="10"/>
        <rFont val="宋体"/>
        <charset val="134"/>
      </rPr>
      <t>经济动员</t>
    </r>
  </si>
  <si>
    <r>
      <rPr>
        <sz val="10"/>
        <rFont val="Times New Roman"/>
        <charset val="134"/>
      </rPr>
      <t xml:space="preserve">      </t>
    </r>
    <r>
      <rPr>
        <sz val="10"/>
        <rFont val="宋体"/>
        <charset val="134"/>
      </rPr>
      <t>人民防空</t>
    </r>
  </si>
  <si>
    <r>
      <rPr>
        <sz val="10"/>
        <rFont val="Times New Roman"/>
        <charset val="134"/>
      </rPr>
      <t xml:space="preserve">      </t>
    </r>
    <r>
      <rPr>
        <sz val="10"/>
        <rFont val="宋体"/>
        <charset val="134"/>
      </rPr>
      <t>交通战备</t>
    </r>
  </si>
  <si>
    <r>
      <rPr>
        <sz val="10"/>
        <rFont val="Times New Roman"/>
        <charset val="134"/>
      </rPr>
      <t xml:space="preserve">      </t>
    </r>
    <r>
      <rPr>
        <sz val="10"/>
        <rFont val="宋体"/>
        <charset val="134"/>
      </rPr>
      <t>民兵</t>
    </r>
  </si>
  <si>
    <r>
      <rPr>
        <sz val="10"/>
        <rFont val="Times New Roman"/>
        <charset val="134"/>
      </rPr>
      <t xml:space="preserve">      </t>
    </r>
    <r>
      <rPr>
        <sz val="10"/>
        <rFont val="宋体"/>
        <charset val="134"/>
      </rPr>
      <t>边海防</t>
    </r>
  </si>
  <si>
    <r>
      <rPr>
        <sz val="10"/>
        <rFont val="Times New Roman"/>
        <charset val="134"/>
      </rPr>
      <t xml:space="preserve">      </t>
    </r>
    <r>
      <rPr>
        <sz val="10"/>
        <rFont val="宋体"/>
        <charset val="134"/>
      </rPr>
      <t>其他国防动员支出</t>
    </r>
  </si>
  <si>
    <r>
      <rPr>
        <b/>
        <sz val="10"/>
        <rFont val="Times New Roman"/>
        <charset val="134"/>
      </rPr>
      <t xml:space="preserve">    </t>
    </r>
    <r>
      <rPr>
        <b/>
        <sz val="10"/>
        <rFont val="宋体"/>
        <charset val="134"/>
      </rPr>
      <t>其他国防支出</t>
    </r>
  </si>
  <si>
    <r>
      <rPr>
        <sz val="10"/>
        <rFont val="Times New Roman"/>
        <charset val="134"/>
      </rPr>
      <t xml:space="preserve">      </t>
    </r>
    <r>
      <rPr>
        <sz val="10"/>
        <rFont val="宋体"/>
        <charset val="134"/>
      </rPr>
      <t>其他国防支出</t>
    </r>
  </si>
  <si>
    <r>
      <rPr>
        <b/>
        <sz val="10"/>
        <rFont val="Times New Roman"/>
        <charset val="134"/>
      </rPr>
      <t xml:space="preserve">  </t>
    </r>
    <r>
      <rPr>
        <b/>
        <sz val="10"/>
        <rFont val="宋体"/>
        <charset val="134"/>
      </rPr>
      <t>公共安全支出</t>
    </r>
  </si>
  <si>
    <r>
      <rPr>
        <b/>
        <sz val="10"/>
        <rFont val="Times New Roman"/>
        <charset val="134"/>
      </rPr>
      <t xml:space="preserve">    </t>
    </r>
    <r>
      <rPr>
        <b/>
        <sz val="10"/>
        <rFont val="宋体"/>
        <charset val="134"/>
      </rPr>
      <t>武装警察部队</t>
    </r>
  </si>
  <si>
    <r>
      <rPr>
        <sz val="10"/>
        <rFont val="Times New Roman"/>
        <charset val="134"/>
      </rPr>
      <t xml:space="preserve">      </t>
    </r>
    <r>
      <rPr>
        <sz val="10"/>
        <rFont val="宋体"/>
        <charset val="134"/>
      </rPr>
      <t>武装警察部队</t>
    </r>
  </si>
  <si>
    <r>
      <rPr>
        <sz val="10"/>
        <rFont val="Times New Roman"/>
        <charset val="134"/>
      </rPr>
      <t xml:space="preserve">      </t>
    </r>
    <r>
      <rPr>
        <sz val="10"/>
        <rFont val="宋体"/>
        <charset val="134"/>
      </rPr>
      <t>其他武装警察部队支出</t>
    </r>
  </si>
  <si>
    <r>
      <rPr>
        <b/>
        <sz val="10"/>
        <rFont val="Times New Roman"/>
        <charset val="134"/>
      </rPr>
      <t xml:space="preserve">    </t>
    </r>
    <r>
      <rPr>
        <b/>
        <sz val="10"/>
        <rFont val="宋体"/>
        <charset val="134"/>
      </rPr>
      <t>公安</t>
    </r>
  </si>
  <si>
    <r>
      <rPr>
        <sz val="10"/>
        <rFont val="Times New Roman"/>
        <charset val="134"/>
      </rPr>
      <t xml:space="preserve">      </t>
    </r>
    <r>
      <rPr>
        <sz val="10"/>
        <rFont val="宋体"/>
        <charset val="134"/>
      </rPr>
      <t>执法办案</t>
    </r>
  </si>
  <si>
    <r>
      <rPr>
        <sz val="10"/>
        <rFont val="Times New Roman"/>
        <charset val="134"/>
      </rPr>
      <t xml:space="preserve">      </t>
    </r>
    <r>
      <rPr>
        <sz val="10"/>
        <rFont val="宋体"/>
        <charset val="134"/>
      </rPr>
      <t>特别业务</t>
    </r>
  </si>
  <si>
    <r>
      <rPr>
        <sz val="10"/>
        <rFont val="Times New Roman"/>
        <charset val="134"/>
      </rPr>
      <t xml:space="preserve">      </t>
    </r>
    <r>
      <rPr>
        <sz val="10"/>
        <rFont val="宋体"/>
        <charset val="134"/>
      </rPr>
      <t>特勤业务</t>
    </r>
  </si>
  <si>
    <r>
      <rPr>
        <sz val="10"/>
        <rFont val="Times New Roman"/>
        <charset val="134"/>
      </rPr>
      <t xml:space="preserve">      </t>
    </r>
    <r>
      <rPr>
        <sz val="10"/>
        <rFont val="宋体"/>
        <charset val="134"/>
      </rPr>
      <t>移民事务</t>
    </r>
  </si>
  <si>
    <r>
      <rPr>
        <sz val="10"/>
        <rFont val="Times New Roman"/>
        <charset val="134"/>
      </rPr>
      <t xml:space="preserve">      </t>
    </r>
    <r>
      <rPr>
        <sz val="10"/>
        <rFont val="宋体"/>
        <charset val="134"/>
      </rPr>
      <t>其他公安支出</t>
    </r>
  </si>
  <si>
    <r>
      <rPr>
        <b/>
        <sz val="10"/>
        <rFont val="Times New Roman"/>
        <charset val="134"/>
      </rPr>
      <t xml:space="preserve">    </t>
    </r>
    <r>
      <rPr>
        <b/>
        <sz val="10"/>
        <rFont val="宋体"/>
        <charset val="134"/>
      </rPr>
      <t>国家安全</t>
    </r>
  </si>
  <si>
    <r>
      <rPr>
        <sz val="10"/>
        <rFont val="Times New Roman"/>
        <charset val="134"/>
      </rPr>
      <t xml:space="preserve">      </t>
    </r>
    <r>
      <rPr>
        <sz val="10"/>
        <rFont val="宋体"/>
        <charset val="134"/>
      </rPr>
      <t>安全业务</t>
    </r>
  </si>
  <si>
    <r>
      <rPr>
        <sz val="10"/>
        <rFont val="Times New Roman"/>
        <charset val="134"/>
      </rPr>
      <t xml:space="preserve">      </t>
    </r>
    <r>
      <rPr>
        <sz val="10"/>
        <rFont val="宋体"/>
        <charset val="134"/>
      </rPr>
      <t>其他国家安全支出</t>
    </r>
  </si>
  <si>
    <r>
      <rPr>
        <b/>
        <sz val="10"/>
        <rFont val="Times New Roman"/>
        <charset val="134"/>
      </rPr>
      <t xml:space="preserve">    </t>
    </r>
    <r>
      <rPr>
        <b/>
        <sz val="10"/>
        <rFont val="宋体"/>
        <charset val="134"/>
      </rPr>
      <t>检察</t>
    </r>
  </si>
  <si>
    <r>
      <rPr>
        <sz val="10"/>
        <rFont val="Times New Roman"/>
        <charset val="134"/>
      </rPr>
      <t xml:space="preserve">      “</t>
    </r>
    <r>
      <rPr>
        <sz val="10"/>
        <rFont val="宋体"/>
        <charset val="134"/>
      </rPr>
      <t>两房</t>
    </r>
    <r>
      <rPr>
        <sz val="10"/>
        <rFont val="Times New Roman"/>
        <charset val="134"/>
      </rPr>
      <t>”</t>
    </r>
    <r>
      <rPr>
        <sz val="10"/>
        <rFont val="宋体"/>
        <charset val="134"/>
      </rPr>
      <t>建设</t>
    </r>
  </si>
  <si>
    <r>
      <rPr>
        <sz val="10"/>
        <rFont val="Times New Roman"/>
        <charset val="134"/>
      </rPr>
      <t xml:space="preserve">      </t>
    </r>
    <r>
      <rPr>
        <sz val="10"/>
        <rFont val="宋体"/>
        <charset val="134"/>
      </rPr>
      <t>检察监督</t>
    </r>
  </si>
  <si>
    <r>
      <rPr>
        <sz val="10"/>
        <rFont val="Times New Roman"/>
        <charset val="134"/>
      </rPr>
      <t xml:space="preserve">      </t>
    </r>
    <r>
      <rPr>
        <sz val="10"/>
        <rFont val="宋体"/>
        <charset val="134"/>
      </rPr>
      <t>其他检察支出</t>
    </r>
  </si>
  <si>
    <r>
      <rPr>
        <b/>
        <sz val="10"/>
        <rFont val="Times New Roman"/>
        <charset val="134"/>
      </rPr>
      <t xml:space="preserve">    </t>
    </r>
    <r>
      <rPr>
        <b/>
        <sz val="10"/>
        <rFont val="宋体"/>
        <charset val="134"/>
      </rPr>
      <t>法院</t>
    </r>
  </si>
  <si>
    <r>
      <rPr>
        <sz val="10"/>
        <rFont val="Times New Roman"/>
        <charset val="134"/>
      </rPr>
      <t xml:space="preserve">      </t>
    </r>
    <r>
      <rPr>
        <sz val="10"/>
        <rFont val="宋体"/>
        <charset val="134"/>
      </rPr>
      <t>案件审判</t>
    </r>
  </si>
  <si>
    <r>
      <rPr>
        <sz val="10"/>
        <rFont val="Times New Roman"/>
        <charset val="134"/>
      </rPr>
      <t xml:space="preserve">      </t>
    </r>
    <r>
      <rPr>
        <sz val="10"/>
        <rFont val="宋体"/>
        <charset val="134"/>
      </rPr>
      <t>案件执行</t>
    </r>
  </si>
  <si>
    <r>
      <rPr>
        <sz val="10"/>
        <rFont val="Times New Roman"/>
        <charset val="134"/>
      </rPr>
      <t xml:space="preserve">      “</t>
    </r>
    <r>
      <rPr>
        <sz val="10"/>
        <rFont val="宋体"/>
        <charset val="134"/>
      </rPr>
      <t>两庭</t>
    </r>
    <r>
      <rPr>
        <sz val="10"/>
        <rFont val="Times New Roman"/>
        <charset val="134"/>
      </rPr>
      <t>”</t>
    </r>
    <r>
      <rPr>
        <sz val="10"/>
        <rFont val="宋体"/>
        <charset val="134"/>
      </rPr>
      <t>建设</t>
    </r>
  </si>
  <si>
    <r>
      <rPr>
        <sz val="10"/>
        <rFont val="Times New Roman"/>
        <charset val="134"/>
      </rPr>
      <t xml:space="preserve">      </t>
    </r>
    <r>
      <rPr>
        <sz val="10"/>
        <rFont val="宋体"/>
        <charset val="134"/>
      </rPr>
      <t>其他法院支出</t>
    </r>
  </si>
  <si>
    <r>
      <rPr>
        <b/>
        <sz val="10"/>
        <rFont val="Times New Roman"/>
        <charset val="134"/>
      </rPr>
      <t xml:space="preserve">    </t>
    </r>
    <r>
      <rPr>
        <b/>
        <sz val="10"/>
        <rFont val="宋体"/>
        <charset val="134"/>
      </rPr>
      <t>司法</t>
    </r>
  </si>
  <si>
    <r>
      <rPr>
        <sz val="10"/>
        <rFont val="Times New Roman"/>
        <charset val="134"/>
      </rPr>
      <t xml:space="preserve">      </t>
    </r>
    <r>
      <rPr>
        <sz val="10"/>
        <rFont val="宋体"/>
        <charset val="134"/>
      </rPr>
      <t>基层司法业务</t>
    </r>
  </si>
  <si>
    <r>
      <rPr>
        <sz val="10"/>
        <rFont val="Times New Roman"/>
        <charset val="134"/>
      </rPr>
      <t xml:space="preserve">      </t>
    </r>
    <r>
      <rPr>
        <sz val="10"/>
        <rFont val="宋体"/>
        <charset val="134"/>
      </rPr>
      <t>普法宣传</t>
    </r>
  </si>
  <si>
    <r>
      <rPr>
        <sz val="10"/>
        <rFont val="Times New Roman"/>
        <charset val="134"/>
      </rPr>
      <t xml:space="preserve">      </t>
    </r>
    <r>
      <rPr>
        <sz val="10"/>
        <rFont val="宋体"/>
        <charset val="134"/>
      </rPr>
      <t>律师管理</t>
    </r>
  </si>
  <si>
    <r>
      <rPr>
        <sz val="10"/>
        <rFont val="Times New Roman"/>
        <charset val="134"/>
      </rPr>
      <t xml:space="preserve">      </t>
    </r>
    <r>
      <rPr>
        <sz val="10"/>
        <rFont val="宋体"/>
        <charset val="134"/>
      </rPr>
      <t>公共法律服务</t>
    </r>
  </si>
  <si>
    <r>
      <rPr>
        <sz val="10"/>
        <rFont val="Times New Roman"/>
        <charset val="134"/>
      </rPr>
      <t xml:space="preserve">      </t>
    </r>
    <r>
      <rPr>
        <sz val="10"/>
        <rFont val="宋体"/>
        <charset val="134"/>
      </rPr>
      <t>国家统一法律职业资格考试</t>
    </r>
  </si>
  <si>
    <r>
      <rPr>
        <sz val="10"/>
        <rFont val="Times New Roman"/>
        <charset val="134"/>
      </rPr>
      <t xml:space="preserve">      </t>
    </r>
    <r>
      <rPr>
        <sz val="10"/>
        <rFont val="宋体"/>
        <charset val="134"/>
      </rPr>
      <t>社区矫正</t>
    </r>
  </si>
  <si>
    <r>
      <rPr>
        <sz val="10"/>
        <rFont val="Times New Roman"/>
        <charset val="134"/>
      </rPr>
      <t xml:space="preserve">      </t>
    </r>
    <r>
      <rPr>
        <sz val="10"/>
        <rFont val="宋体"/>
        <charset val="134"/>
      </rPr>
      <t>法治建设</t>
    </r>
  </si>
  <si>
    <r>
      <rPr>
        <sz val="10"/>
        <rFont val="Times New Roman"/>
        <charset val="134"/>
      </rPr>
      <t xml:space="preserve">      </t>
    </r>
    <r>
      <rPr>
        <sz val="10"/>
        <rFont val="宋体"/>
        <charset val="134"/>
      </rPr>
      <t>其他司法支出</t>
    </r>
  </si>
  <si>
    <r>
      <rPr>
        <b/>
        <sz val="10"/>
        <rFont val="Times New Roman"/>
        <charset val="134"/>
      </rPr>
      <t xml:space="preserve">    </t>
    </r>
    <r>
      <rPr>
        <b/>
        <sz val="10"/>
        <rFont val="宋体"/>
        <charset val="134"/>
      </rPr>
      <t>监狱</t>
    </r>
  </si>
  <si>
    <r>
      <rPr>
        <sz val="10"/>
        <rFont val="Times New Roman"/>
        <charset val="134"/>
      </rPr>
      <t xml:space="preserve">      </t>
    </r>
    <r>
      <rPr>
        <sz val="10"/>
        <rFont val="宋体"/>
        <charset val="134"/>
      </rPr>
      <t>罪犯生活及医疗卫生</t>
    </r>
  </si>
  <si>
    <r>
      <rPr>
        <sz val="10"/>
        <rFont val="Times New Roman"/>
        <charset val="134"/>
      </rPr>
      <t xml:space="preserve">      </t>
    </r>
    <r>
      <rPr>
        <sz val="10"/>
        <rFont val="宋体"/>
        <charset val="134"/>
      </rPr>
      <t>监狱业务及罪犯改造</t>
    </r>
  </si>
  <si>
    <r>
      <rPr>
        <sz val="10"/>
        <rFont val="Times New Roman"/>
        <charset val="134"/>
      </rPr>
      <t xml:space="preserve">      </t>
    </r>
    <r>
      <rPr>
        <sz val="10"/>
        <rFont val="宋体"/>
        <charset val="134"/>
      </rPr>
      <t>狱政设施建设</t>
    </r>
  </si>
  <si>
    <r>
      <rPr>
        <sz val="10"/>
        <rFont val="Times New Roman"/>
        <charset val="134"/>
      </rPr>
      <t xml:space="preserve">      </t>
    </r>
    <r>
      <rPr>
        <sz val="10"/>
        <rFont val="宋体"/>
        <charset val="134"/>
      </rPr>
      <t>其他监狱支出</t>
    </r>
  </si>
  <si>
    <r>
      <rPr>
        <b/>
        <sz val="10"/>
        <rFont val="Times New Roman"/>
        <charset val="134"/>
      </rPr>
      <t xml:space="preserve">    </t>
    </r>
    <r>
      <rPr>
        <b/>
        <sz val="10"/>
        <rFont val="宋体"/>
        <charset val="134"/>
      </rPr>
      <t>强制隔离戒毒</t>
    </r>
  </si>
  <si>
    <r>
      <rPr>
        <sz val="10"/>
        <rFont val="Times New Roman"/>
        <charset val="134"/>
      </rPr>
      <t xml:space="preserve">      </t>
    </r>
    <r>
      <rPr>
        <sz val="10"/>
        <rFont val="宋体"/>
        <charset val="134"/>
      </rPr>
      <t>强制隔离戒毒人员生活</t>
    </r>
  </si>
  <si>
    <r>
      <rPr>
        <sz val="10"/>
        <rFont val="Times New Roman"/>
        <charset val="134"/>
      </rPr>
      <t xml:space="preserve">      </t>
    </r>
    <r>
      <rPr>
        <sz val="10"/>
        <rFont val="宋体"/>
        <charset val="134"/>
      </rPr>
      <t>强制隔离戒毒人员教育</t>
    </r>
  </si>
  <si>
    <r>
      <rPr>
        <sz val="10"/>
        <rFont val="Times New Roman"/>
        <charset val="134"/>
      </rPr>
      <t xml:space="preserve">      </t>
    </r>
    <r>
      <rPr>
        <sz val="10"/>
        <rFont val="宋体"/>
        <charset val="134"/>
      </rPr>
      <t>所政设施建设</t>
    </r>
  </si>
  <si>
    <r>
      <rPr>
        <sz val="10"/>
        <rFont val="Times New Roman"/>
        <charset val="134"/>
      </rPr>
      <t xml:space="preserve">      </t>
    </r>
    <r>
      <rPr>
        <sz val="10"/>
        <rFont val="宋体"/>
        <charset val="134"/>
      </rPr>
      <t>其他强制隔离戒毒支出</t>
    </r>
  </si>
  <si>
    <r>
      <rPr>
        <b/>
        <sz val="10"/>
        <rFont val="Times New Roman"/>
        <charset val="134"/>
      </rPr>
      <t xml:space="preserve">    </t>
    </r>
    <r>
      <rPr>
        <b/>
        <sz val="10"/>
        <rFont val="宋体"/>
        <charset val="134"/>
      </rPr>
      <t>国家保密</t>
    </r>
  </si>
  <si>
    <r>
      <rPr>
        <sz val="10"/>
        <rFont val="Times New Roman"/>
        <charset val="134"/>
      </rPr>
      <t xml:space="preserve">      </t>
    </r>
    <r>
      <rPr>
        <sz val="10"/>
        <rFont val="宋体"/>
        <charset val="134"/>
      </rPr>
      <t>保密技术</t>
    </r>
  </si>
  <si>
    <r>
      <rPr>
        <sz val="10"/>
        <rFont val="Times New Roman"/>
        <charset val="134"/>
      </rPr>
      <t xml:space="preserve">      </t>
    </r>
    <r>
      <rPr>
        <sz val="10"/>
        <rFont val="宋体"/>
        <charset val="134"/>
      </rPr>
      <t>保密管理</t>
    </r>
  </si>
  <si>
    <r>
      <rPr>
        <sz val="10"/>
        <rFont val="Times New Roman"/>
        <charset val="134"/>
      </rPr>
      <t xml:space="preserve">      </t>
    </r>
    <r>
      <rPr>
        <sz val="10"/>
        <rFont val="宋体"/>
        <charset val="134"/>
      </rPr>
      <t>其他国家保密支出</t>
    </r>
  </si>
  <si>
    <r>
      <rPr>
        <b/>
        <sz val="10"/>
        <rFont val="Times New Roman"/>
        <charset val="134"/>
      </rPr>
      <t xml:space="preserve">    </t>
    </r>
    <r>
      <rPr>
        <b/>
        <sz val="10"/>
        <rFont val="宋体"/>
        <charset val="134"/>
      </rPr>
      <t>缉私警察</t>
    </r>
  </si>
  <si>
    <r>
      <rPr>
        <sz val="10"/>
        <rFont val="Times New Roman"/>
        <charset val="134"/>
      </rPr>
      <t xml:space="preserve">      </t>
    </r>
    <r>
      <rPr>
        <sz val="10"/>
        <rFont val="宋体"/>
        <charset val="134"/>
      </rPr>
      <t>缉私业务</t>
    </r>
  </si>
  <si>
    <r>
      <rPr>
        <sz val="10"/>
        <rFont val="Times New Roman"/>
        <charset val="134"/>
      </rPr>
      <t xml:space="preserve">      </t>
    </r>
    <r>
      <rPr>
        <sz val="10"/>
        <rFont val="宋体"/>
        <charset val="134"/>
      </rPr>
      <t>其他缉私警察支出</t>
    </r>
  </si>
  <si>
    <r>
      <rPr>
        <b/>
        <sz val="10"/>
        <rFont val="Times New Roman"/>
        <charset val="134"/>
      </rPr>
      <t xml:space="preserve">    </t>
    </r>
    <r>
      <rPr>
        <b/>
        <sz val="10"/>
        <rFont val="宋体"/>
        <charset val="134"/>
      </rPr>
      <t>其他公共安全支出</t>
    </r>
  </si>
  <si>
    <r>
      <rPr>
        <sz val="10"/>
        <rFont val="Times New Roman"/>
        <charset val="134"/>
      </rPr>
      <t xml:space="preserve">      </t>
    </r>
    <r>
      <rPr>
        <sz val="10"/>
        <rFont val="宋体"/>
        <charset val="134"/>
      </rPr>
      <t>国家司法救助支出</t>
    </r>
  </si>
  <si>
    <r>
      <rPr>
        <sz val="10"/>
        <rFont val="Times New Roman"/>
        <charset val="134"/>
      </rPr>
      <t xml:space="preserve">      </t>
    </r>
    <r>
      <rPr>
        <sz val="10"/>
        <rFont val="宋体"/>
        <charset val="134"/>
      </rPr>
      <t>其他公共安全支出</t>
    </r>
  </si>
  <si>
    <r>
      <rPr>
        <b/>
        <sz val="10"/>
        <rFont val="Times New Roman"/>
        <charset val="134"/>
      </rPr>
      <t xml:space="preserve">  </t>
    </r>
    <r>
      <rPr>
        <b/>
        <sz val="10"/>
        <rFont val="宋体"/>
        <charset val="134"/>
      </rPr>
      <t>教育支出</t>
    </r>
  </si>
  <si>
    <r>
      <rPr>
        <b/>
        <sz val="10"/>
        <rFont val="Times New Roman"/>
        <charset val="134"/>
      </rPr>
      <t xml:space="preserve">    </t>
    </r>
    <r>
      <rPr>
        <b/>
        <sz val="10"/>
        <rFont val="宋体"/>
        <charset val="134"/>
      </rPr>
      <t>教育管理事务</t>
    </r>
  </si>
  <si>
    <r>
      <rPr>
        <sz val="10"/>
        <rFont val="Times New Roman"/>
        <charset val="134"/>
      </rPr>
      <t xml:space="preserve">      </t>
    </r>
    <r>
      <rPr>
        <sz val="10"/>
        <rFont val="宋体"/>
        <charset val="134"/>
      </rPr>
      <t>其他教育管理事务支出</t>
    </r>
  </si>
  <si>
    <r>
      <rPr>
        <b/>
        <sz val="10"/>
        <rFont val="Times New Roman"/>
        <charset val="134"/>
      </rPr>
      <t xml:space="preserve">    </t>
    </r>
    <r>
      <rPr>
        <b/>
        <sz val="10"/>
        <rFont val="宋体"/>
        <charset val="134"/>
      </rPr>
      <t>普通教育</t>
    </r>
  </si>
  <si>
    <r>
      <rPr>
        <sz val="10"/>
        <rFont val="Times New Roman"/>
        <charset val="134"/>
      </rPr>
      <t xml:space="preserve">      </t>
    </r>
    <r>
      <rPr>
        <sz val="10"/>
        <rFont val="宋体"/>
        <charset val="134"/>
      </rPr>
      <t>学前教育</t>
    </r>
  </si>
  <si>
    <r>
      <rPr>
        <sz val="10"/>
        <rFont val="Times New Roman"/>
        <charset val="134"/>
      </rPr>
      <t xml:space="preserve">      </t>
    </r>
    <r>
      <rPr>
        <sz val="10"/>
        <rFont val="宋体"/>
        <charset val="134"/>
      </rPr>
      <t>小学教育</t>
    </r>
  </si>
  <si>
    <r>
      <rPr>
        <sz val="10"/>
        <rFont val="Times New Roman"/>
        <charset val="134"/>
      </rPr>
      <t xml:space="preserve">      </t>
    </r>
    <r>
      <rPr>
        <sz val="10"/>
        <rFont val="宋体"/>
        <charset val="134"/>
      </rPr>
      <t>初中教育</t>
    </r>
  </si>
  <si>
    <r>
      <rPr>
        <sz val="10"/>
        <rFont val="Times New Roman"/>
        <charset val="134"/>
      </rPr>
      <t xml:space="preserve">      </t>
    </r>
    <r>
      <rPr>
        <sz val="10"/>
        <rFont val="宋体"/>
        <charset val="134"/>
      </rPr>
      <t>高中教育</t>
    </r>
  </si>
  <si>
    <r>
      <rPr>
        <sz val="10"/>
        <rFont val="Times New Roman"/>
        <charset val="134"/>
      </rPr>
      <t xml:space="preserve">      </t>
    </r>
    <r>
      <rPr>
        <sz val="10"/>
        <rFont val="宋体"/>
        <charset val="134"/>
      </rPr>
      <t>高等教育</t>
    </r>
  </si>
  <si>
    <r>
      <rPr>
        <sz val="10"/>
        <rFont val="Times New Roman"/>
        <charset val="134"/>
      </rPr>
      <t xml:space="preserve">      </t>
    </r>
    <r>
      <rPr>
        <sz val="10"/>
        <rFont val="宋体"/>
        <charset val="134"/>
      </rPr>
      <t>其他普通教育支出</t>
    </r>
  </si>
  <si>
    <r>
      <rPr>
        <b/>
        <sz val="10"/>
        <rFont val="Times New Roman"/>
        <charset val="134"/>
      </rPr>
      <t xml:space="preserve">    </t>
    </r>
    <r>
      <rPr>
        <b/>
        <sz val="10"/>
        <rFont val="宋体"/>
        <charset val="134"/>
      </rPr>
      <t>职业教育</t>
    </r>
  </si>
  <si>
    <r>
      <rPr>
        <sz val="10"/>
        <rFont val="Times New Roman"/>
        <charset val="134"/>
      </rPr>
      <t xml:space="preserve">      </t>
    </r>
    <r>
      <rPr>
        <sz val="10"/>
        <rFont val="宋体"/>
        <charset val="134"/>
      </rPr>
      <t>初等职业教育</t>
    </r>
  </si>
  <si>
    <r>
      <rPr>
        <sz val="10"/>
        <rFont val="Times New Roman"/>
        <charset val="134"/>
      </rPr>
      <t xml:space="preserve">      </t>
    </r>
    <r>
      <rPr>
        <sz val="10"/>
        <rFont val="宋体"/>
        <charset val="134"/>
      </rPr>
      <t>中等职业教育</t>
    </r>
  </si>
  <si>
    <r>
      <rPr>
        <sz val="10"/>
        <rFont val="Times New Roman"/>
        <charset val="134"/>
      </rPr>
      <t xml:space="preserve">      </t>
    </r>
    <r>
      <rPr>
        <sz val="10"/>
        <rFont val="宋体"/>
        <charset val="134"/>
      </rPr>
      <t>技校教育</t>
    </r>
  </si>
  <si>
    <r>
      <rPr>
        <sz val="10"/>
        <rFont val="Times New Roman"/>
        <charset val="134"/>
      </rPr>
      <t xml:space="preserve">      </t>
    </r>
    <r>
      <rPr>
        <sz val="10"/>
        <rFont val="宋体"/>
        <charset val="134"/>
      </rPr>
      <t>高等职业教育</t>
    </r>
  </si>
  <si>
    <r>
      <rPr>
        <sz val="10"/>
        <rFont val="Times New Roman"/>
        <charset val="134"/>
      </rPr>
      <t xml:space="preserve">      </t>
    </r>
    <r>
      <rPr>
        <sz val="10"/>
        <rFont val="宋体"/>
        <charset val="134"/>
      </rPr>
      <t>其他职业教育支出</t>
    </r>
  </si>
  <si>
    <r>
      <rPr>
        <b/>
        <sz val="10"/>
        <rFont val="Times New Roman"/>
        <charset val="134"/>
      </rPr>
      <t xml:space="preserve">    </t>
    </r>
    <r>
      <rPr>
        <b/>
        <sz val="10"/>
        <rFont val="宋体"/>
        <charset val="134"/>
      </rPr>
      <t>成人教育</t>
    </r>
  </si>
  <si>
    <r>
      <rPr>
        <sz val="10"/>
        <rFont val="Times New Roman"/>
        <charset val="134"/>
      </rPr>
      <t xml:space="preserve">      </t>
    </r>
    <r>
      <rPr>
        <sz val="10"/>
        <rFont val="宋体"/>
        <charset val="134"/>
      </rPr>
      <t>成人初等教育</t>
    </r>
  </si>
  <si>
    <r>
      <rPr>
        <sz val="10"/>
        <rFont val="Times New Roman"/>
        <charset val="134"/>
      </rPr>
      <t xml:space="preserve">      </t>
    </r>
    <r>
      <rPr>
        <sz val="10"/>
        <rFont val="宋体"/>
        <charset val="134"/>
      </rPr>
      <t>成人中等教育</t>
    </r>
  </si>
  <si>
    <r>
      <rPr>
        <sz val="10"/>
        <rFont val="Times New Roman"/>
        <charset val="134"/>
      </rPr>
      <t xml:space="preserve">      </t>
    </r>
    <r>
      <rPr>
        <sz val="10"/>
        <rFont val="宋体"/>
        <charset val="134"/>
      </rPr>
      <t>成人高等教育</t>
    </r>
  </si>
  <si>
    <r>
      <rPr>
        <sz val="10"/>
        <rFont val="Times New Roman"/>
        <charset val="134"/>
      </rPr>
      <t xml:space="preserve">      </t>
    </r>
    <r>
      <rPr>
        <sz val="10"/>
        <rFont val="宋体"/>
        <charset val="134"/>
      </rPr>
      <t>成人广播电视教育</t>
    </r>
  </si>
  <si>
    <r>
      <rPr>
        <sz val="10"/>
        <rFont val="Times New Roman"/>
        <charset val="134"/>
      </rPr>
      <t xml:space="preserve">      </t>
    </r>
    <r>
      <rPr>
        <sz val="10"/>
        <rFont val="宋体"/>
        <charset val="134"/>
      </rPr>
      <t>其他成人教育支出</t>
    </r>
  </si>
  <si>
    <r>
      <rPr>
        <b/>
        <sz val="10"/>
        <rFont val="Times New Roman"/>
        <charset val="134"/>
      </rPr>
      <t xml:space="preserve">    </t>
    </r>
    <r>
      <rPr>
        <b/>
        <sz val="10"/>
        <rFont val="宋体"/>
        <charset val="134"/>
      </rPr>
      <t>广播电视教育</t>
    </r>
  </si>
  <si>
    <r>
      <rPr>
        <sz val="10"/>
        <rFont val="Times New Roman"/>
        <charset val="134"/>
      </rPr>
      <t xml:space="preserve">      </t>
    </r>
    <r>
      <rPr>
        <sz val="10"/>
        <rFont val="宋体"/>
        <charset val="134"/>
      </rPr>
      <t>广播电视学校</t>
    </r>
  </si>
  <si>
    <r>
      <rPr>
        <sz val="10"/>
        <rFont val="Times New Roman"/>
        <charset val="134"/>
      </rPr>
      <t xml:space="preserve">      </t>
    </r>
    <r>
      <rPr>
        <sz val="10"/>
        <rFont val="宋体"/>
        <charset val="134"/>
      </rPr>
      <t>教育电视台</t>
    </r>
  </si>
  <si>
    <r>
      <rPr>
        <sz val="10"/>
        <rFont val="Times New Roman"/>
        <charset val="134"/>
      </rPr>
      <t xml:space="preserve">      </t>
    </r>
    <r>
      <rPr>
        <sz val="10"/>
        <rFont val="宋体"/>
        <charset val="134"/>
      </rPr>
      <t>其他广播电视教育支出</t>
    </r>
  </si>
  <si>
    <r>
      <rPr>
        <b/>
        <sz val="10"/>
        <rFont val="Times New Roman"/>
        <charset val="134"/>
      </rPr>
      <t xml:space="preserve">    </t>
    </r>
    <r>
      <rPr>
        <b/>
        <sz val="10"/>
        <rFont val="宋体"/>
        <charset val="134"/>
      </rPr>
      <t>留学教育</t>
    </r>
  </si>
  <si>
    <r>
      <rPr>
        <sz val="10"/>
        <rFont val="Times New Roman"/>
        <charset val="134"/>
      </rPr>
      <t xml:space="preserve">      </t>
    </r>
    <r>
      <rPr>
        <sz val="10"/>
        <rFont val="宋体"/>
        <charset val="134"/>
      </rPr>
      <t>出国留学教育</t>
    </r>
  </si>
  <si>
    <r>
      <rPr>
        <sz val="10"/>
        <rFont val="Times New Roman"/>
        <charset val="134"/>
      </rPr>
      <t xml:space="preserve">      </t>
    </r>
    <r>
      <rPr>
        <sz val="10"/>
        <rFont val="宋体"/>
        <charset val="134"/>
      </rPr>
      <t>来华留学教育</t>
    </r>
  </si>
  <si>
    <r>
      <rPr>
        <sz val="10"/>
        <rFont val="Times New Roman"/>
        <charset val="134"/>
      </rPr>
      <t xml:space="preserve">      </t>
    </r>
    <r>
      <rPr>
        <sz val="10"/>
        <rFont val="宋体"/>
        <charset val="134"/>
      </rPr>
      <t>其他留学教育支出</t>
    </r>
  </si>
  <si>
    <r>
      <rPr>
        <b/>
        <sz val="10"/>
        <rFont val="Times New Roman"/>
        <charset val="134"/>
      </rPr>
      <t xml:space="preserve">    </t>
    </r>
    <r>
      <rPr>
        <b/>
        <sz val="10"/>
        <rFont val="宋体"/>
        <charset val="134"/>
      </rPr>
      <t>特殊教育</t>
    </r>
  </si>
  <si>
    <r>
      <rPr>
        <sz val="10"/>
        <rFont val="Times New Roman"/>
        <charset val="134"/>
      </rPr>
      <t xml:space="preserve">      </t>
    </r>
    <r>
      <rPr>
        <sz val="10"/>
        <rFont val="宋体"/>
        <charset val="134"/>
      </rPr>
      <t>特殊学校教育</t>
    </r>
  </si>
  <si>
    <r>
      <rPr>
        <sz val="10"/>
        <rFont val="Times New Roman"/>
        <charset val="134"/>
      </rPr>
      <t xml:space="preserve">      </t>
    </r>
    <r>
      <rPr>
        <sz val="10"/>
        <rFont val="宋体"/>
        <charset val="134"/>
      </rPr>
      <t>专门学校教育</t>
    </r>
  </si>
  <si>
    <r>
      <rPr>
        <sz val="10"/>
        <rFont val="Times New Roman"/>
        <charset val="134"/>
      </rPr>
      <t xml:space="preserve">      </t>
    </r>
    <r>
      <rPr>
        <sz val="10"/>
        <rFont val="宋体"/>
        <charset val="134"/>
      </rPr>
      <t>其他特殊教育支出</t>
    </r>
  </si>
  <si>
    <r>
      <rPr>
        <b/>
        <sz val="10"/>
        <rFont val="Times New Roman"/>
        <charset val="134"/>
      </rPr>
      <t xml:space="preserve">    </t>
    </r>
    <r>
      <rPr>
        <b/>
        <sz val="10"/>
        <rFont val="宋体"/>
        <charset val="134"/>
      </rPr>
      <t>进修及培训</t>
    </r>
  </si>
  <si>
    <r>
      <rPr>
        <sz val="10"/>
        <rFont val="Times New Roman"/>
        <charset val="134"/>
      </rPr>
      <t xml:space="preserve">      </t>
    </r>
    <r>
      <rPr>
        <sz val="10"/>
        <rFont val="宋体"/>
        <charset val="134"/>
      </rPr>
      <t>教师进修</t>
    </r>
  </si>
  <si>
    <r>
      <rPr>
        <sz val="10"/>
        <rFont val="Times New Roman"/>
        <charset val="134"/>
      </rPr>
      <t xml:space="preserve">      </t>
    </r>
    <r>
      <rPr>
        <sz val="10"/>
        <rFont val="宋体"/>
        <charset val="134"/>
      </rPr>
      <t>干部教育</t>
    </r>
  </si>
  <si>
    <r>
      <rPr>
        <sz val="10"/>
        <rFont val="Times New Roman"/>
        <charset val="134"/>
      </rPr>
      <t xml:space="preserve">      </t>
    </r>
    <r>
      <rPr>
        <sz val="10"/>
        <rFont val="宋体"/>
        <charset val="134"/>
      </rPr>
      <t>培训支出</t>
    </r>
  </si>
  <si>
    <r>
      <rPr>
        <sz val="10"/>
        <rFont val="Times New Roman"/>
        <charset val="134"/>
      </rPr>
      <t xml:space="preserve">      </t>
    </r>
    <r>
      <rPr>
        <sz val="10"/>
        <rFont val="宋体"/>
        <charset val="134"/>
      </rPr>
      <t>退役士兵能力提升</t>
    </r>
  </si>
  <si>
    <r>
      <rPr>
        <sz val="10"/>
        <rFont val="Times New Roman"/>
        <charset val="134"/>
      </rPr>
      <t xml:space="preserve">      </t>
    </r>
    <r>
      <rPr>
        <sz val="10"/>
        <rFont val="宋体"/>
        <charset val="134"/>
      </rPr>
      <t>其他进修及培训</t>
    </r>
  </si>
  <si>
    <r>
      <rPr>
        <b/>
        <sz val="10"/>
        <rFont val="Times New Roman"/>
        <charset val="134"/>
      </rPr>
      <t xml:space="preserve">    </t>
    </r>
    <r>
      <rPr>
        <b/>
        <sz val="10"/>
        <rFont val="宋体"/>
        <charset val="134"/>
      </rPr>
      <t>教育费附加安排的支出</t>
    </r>
  </si>
  <si>
    <r>
      <rPr>
        <sz val="10"/>
        <rFont val="Times New Roman"/>
        <charset val="134"/>
      </rPr>
      <t xml:space="preserve">      </t>
    </r>
    <r>
      <rPr>
        <sz val="10"/>
        <rFont val="宋体"/>
        <charset val="134"/>
      </rPr>
      <t>农村中小学校舍建设</t>
    </r>
  </si>
  <si>
    <r>
      <rPr>
        <sz val="10"/>
        <rFont val="Times New Roman"/>
        <charset val="134"/>
      </rPr>
      <t xml:space="preserve">      </t>
    </r>
    <r>
      <rPr>
        <sz val="10"/>
        <rFont val="宋体"/>
        <charset val="134"/>
      </rPr>
      <t>农村中小学教学设施</t>
    </r>
  </si>
  <si>
    <r>
      <rPr>
        <sz val="10"/>
        <rFont val="Times New Roman"/>
        <charset val="134"/>
      </rPr>
      <t xml:space="preserve">      </t>
    </r>
    <r>
      <rPr>
        <sz val="10"/>
        <rFont val="宋体"/>
        <charset val="134"/>
      </rPr>
      <t>城市中小学校舍建设</t>
    </r>
  </si>
  <si>
    <r>
      <rPr>
        <sz val="10"/>
        <rFont val="Times New Roman"/>
        <charset val="134"/>
      </rPr>
      <t xml:space="preserve">      </t>
    </r>
    <r>
      <rPr>
        <sz val="10"/>
        <rFont val="宋体"/>
        <charset val="134"/>
      </rPr>
      <t>城市中小学教学设施</t>
    </r>
  </si>
  <si>
    <r>
      <rPr>
        <sz val="10"/>
        <rFont val="Times New Roman"/>
        <charset val="134"/>
      </rPr>
      <t xml:space="preserve">      </t>
    </r>
    <r>
      <rPr>
        <sz val="10"/>
        <rFont val="宋体"/>
        <charset val="134"/>
      </rPr>
      <t>中等职业学校教学设施</t>
    </r>
  </si>
  <si>
    <r>
      <rPr>
        <sz val="10"/>
        <rFont val="Times New Roman"/>
        <charset val="134"/>
      </rPr>
      <t xml:space="preserve">      </t>
    </r>
    <r>
      <rPr>
        <sz val="10"/>
        <rFont val="宋体"/>
        <charset val="134"/>
      </rPr>
      <t>其他教育费附加安排的支出</t>
    </r>
  </si>
  <si>
    <r>
      <rPr>
        <b/>
        <sz val="10"/>
        <rFont val="Times New Roman"/>
        <charset val="134"/>
      </rPr>
      <t xml:space="preserve">    </t>
    </r>
    <r>
      <rPr>
        <b/>
        <sz val="10"/>
        <rFont val="宋体"/>
        <charset val="134"/>
      </rPr>
      <t>其他教育支出</t>
    </r>
  </si>
  <si>
    <r>
      <rPr>
        <sz val="10"/>
        <rFont val="Times New Roman"/>
        <charset val="134"/>
      </rPr>
      <t xml:space="preserve">      </t>
    </r>
    <r>
      <rPr>
        <sz val="10"/>
        <rFont val="宋体"/>
        <charset val="134"/>
      </rPr>
      <t>其他教育支出</t>
    </r>
  </si>
  <si>
    <r>
      <rPr>
        <b/>
        <sz val="10"/>
        <rFont val="Times New Roman"/>
        <charset val="134"/>
      </rPr>
      <t xml:space="preserve">  </t>
    </r>
    <r>
      <rPr>
        <b/>
        <sz val="10"/>
        <rFont val="宋体"/>
        <charset val="134"/>
      </rPr>
      <t>科学技术支出</t>
    </r>
  </si>
  <si>
    <r>
      <rPr>
        <b/>
        <sz val="10"/>
        <rFont val="Times New Roman"/>
        <charset val="134"/>
      </rPr>
      <t xml:space="preserve">    </t>
    </r>
    <r>
      <rPr>
        <b/>
        <sz val="10"/>
        <rFont val="宋体"/>
        <charset val="134"/>
      </rPr>
      <t>科学技术管理事务</t>
    </r>
  </si>
  <si>
    <r>
      <rPr>
        <sz val="10"/>
        <rFont val="Times New Roman"/>
        <charset val="134"/>
      </rPr>
      <t xml:space="preserve">      </t>
    </r>
    <r>
      <rPr>
        <sz val="10"/>
        <rFont val="宋体"/>
        <charset val="134"/>
      </rPr>
      <t>其他科学技术管理事务支出</t>
    </r>
  </si>
  <si>
    <r>
      <rPr>
        <b/>
        <sz val="10"/>
        <rFont val="Times New Roman"/>
        <charset val="134"/>
      </rPr>
      <t xml:space="preserve">    </t>
    </r>
    <r>
      <rPr>
        <b/>
        <sz val="10"/>
        <rFont val="宋体"/>
        <charset val="134"/>
      </rPr>
      <t>基础研究</t>
    </r>
  </si>
  <si>
    <r>
      <rPr>
        <sz val="10"/>
        <rFont val="Times New Roman"/>
        <charset val="134"/>
      </rPr>
      <t xml:space="preserve">      </t>
    </r>
    <r>
      <rPr>
        <sz val="10"/>
        <rFont val="宋体"/>
        <charset val="134"/>
      </rPr>
      <t>机构运行</t>
    </r>
  </si>
  <si>
    <r>
      <rPr>
        <sz val="10"/>
        <rFont val="Times New Roman"/>
        <charset val="134"/>
      </rPr>
      <t xml:space="preserve">      </t>
    </r>
    <r>
      <rPr>
        <sz val="10"/>
        <rFont val="宋体"/>
        <charset val="134"/>
      </rPr>
      <t>自然科学基金</t>
    </r>
  </si>
  <si>
    <r>
      <rPr>
        <sz val="10"/>
        <rFont val="Times New Roman"/>
        <charset val="134"/>
      </rPr>
      <t xml:space="preserve">      </t>
    </r>
    <r>
      <rPr>
        <sz val="10"/>
        <rFont val="宋体"/>
        <charset val="134"/>
      </rPr>
      <t>实验室及相关设施</t>
    </r>
  </si>
  <si>
    <r>
      <rPr>
        <sz val="10"/>
        <rFont val="Times New Roman"/>
        <charset val="134"/>
      </rPr>
      <t xml:space="preserve">      </t>
    </r>
    <r>
      <rPr>
        <sz val="10"/>
        <rFont val="宋体"/>
        <charset val="134"/>
      </rPr>
      <t>重大科学工程</t>
    </r>
  </si>
  <si>
    <r>
      <rPr>
        <sz val="10"/>
        <rFont val="Times New Roman"/>
        <charset val="134"/>
      </rPr>
      <t xml:space="preserve">      </t>
    </r>
    <r>
      <rPr>
        <sz val="10"/>
        <rFont val="宋体"/>
        <charset val="134"/>
      </rPr>
      <t>专项基础科研</t>
    </r>
  </si>
  <si>
    <r>
      <rPr>
        <sz val="10"/>
        <rFont val="Times New Roman"/>
        <charset val="134"/>
      </rPr>
      <t xml:space="preserve">      </t>
    </r>
    <r>
      <rPr>
        <sz val="10"/>
        <rFont val="宋体"/>
        <charset val="134"/>
      </rPr>
      <t>专项技术基础</t>
    </r>
  </si>
  <si>
    <r>
      <rPr>
        <sz val="10"/>
        <rFont val="Times New Roman"/>
        <charset val="134"/>
      </rPr>
      <t xml:space="preserve">      </t>
    </r>
    <r>
      <rPr>
        <sz val="10"/>
        <rFont val="宋体"/>
        <charset val="134"/>
      </rPr>
      <t>科技人才队伍建设</t>
    </r>
  </si>
  <si>
    <r>
      <rPr>
        <sz val="10"/>
        <rFont val="Times New Roman"/>
        <charset val="134"/>
      </rPr>
      <t xml:space="preserve">      </t>
    </r>
    <r>
      <rPr>
        <sz val="10"/>
        <rFont val="宋体"/>
        <charset val="134"/>
      </rPr>
      <t>其他基础研究支出</t>
    </r>
  </si>
  <si>
    <r>
      <rPr>
        <b/>
        <sz val="10"/>
        <rFont val="Times New Roman"/>
        <charset val="134"/>
      </rPr>
      <t xml:space="preserve">    </t>
    </r>
    <r>
      <rPr>
        <b/>
        <sz val="10"/>
        <rFont val="宋体"/>
        <charset val="134"/>
      </rPr>
      <t>应用研究</t>
    </r>
  </si>
  <si>
    <r>
      <rPr>
        <sz val="10"/>
        <rFont val="Times New Roman"/>
        <charset val="134"/>
      </rPr>
      <t xml:space="preserve">      </t>
    </r>
    <r>
      <rPr>
        <sz val="10"/>
        <rFont val="宋体"/>
        <charset val="134"/>
      </rPr>
      <t>社会公益研究</t>
    </r>
  </si>
  <si>
    <r>
      <rPr>
        <sz val="10"/>
        <rFont val="Times New Roman"/>
        <charset val="134"/>
      </rPr>
      <t xml:space="preserve">      </t>
    </r>
    <r>
      <rPr>
        <sz val="10"/>
        <rFont val="宋体"/>
        <charset val="134"/>
      </rPr>
      <t>高技术研究</t>
    </r>
  </si>
  <si>
    <r>
      <rPr>
        <sz val="10"/>
        <rFont val="Times New Roman"/>
        <charset val="134"/>
      </rPr>
      <t xml:space="preserve">      </t>
    </r>
    <r>
      <rPr>
        <sz val="10"/>
        <rFont val="宋体"/>
        <charset val="134"/>
      </rPr>
      <t>专项科研试制</t>
    </r>
  </si>
  <si>
    <r>
      <rPr>
        <sz val="10"/>
        <rFont val="Times New Roman"/>
        <charset val="134"/>
      </rPr>
      <t xml:space="preserve">      </t>
    </r>
    <r>
      <rPr>
        <sz val="10"/>
        <rFont val="宋体"/>
        <charset val="134"/>
      </rPr>
      <t>其他应用研究支出</t>
    </r>
  </si>
  <si>
    <r>
      <rPr>
        <b/>
        <sz val="10"/>
        <rFont val="Times New Roman"/>
        <charset val="134"/>
      </rPr>
      <t xml:space="preserve">    </t>
    </r>
    <r>
      <rPr>
        <b/>
        <sz val="10"/>
        <rFont val="宋体"/>
        <charset val="134"/>
      </rPr>
      <t>技术研究与开发</t>
    </r>
  </si>
  <si>
    <r>
      <rPr>
        <sz val="10"/>
        <rFont val="Times New Roman"/>
        <charset val="134"/>
      </rPr>
      <t xml:space="preserve">      </t>
    </r>
    <r>
      <rPr>
        <sz val="10"/>
        <rFont val="宋体"/>
        <charset val="134"/>
      </rPr>
      <t>科技成果转化与扩散</t>
    </r>
  </si>
  <si>
    <r>
      <rPr>
        <sz val="10"/>
        <rFont val="Times New Roman"/>
        <charset val="134"/>
      </rPr>
      <t xml:space="preserve">      </t>
    </r>
    <r>
      <rPr>
        <sz val="10"/>
        <rFont val="宋体"/>
        <charset val="134"/>
      </rPr>
      <t>共性技术研究与开发</t>
    </r>
  </si>
  <si>
    <r>
      <rPr>
        <sz val="10"/>
        <rFont val="Times New Roman"/>
        <charset val="134"/>
      </rPr>
      <t xml:space="preserve">      </t>
    </r>
    <r>
      <rPr>
        <sz val="10"/>
        <rFont val="宋体"/>
        <charset val="134"/>
      </rPr>
      <t>其他技术研究与开发支出</t>
    </r>
  </si>
  <si>
    <r>
      <rPr>
        <b/>
        <sz val="10"/>
        <rFont val="Times New Roman"/>
        <charset val="134"/>
      </rPr>
      <t xml:space="preserve">    </t>
    </r>
    <r>
      <rPr>
        <b/>
        <sz val="10"/>
        <rFont val="宋体"/>
        <charset val="134"/>
      </rPr>
      <t>科技条件与服务</t>
    </r>
  </si>
  <si>
    <r>
      <rPr>
        <sz val="10"/>
        <rFont val="Times New Roman"/>
        <charset val="134"/>
      </rPr>
      <t xml:space="preserve">      </t>
    </r>
    <r>
      <rPr>
        <sz val="10"/>
        <rFont val="宋体"/>
        <charset val="134"/>
      </rPr>
      <t>技术创新服务体系</t>
    </r>
  </si>
  <si>
    <r>
      <rPr>
        <sz val="10"/>
        <rFont val="Times New Roman"/>
        <charset val="134"/>
      </rPr>
      <t xml:space="preserve">      </t>
    </r>
    <r>
      <rPr>
        <sz val="10"/>
        <rFont val="宋体"/>
        <charset val="134"/>
      </rPr>
      <t>科技条件专项</t>
    </r>
  </si>
  <si>
    <r>
      <rPr>
        <sz val="10"/>
        <rFont val="Times New Roman"/>
        <charset val="134"/>
      </rPr>
      <t xml:space="preserve">      </t>
    </r>
    <r>
      <rPr>
        <sz val="10"/>
        <rFont val="宋体"/>
        <charset val="134"/>
      </rPr>
      <t>其他科技条件与服务支出</t>
    </r>
  </si>
  <si>
    <r>
      <rPr>
        <b/>
        <sz val="10"/>
        <rFont val="Times New Roman"/>
        <charset val="134"/>
      </rPr>
      <t xml:space="preserve">    </t>
    </r>
    <r>
      <rPr>
        <b/>
        <sz val="10"/>
        <rFont val="宋体"/>
        <charset val="134"/>
      </rPr>
      <t>社会科学</t>
    </r>
  </si>
  <si>
    <r>
      <rPr>
        <sz val="10"/>
        <rFont val="Times New Roman"/>
        <charset val="134"/>
      </rPr>
      <t xml:space="preserve">      </t>
    </r>
    <r>
      <rPr>
        <sz val="10"/>
        <rFont val="宋体"/>
        <charset val="134"/>
      </rPr>
      <t>社会科学研究机构</t>
    </r>
  </si>
  <si>
    <r>
      <rPr>
        <sz val="10"/>
        <rFont val="Times New Roman"/>
        <charset val="134"/>
      </rPr>
      <t xml:space="preserve">      </t>
    </r>
    <r>
      <rPr>
        <sz val="10"/>
        <rFont val="宋体"/>
        <charset val="134"/>
      </rPr>
      <t>社会科学研究</t>
    </r>
  </si>
  <si>
    <r>
      <rPr>
        <sz val="10"/>
        <rFont val="Times New Roman"/>
        <charset val="134"/>
      </rPr>
      <t xml:space="preserve">      </t>
    </r>
    <r>
      <rPr>
        <sz val="10"/>
        <rFont val="宋体"/>
        <charset val="134"/>
      </rPr>
      <t>社科基金支出</t>
    </r>
  </si>
  <si>
    <r>
      <rPr>
        <sz val="10"/>
        <rFont val="Times New Roman"/>
        <charset val="134"/>
      </rPr>
      <t xml:space="preserve">      </t>
    </r>
    <r>
      <rPr>
        <sz val="10"/>
        <rFont val="宋体"/>
        <charset val="134"/>
      </rPr>
      <t>其他社会科学支出</t>
    </r>
  </si>
  <si>
    <r>
      <rPr>
        <b/>
        <sz val="10"/>
        <rFont val="Times New Roman"/>
        <charset val="134"/>
      </rPr>
      <t xml:space="preserve">    </t>
    </r>
    <r>
      <rPr>
        <b/>
        <sz val="10"/>
        <rFont val="宋体"/>
        <charset val="134"/>
      </rPr>
      <t>科学技术普及</t>
    </r>
  </si>
  <si>
    <r>
      <rPr>
        <sz val="10"/>
        <rFont val="Times New Roman"/>
        <charset val="134"/>
      </rPr>
      <t xml:space="preserve">      </t>
    </r>
    <r>
      <rPr>
        <sz val="10"/>
        <rFont val="宋体"/>
        <charset val="134"/>
      </rPr>
      <t>科普活动</t>
    </r>
  </si>
  <si>
    <r>
      <rPr>
        <sz val="10"/>
        <rFont val="Times New Roman"/>
        <charset val="134"/>
      </rPr>
      <t xml:space="preserve">      </t>
    </r>
    <r>
      <rPr>
        <sz val="10"/>
        <rFont val="宋体"/>
        <charset val="134"/>
      </rPr>
      <t>青少年科技活动</t>
    </r>
  </si>
  <si>
    <r>
      <rPr>
        <sz val="10"/>
        <rFont val="Times New Roman"/>
        <charset val="134"/>
      </rPr>
      <t xml:space="preserve">      </t>
    </r>
    <r>
      <rPr>
        <sz val="10"/>
        <rFont val="宋体"/>
        <charset val="134"/>
      </rPr>
      <t>学术交流活动</t>
    </r>
  </si>
  <si>
    <r>
      <rPr>
        <sz val="10"/>
        <rFont val="Times New Roman"/>
        <charset val="134"/>
      </rPr>
      <t xml:space="preserve">      </t>
    </r>
    <r>
      <rPr>
        <sz val="10"/>
        <rFont val="宋体"/>
        <charset val="134"/>
      </rPr>
      <t>科技馆站</t>
    </r>
  </si>
  <si>
    <r>
      <rPr>
        <sz val="10"/>
        <rFont val="Times New Roman"/>
        <charset val="134"/>
      </rPr>
      <t xml:space="preserve">      </t>
    </r>
    <r>
      <rPr>
        <sz val="10"/>
        <rFont val="宋体"/>
        <charset val="134"/>
      </rPr>
      <t>其他科学技术普及支出</t>
    </r>
  </si>
  <si>
    <r>
      <rPr>
        <b/>
        <sz val="10"/>
        <rFont val="Times New Roman"/>
        <charset val="134"/>
      </rPr>
      <t xml:space="preserve">    </t>
    </r>
    <r>
      <rPr>
        <b/>
        <sz val="10"/>
        <rFont val="宋体"/>
        <charset val="134"/>
      </rPr>
      <t>科技交流与合作</t>
    </r>
  </si>
  <si>
    <r>
      <rPr>
        <sz val="10"/>
        <rFont val="Times New Roman"/>
        <charset val="134"/>
      </rPr>
      <t xml:space="preserve">      </t>
    </r>
    <r>
      <rPr>
        <sz val="10"/>
        <rFont val="宋体"/>
        <charset val="134"/>
      </rPr>
      <t>国际交流与合作</t>
    </r>
  </si>
  <si>
    <r>
      <rPr>
        <sz val="10"/>
        <rFont val="Times New Roman"/>
        <charset val="134"/>
      </rPr>
      <t xml:space="preserve">      </t>
    </r>
    <r>
      <rPr>
        <sz val="10"/>
        <rFont val="宋体"/>
        <charset val="134"/>
      </rPr>
      <t>重大科技合作项目</t>
    </r>
  </si>
  <si>
    <r>
      <rPr>
        <sz val="10"/>
        <rFont val="Times New Roman"/>
        <charset val="134"/>
      </rPr>
      <t xml:space="preserve">      </t>
    </r>
    <r>
      <rPr>
        <sz val="10"/>
        <rFont val="宋体"/>
        <charset val="134"/>
      </rPr>
      <t>其他科技交流与合作支出</t>
    </r>
  </si>
  <si>
    <r>
      <rPr>
        <b/>
        <sz val="10"/>
        <rFont val="Times New Roman"/>
        <charset val="134"/>
      </rPr>
      <t xml:space="preserve">    </t>
    </r>
    <r>
      <rPr>
        <b/>
        <sz val="10"/>
        <rFont val="宋体"/>
        <charset val="134"/>
      </rPr>
      <t>科技重大项目</t>
    </r>
  </si>
  <si>
    <r>
      <rPr>
        <sz val="10"/>
        <rFont val="Times New Roman"/>
        <charset val="134"/>
      </rPr>
      <t xml:space="preserve">      </t>
    </r>
    <r>
      <rPr>
        <sz val="10"/>
        <rFont val="宋体"/>
        <charset val="134"/>
      </rPr>
      <t>科技重大专项</t>
    </r>
  </si>
  <si>
    <r>
      <rPr>
        <sz val="10"/>
        <rFont val="Times New Roman"/>
        <charset val="134"/>
      </rPr>
      <t xml:space="preserve">      </t>
    </r>
    <r>
      <rPr>
        <sz val="10"/>
        <rFont val="宋体"/>
        <charset val="134"/>
      </rPr>
      <t>重点研发计划</t>
    </r>
  </si>
  <si>
    <r>
      <rPr>
        <sz val="10"/>
        <rFont val="Times New Roman"/>
        <charset val="134"/>
      </rPr>
      <t xml:space="preserve">      </t>
    </r>
    <r>
      <rPr>
        <sz val="10"/>
        <rFont val="宋体"/>
        <charset val="134"/>
      </rPr>
      <t>其他科技重大项目</t>
    </r>
  </si>
  <si>
    <r>
      <rPr>
        <b/>
        <sz val="10"/>
        <rFont val="Times New Roman"/>
        <charset val="134"/>
      </rPr>
      <t xml:space="preserve">    </t>
    </r>
    <r>
      <rPr>
        <b/>
        <sz val="10"/>
        <rFont val="宋体"/>
        <charset val="134"/>
      </rPr>
      <t>其他科学技术支出</t>
    </r>
  </si>
  <si>
    <r>
      <rPr>
        <sz val="10"/>
        <rFont val="Times New Roman"/>
        <charset val="134"/>
      </rPr>
      <t xml:space="preserve">      </t>
    </r>
    <r>
      <rPr>
        <sz val="10"/>
        <rFont val="宋体"/>
        <charset val="134"/>
      </rPr>
      <t>科技奖励</t>
    </r>
  </si>
  <si>
    <r>
      <rPr>
        <sz val="10"/>
        <rFont val="Times New Roman"/>
        <charset val="134"/>
      </rPr>
      <t xml:space="preserve">      </t>
    </r>
    <r>
      <rPr>
        <sz val="10"/>
        <rFont val="宋体"/>
        <charset val="134"/>
      </rPr>
      <t>核应急</t>
    </r>
  </si>
  <si>
    <r>
      <rPr>
        <sz val="10"/>
        <rFont val="Times New Roman"/>
        <charset val="134"/>
      </rPr>
      <t xml:space="preserve">      </t>
    </r>
    <r>
      <rPr>
        <sz val="10"/>
        <rFont val="宋体"/>
        <charset val="134"/>
      </rPr>
      <t>转制科研机构</t>
    </r>
  </si>
  <si>
    <r>
      <rPr>
        <sz val="10"/>
        <rFont val="Times New Roman"/>
        <charset val="134"/>
      </rPr>
      <t xml:space="preserve">      </t>
    </r>
    <r>
      <rPr>
        <sz val="10"/>
        <rFont val="宋体"/>
        <charset val="134"/>
      </rPr>
      <t>其他科学技术支出</t>
    </r>
  </si>
  <si>
    <r>
      <rPr>
        <b/>
        <sz val="10"/>
        <rFont val="Times New Roman"/>
        <charset val="134"/>
      </rPr>
      <t xml:space="preserve">  </t>
    </r>
    <r>
      <rPr>
        <b/>
        <sz val="10"/>
        <rFont val="宋体"/>
        <charset val="134"/>
      </rPr>
      <t>文化旅游体育与传媒支出</t>
    </r>
  </si>
  <si>
    <r>
      <rPr>
        <b/>
        <sz val="10"/>
        <rFont val="Times New Roman"/>
        <charset val="134"/>
      </rPr>
      <t xml:space="preserve">    </t>
    </r>
    <r>
      <rPr>
        <b/>
        <sz val="10"/>
        <rFont val="宋体"/>
        <charset val="134"/>
      </rPr>
      <t>文化和旅游</t>
    </r>
  </si>
  <si>
    <r>
      <rPr>
        <sz val="10"/>
        <rFont val="Times New Roman"/>
        <charset val="134"/>
      </rPr>
      <t xml:space="preserve">      </t>
    </r>
    <r>
      <rPr>
        <sz val="10"/>
        <rFont val="宋体"/>
        <charset val="134"/>
      </rPr>
      <t>图书馆</t>
    </r>
  </si>
  <si>
    <r>
      <rPr>
        <sz val="10"/>
        <rFont val="Times New Roman"/>
        <charset val="134"/>
      </rPr>
      <t xml:space="preserve">      </t>
    </r>
    <r>
      <rPr>
        <sz val="10"/>
        <rFont val="宋体"/>
        <charset val="134"/>
      </rPr>
      <t>文化展示及纪念机构</t>
    </r>
  </si>
  <si>
    <r>
      <rPr>
        <sz val="10"/>
        <rFont val="Times New Roman"/>
        <charset val="134"/>
      </rPr>
      <t xml:space="preserve">      </t>
    </r>
    <r>
      <rPr>
        <sz val="10"/>
        <rFont val="宋体"/>
        <charset val="134"/>
      </rPr>
      <t>艺术表演场所</t>
    </r>
  </si>
  <si>
    <r>
      <rPr>
        <sz val="10"/>
        <rFont val="Times New Roman"/>
        <charset val="134"/>
      </rPr>
      <t xml:space="preserve">      </t>
    </r>
    <r>
      <rPr>
        <sz val="10"/>
        <rFont val="宋体"/>
        <charset val="134"/>
      </rPr>
      <t>艺术表演团体</t>
    </r>
  </si>
  <si>
    <r>
      <rPr>
        <sz val="10"/>
        <rFont val="Times New Roman"/>
        <charset val="134"/>
      </rPr>
      <t xml:space="preserve">      </t>
    </r>
    <r>
      <rPr>
        <sz val="10"/>
        <rFont val="宋体"/>
        <charset val="134"/>
      </rPr>
      <t>文化活动</t>
    </r>
  </si>
  <si>
    <r>
      <rPr>
        <sz val="10"/>
        <rFont val="Times New Roman"/>
        <charset val="134"/>
      </rPr>
      <t xml:space="preserve">      </t>
    </r>
    <r>
      <rPr>
        <sz val="10"/>
        <rFont val="宋体"/>
        <charset val="134"/>
      </rPr>
      <t>群众文化</t>
    </r>
  </si>
  <si>
    <r>
      <rPr>
        <sz val="10"/>
        <rFont val="Times New Roman"/>
        <charset val="134"/>
      </rPr>
      <t xml:space="preserve">      </t>
    </r>
    <r>
      <rPr>
        <sz val="10"/>
        <rFont val="宋体"/>
        <charset val="134"/>
      </rPr>
      <t>文化和旅游交流与合作</t>
    </r>
  </si>
  <si>
    <r>
      <rPr>
        <sz val="10"/>
        <rFont val="Times New Roman"/>
        <charset val="134"/>
      </rPr>
      <t xml:space="preserve">      </t>
    </r>
    <r>
      <rPr>
        <sz val="10"/>
        <rFont val="宋体"/>
        <charset val="134"/>
      </rPr>
      <t>文化创作与保护</t>
    </r>
  </si>
  <si>
    <r>
      <rPr>
        <sz val="10"/>
        <rFont val="Times New Roman"/>
        <charset val="134"/>
      </rPr>
      <t xml:space="preserve">      </t>
    </r>
    <r>
      <rPr>
        <sz val="10"/>
        <rFont val="宋体"/>
        <charset val="134"/>
      </rPr>
      <t>文化和旅游市场管理</t>
    </r>
  </si>
  <si>
    <r>
      <rPr>
        <sz val="10"/>
        <rFont val="Times New Roman"/>
        <charset val="134"/>
      </rPr>
      <t xml:space="preserve">      </t>
    </r>
    <r>
      <rPr>
        <sz val="10"/>
        <rFont val="宋体"/>
        <charset val="134"/>
      </rPr>
      <t>旅游宣传</t>
    </r>
  </si>
  <si>
    <r>
      <rPr>
        <sz val="10"/>
        <rFont val="Times New Roman"/>
        <charset val="134"/>
      </rPr>
      <t xml:space="preserve">      </t>
    </r>
    <r>
      <rPr>
        <sz val="10"/>
        <rFont val="宋体"/>
        <charset val="134"/>
      </rPr>
      <t>文化和旅游管理事务</t>
    </r>
  </si>
  <si>
    <r>
      <rPr>
        <sz val="10"/>
        <rFont val="Times New Roman"/>
        <charset val="134"/>
      </rPr>
      <t xml:space="preserve">      </t>
    </r>
    <r>
      <rPr>
        <sz val="10"/>
        <rFont val="宋体"/>
        <charset val="134"/>
      </rPr>
      <t>其他文化和旅游支出</t>
    </r>
  </si>
  <si>
    <r>
      <rPr>
        <b/>
        <sz val="10"/>
        <rFont val="Times New Roman"/>
        <charset val="134"/>
      </rPr>
      <t xml:space="preserve">    </t>
    </r>
    <r>
      <rPr>
        <b/>
        <sz val="10"/>
        <rFont val="宋体"/>
        <charset val="134"/>
      </rPr>
      <t>文物</t>
    </r>
  </si>
  <si>
    <r>
      <rPr>
        <sz val="10"/>
        <rFont val="Times New Roman"/>
        <charset val="134"/>
      </rPr>
      <t xml:space="preserve">      </t>
    </r>
    <r>
      <rPr>
        <sz val="10"/>
        <rFont val="宋体"/>
        <charset val="134"/>
      </rPr>
      <t>文物保护</t>
    </r>
  </si>
  <si>
    <r>
      <rPr>
        <sz val="10"/>
        <rFont val="Times New Roman"/>
        <charset val="134"/>
      </rPr>
      <t xml:space="preserve">      </t>
    </r>
    <r>
      <rPr>
        <sz val="10"/>
        <rFont val="宋体"/>
        <charset val="134"/>
      </rPr>
      <t>博物馆</t>
    </r>
  </si>
  <si>
    <r>
      <rPr>
        <sz val="10"/>
        <rFont val="Times New Roman"/>
        <charset val="134"/>
      </rPr>
      <t xml:space="preserve">      </t>
    </r>
    <r>
      <rPr>
        <sz val="10"/>
        <rFont val="宋体"/>
        <charset val="134"/>
      </rPr>
      <t>历史名城与古迹</t>
    </r>
  </si>
  <si>
    <r>
      <rPr>
        <sz val="10"/>
        <rFont val="Times New Roman"/>
        <charset val="134"/>
      </rPr>
      <t xml:space="preserve">      </t>
    </r>
    <r>
      <rPr>
        <sz val="10"/>
        <rFont val="宋体"/>
        <charset val="134"/>
      </rPr>
      <t>其他文物支出</t>
    </r>
  </si>
  <si>
    <r>
      <rPr>
        <b/>
        <sz val="10"/>
        <rFont val="Times New Roman"/>
        <charset val="134"/>
      </rPr>
      <t xml:space="preserve">    </t>
    </r>
    <r>
      <rPr>
        <b/>
        <sz val="10"/>
        <rFont val="宋体"/>
        <charset val="134"/>
      </rPr>
      <t>体育</t>
    </r>
  </si>
  <si>
    <r>
      <rPr>
        <sz val="10"/>
        <rFont val="Times New Roman"/>
        <charset val="134"/>
      </rPr>
      <t xml:space="preserve">      </t>
    </r>
    <r>
      <rPr>
        <sz val="10"/>
        <rFont val="宋体"/>
        <charset val="134"/>
      </rPr>
      <t>运动项目管理</t>
    </r>
  </si>
  <si>
    <r>
      <rPr>
        <sz val="10"/>
        <rFont val="Times New Roman"/>
        <charset val="134"/>
      </rPr>
      <t xml:space="preserve">      </t>
    </r>
    <r>
      <rPr>
        <sz val="10"/>
        <rFont val="宋体"/>
        <charset val="134"/>
      </rPr>
      <t>体育竞赛</t>
    </r>
  </si>
  <si>
    <r>
      <rPr>
        <sz val="10"/>
        <rFont val="Times New Roman"/>
        <charset val="134"/>
      </rPr>
      <t xml:space="preserve">      </t>
    </r>
    <r>
      <rPr>
        <sz val="10"/>
        <rFont val="宋体"/>
        <charset val="134"/>
      </rPr>
      <t>体育训练</t>
    </r>
  </si>
  <si>
    <r>
      <rPr>
        <sz val="10"/>
        <rFont val="Times New Roman"/>
        <charset val="134"/>
      </rPr>
      <t xml:space="preserve">      </t>
    </r>
    <r>
      <rPr>
        <sz val="10"/>
        <rFont val="宋体"/>
        <charset val="134"/>
      </rPr>
      <t>体育场馆</t>
    </r>
  </si>
  <si>
    <r>
      <rPr>
        <sz val="10"/>
        <rFont val="Times New Roman"/>
        <charset val="134"/>
      </rPr>
      <t xml:space="preserve">      </t>
    </r>
    <r>
      <rPr>
        <sz val="10"/>
        <rFont val="宋体"/>
        <charset val="134"/>
      </rPr>
      <t>群众体育</t>
    </r>
  </si>
  <si>
    <r>
      <rPr>
        <sz val="10"/>
        <rFont val="Times New Roman"/>
        <charset val="134"/>
      </rPr>
      <t xml:space="preserve">      </t>
    </r>
    <r>
      <rPr>
        <sz val="10"/>
        <rFont val="宋体"/>
        <charset val="134"/>
      </rPr>
      <t>体育交流与合作</t>
    </r>
  </si>
  <si>
    <r>
      <rPr>
        <sz val="10"/>
        <rFont val="Times New Roman"/>
        <charset val="134"/>
      </rPr>
      <t xml:space="preserve">      </t>
    </r>
    <r>
      <rPr>
        <sz val="10"/>
        <rFont val="宋体"/>
        <charset val="134"/>
      </rPr>
      <t>其他体育支出</t>
    </r>
  </si>
  <si>
    <r>
      <rPr>
        <b/>
        <sz val="10"/>
        <rFont val="Times New Roman"/>
        <charset val="134"/>
      </rPr>
      <t xml:space="preserve">    </t>
    </r>
    <r>
      <rPr>
        <b/>
        <sz val="10"/>
        <rFont val="宋体"/>
        <charset val="134"/>
      </rPr>
      <t>新闻出版电影</t>
    </r>
  </si>
  <si>
    <r>
      <rPr>
        <sz val="10"/>
        <rFont val="Times New Roman"/>
        <charset val="134"/>
      </rPr>
      <t xml:space="preserve">      </t>
    </r>
    <r>
      <rPr>
        <sz val="10"/>
        <rFont val="宋体"/>
        <charset val="134"/>
      </rPr>
      <t>新闻通讯</t>
    </r>
  </si>
  <si>
    <r>
      <rPr>
        <sz val="10"/>
        <rFont val="Times New Roman"/>
        <charset val="134"/>
      </rPr>
      <t xml:space="preserve">      </t>
    </r>
    <r>
      <rPr>
        <sz val="10"/>
        <rFont val="宋体"/>
        <charset val="134"/>
      </rPr>
      <t>出版发行</t>
    </r>
  </si>
  <si>
    <r>
      <rPr>
        <sz val="10"/>
        <rFont val="Times New Roman"/>
        <charset val="134"/>
      </rPr>
      <t xml:space="preserve">      </t>
    </r>
    <r>
      <rPr>
        <sz val="10"/>
        <rFont val="宋体"/>
        <charset val="134"/>
      </rPr>
      <t>版权管理</t>
    </r>
  </si>
  <si>
    <r>
      <rPr>
        <sz val="10"/>
        <rFont val="Times New Roman"/>
        <charset val="134"/>
      </rPr>
      <t xml:space="preserve">      </t>
    </r>
    <r>
      <rPr>
        <sz val="10"/>
        <rFont val="宋体"/>
        <charset val="134"/>
      </rPr>
      <t>电影</t>
    </r>
  </si>
  <si>
    <r>
      <rPr>
        <sz val="10"/>
        <rFont val="Times New Roman"/>
        <charset val="134"/>
      </rPr>
      <t xml:space="preserve">      </t>
    </r>
    <r>
      <rPr>
        <sz val="10"/>
        <rFont val="宋体"/>
        <charset val="134"/>
      </rPr>
      <t>其他新闻出版电影支出</t>
    </r>
  </si>
  <si>
    <r>
      <rPr>
        <b/>
        <sz val="10"/>
        <rFont val="Times New Roman"/>
        <charset val="134"/>
      </rPr>
      <t xml:space="preserve">    </t>
    </r>
    <r>
      <rPr>
        <b/>
        <sz val="10"/>
        <rFont val="宋体"/>
        <charset val="134"/>
      </rPr>
      <t>广播电视</t>
    </r>
  </si>
  <si>
    <r>
      <rPr>
        <sz val="10"/>
        <rFont val="Times New Roman"/>
        <charset val="134"/>
      </rPr>
      <t xml:space="preserve">      </t>
    </r>
    <r>
      <rPr>
        <sz val="10"/>
        <rFont val="宋体"/>
        <charset val="134"/>
      </rPr>
      <t>监测监管</t>
    </r>
  </si>
  <si>
    <r>
      <rPr>
        <sz val="10"/>
        <rFont val="Times New Roman"/>
        <charset val="134"/>
      </rPr>
      <t xml:space="preserve">      </t>
    </r>
    <r>
      <rPr>
        <sz val="10"/>
        <rFont val="宋体"/>
        <charset val="134"/>
      </rPr>
      <t>传输发射</t>
    </r>
  </si>
  <si>
    <r>
      <rPr>
        <sz val="10"/>
        <rFont val="Times New Roman"/>
        <charset val="134"/>
      </rPr>
      <t xml:space="preserve">      </t>
    </r>
    <r>
      <rPr>
        <sz val="10"/>
        <rFont val="宋体"/>
        <charset val="134"/>
      </rPr>
      <t>广播电视事务</t>
    </r>
  </si>
  <si>
    <r>
      <rPr>
        <sz val="10"/>
        <rFont val="Times New Roman"/>
        <charset val="134"/>
      </rPr>
      <t xml:space="preserve">      </t>
    </r>
    <r>
      <rPr>
        <sz val="10"/>
        <rFont val="宋体"/>
        <charset val="134"/>
      </rPr>
      <t>其他广播电视支出</t>
    </r>
  </si>
  <si>
    <r>
      <rPr>
        <b/>
        <sz val="10"/>
        <rFont val="Times New Roman"/>
        <charset val="134"/>
      </rPr>
      <t xml:space="preserve">    </t>
    </r>
    <r>
      <rPr>
        <b/>
        <sz val="10"/>
        <rFont val="宋体"/>
        <charset val="134"/>
      </rPr>
      <t>其他文化旅游体育与传媒支出</t>
    </r>
  </si>
  <si>
    <r>
      <rPr>
        <sz val="10"/>
        <rFont val="Times New Roman"/>
        <charset val="134"/>
      </rPr>
      <t xml:space="preserve">      </t>
    </r>
    <r>
      <rPr>
        <sz val="10"/>
        <rFont val="宋体"/>
        <charset val="134"/>
      </rPr>
      <t>文化产业发展专项支出</t>
    </r>
  </si>
  <si>
    <r>
      <rPr>
        <sz val="10"/>
        <rFont val="Times New Roman"/>
        <charset val="134"/>
      </rPr>
      <t xml:space="preserve">      </t>
    </r>
    <r>
      <rPr>
        <sz val="10"/>
        <rFont val="宋体"/>
        <charset val="134"/>
      </rPr>
      <t>其他文化旅游体育与传媒支出</t>
    </r>
  </si>
  <si>
    <r>
      <rPr>
        <b/>
        <sz val="10"/>
        <rFont val="Times New Roman"/>
        <charset val="134"/>
      </rPr>
      <t xml:space="preserve">  </t>
    </r>
    <r>
      <rPr>
        <b/>
        <sz val="10"/>
        <rFont val="宋体"/>
        <charset val="134"/>
      </rPr>
      <t>社会保障和就业支出</t>
    </r>
  </si>
  <si>
    <r>
      <rPr>
        <b/>
        <sz val="10"/>
        <rFont val="Times New Roman"/>
        <charset val="134"/>
      </rPr>
      <t xml:space="preserve">    </t>
    </r>
    <r>
      <rPr>
        <b/>
        <sz val="10"/>
        <rFont val="宋体"/>
        <charset val="134"/>
      </rPr>
      <t>人力资源和社会保障管理事务</t>
    </r>
  </si>
  <si>
    <r>
      <rPr>
        <sz val="10"/>
        <rFont val="Times New Roman"/>
        <charset val="134"/>
      </rPr>
      <t xml:space="preserve">      </t>
    </r>
    <r>
      <rPr>
        <sz val="10"/>
        <rFont val="宋体"/>
        <charset val="134"/>
      </rPr>
      <t>综合业务管理</t>
    </r>
  </si>
  <si>
    <r>
      <rPr>
        <sz val="10"/>
        <rFont val="Times New Roman"/>
        <charset val="134"/>
      </rPr>
      <t xml:space="preserve">      </t>
    </r>
    <r>
      <rPr>
        <sz val="10"/>
        <rFont val="宋体"/>
        <charset val="134"/>
      </rPr>
      <t>劳动保障监察</t>
    </r>
  </si>
  <si>
    <r>
      <rPr>
        <sz val="10"/>
        <rFont val="Times New Roman"/>
        <charset val="134"/>
      </rPr>
      <t xml:space="preserve">      </t>
    </r>
    <r>
      <rPr>
        <sz val="10"/>
        <rFont val="宋体"/>
        <charset val="134"/>
      </rPr>
      <t>就业管理事务</t>
    </r>
  </si>
  <si>
    <r>
      <rPr>
        <sz val="10"/>
        <rFont val="Times New Roman"/>
        <charset val="134"/>
      </rPr>
      <t xml:space="preserve">      </t>
    </r>
    <r>
      <rPr>
        <sz val="10"/>
        <rFont val="宋体"/>
        <charset val="134"/>
      </rPr>
      <t>社会保险业务管理事务</t>
    </r>
  </si>
  <si>
    <r>
      <rPr>
        <sz val="10"/>
        <rFont val="Times New Roman"/>
        <charset val="134"/>
      </rPr>
      <t xml:space="preserve">      </t>
    </r>
    <r>
      <rPr>
        <sz val="10"/>
        <rFont val="宋体"/>
        <charset val="134"/>
      </rPr>
      <t>社会保险经办机构</t>
    </r>
  </si>
  <si>
    <r>
      <rPr>
        <sz val="10"/>
        <rFont val="Times New Roman"/>
        <charset val="134"/>
      </rPr>
      <t xml:space="preserve">      </t>
    </r>
    <r>
      <rPr>
        <sz val="10"/>
        <rFont val="宋体"/>
        <charset val="134"/>
      </rPr>
      <t>劳动关系和维权</t>
    </r>
  </si>
  <si>
    <r>
      <rPr>
        <sz val="10"/>
        <rFont val="Times New Roman"/>
        <charset val="134"/>
      </rPr>
      <t xml:space="preserve">      </t>
    </r>
    <r>
      <rPr>
        <sz val="10"/>
        <rFont val="宋体"/>
        <charset val="134"/>
      </rPr>
      <t>公共就业服务和职业技能鉴定机构</t>
    </r>
  </si>
  <si>
    <r>
      <rPr>
        <sz val="10"/>
        <rFont val="Times New Roman"/>
        <charset val="134"/>
      </rPr>
      <t xml:space="preserve">      </t>
    </r>
    <r>
      <rPr>
        <sz val="10"/>
        <rFont val="宋体"/>
        <charset val="134"/>
      </rPr>
      <t>劳动人事争议调解仲裁</t>
    </r>
  </si>
  <si>
    <r>
      <rPr>
        <sz val="10"/>
        <rFont val="Times New Roman"/>
        <charset val="134"/>
      </rPr>
      <t xml:space="preserve">      </t>
    </r>
    <r>
      <rPr>
        <sz val="10"/>
        <rFont val="宋体"/>
        <charset val="134"/>
      </rPr>
      <t>政府特殊津贴</t>
    </r>
  </si>
  <si>
    <r>
      <rPr>
        <sz val="10"/>
        <rFont val="Times New Roman"/>
        <charset val="134"/>
      </rPr>
      <t xml:space="preserve">      </t>
    </r>
    <r>
      <rPr>
        <sz val="10"/>
        <rFont val="宋体"/>
        <charset val="134"/>
      </rPr>
      <t>资助留学回国人员</t>
    </r>
  </si>
  <si>
    <r>
      <rPr>
        <sz val="10"/>
        <rFont val="Times New Roman"/>
        <charset val="134"/>
      </rPr>
      <t xml:space="preserve">      </t>
    </r>
    <r>
      <rPr>
        <sz val="10"/>
        <rFont val="宋体"/>
        <charset val="134"/>
      </rPr>
      <t>博士后日常经费</t>
    </r>
  </si>
  <si>
    <r>
      <rPr>
        <sz val="10"/>
        <rFont val="Times New Roman"/>
        <charset val="134"/>
      </rPr>
      <t xml:space="preserve">      </t>
    </r>
    <r>
      <rPr>
        <sz val="10"/>
        <rFont val="宋体"/>
        <charset val="134"/>
      </rPr>
      <t>引进人才费用</t>
    </r>
  </si>
  <si>
    <r>
      <rPr>
        <sz val="10"/>
        <rFont val="Times New Roman"/>
        <charset val="134"/>
      </rPr>
      <t xml:space="preserve">      </t>
    </r>
    <r>
      <rPr>
        <sz val="10"/>
        <rFont val="宋体"/>
        <charset val="134"/>
      </rPr>
      <t>其他人力资源和社会保障管理事务支出</t>
    </r>
  </si>
  <si>
    <r>
      <rPr>
        <b/>
        <sz val="10"/>
        <rFont val="Times New Roman"/>
        <charset val="134"/>
      </rPr>
      <t xml:space="preserve">    </t>
    </r>
    <r>
      <rPr>
        <b/>
        <sz val="10"/>
        <rFont val="宋体"/>
        <charset val="134"/>
      </rPr>
      <t>民政管理事务</t>
    </r>
  </si>
  <si>
    <r>
      <rPr>
        <sz val="10"/>
        <rFont val="Times New Roman"/>
        <charset val="134"/>
      </rPr>
      <t xml:space="preserve">      </t>
    </r>
    <r>
      <rPr>
        <sz val="10"/>
        <rFont val="宋体"/>
        <charset val="134"/>
      </rPr>
      <t>社会组织管理</t>
    </r>
  </si>
  <si>
    <r>
      <rPr>
        <sz val="10"/>
        <rFont val="Times New Roman"/>
        <charset val="134"/>
      </rPr>
      <t xml:space="preserve">      </t>
    </r>
    <r>
      <rPr>
        <sz val="10"/>
        <rFont val="宋体"/>
        <charset val="134"/>
      </rPr>
      <t>行政区划和地名管理</t>
    </r>
  </si>
  <si>
    <r>
      <rPr>
        <sz val="10"/>
        <rFont val="Times New Roman"/>
        <charset val="134"/>
      </rPr>
      <t xml:space="preserve">      </t>
    </r>
    <r>
      <rPr>
        <sz val="10"/>
        <rFont val="宋体"/>
        <charset val="134"/>
      </rPr>
      <t>老龄事务</t>
    </r>
  </si>
  <si>
    <r>
      <rPr>
        <sz val="10"/>
        <rFont val="Times New Roman"/>
        <charset val="134"/>
      </rPr>
      <t xml:space="preserve">      </t>
    </r>
    <r>
      <rPr>
        <sz val="10"/>
        <rFont val="宋体"/>
        <charset val="134"/>
      </rPr>
      <t>其他民政管理事务支出</t>
    </r>
  </si>
  <si>
    <r>
      <rPr>
        <b/>
        <sz val="10"/>
        <rFont val="Times New Roman"/>
        <charset val="134"/>
      </rPr>
      <t xml:space="preserve">    </t>
    </r>
    <r>
      <rPr>
        <b/>
        <sz val="10"/>
        <rFont val="宋体"/>
        <charset val="134"/>
      </rPr>
      <t>补充全国社会保障基金</t>
    </r>
  </si>
  <si>
    <r>
      <rPr>
        <sz val="10"/>
        <rFont val="Times New Roman"/>
        <charset val="134"/>
      </rPr>
      <t xml:space="preserve">      </t>
    </r>
    <r>
      <rPr>
        <sz val="10"/>
        <rFont val="宋体"/>
        <charset val="134"/>
      </rPr>
      <t>用一般公共预算补充基金</t>
    </r>
  </si>
  <si>
    <r>
      <rPr>
        <b/>
        <sz val="10"/>
        <rFont val="Times New Roman"/>
        <charset val="134"/>
      </rPr>
      <t xml:space="preserve">    </t>
    </r>
    <r>
      <rPr>
        <b/>
        <sz val="10"/>
        <rFont val="宋体"/>
        <charset val="134"/>
      </rPr>
      <t>行政事业单位养老支出</t>
    </r>
  </si>
  <si>
    <r>
      <rPr>
        <sz val="10"/>
        <rFont val="Times New Roman"/>
        <charset val="134"/>
      </rPr>
      <t xml:space="preserve">      </t>
    </r>
    <r>
      <rPr>
        <sz val="10"/>
        <rFont val="宋体"/>
        <charset val="134"/>
      </rPr>
      <t>行政单位离退休</t>
    </r>
  </si>
  <si>
    <r>
      <rPr>
        <sz val="10"/>
        <rFont val="Times New Roman"/>
        <charset val="134"/>
      </rPr>
      <t xml:space="preserve">      </t>
    </r>
    <r>
      <rPr>
        <sz val="10"/>
        <rFont val="宋体"/>
        <charset val="134"/>
      </rPr>
      <t>事业单位离退休</t>
    </r>
  </si>
  <si>
    <r>
      <rPr>
        <sz val="10"/>
        <rFont val="Times New Roman"/>
        <charset val="134"/>
      </rPr>
      <t xml:space="preserve">      </t>
    </r>
    <r>
      <rPr>
        <sz val="10"/>
        <rFont val="宋体"/>
        <charset val="134"/>
      </rPr>
      <t>离退休人员管理机构</t>
    </r>
  </si>
  <si>
    <r>
      <rPr>
        <sz val="10"/>
        <rFont val="Times New Roman"/>
        <charset val="134"/>
      </rPr>
      <t xml:space="preserve">      </t>
    </r>
    <r>
      <rPr>
        <sz val="10"/>
        <rFont val="宋体"/>
        <charset val="134"/>
      </rPr>
      <t>机关事业单位基本养老保险缴费支出</t>
    </r>
  </si>
  <si>
    <r>
      <rPr>
        <sz val="10"/>
        <rFont val="Times New Roman"/>
        <charset val="134"/>
      </rPr>
      <t xml:space="preserve">      </t>
    </r>
    <r>
      <rPr>
        <sz val="10"/>
        <rFont val="宋体"/>
        <charset val="134"/>
      </rPr>
      <t>机关事业单位职业年金缴费支出</t>
    </r>
  </si>
  <si>
    <r>
      <rPr>
        <sz val="10"/>
        <rFont val="Times New Roman"/>
        <charset val="134"/>
      </rPr>
      <t xml:space="preserve">      </t>
    </r>
    <r>
      <rPr>
        <sz val="10"/>
        <rFont val="宋体"/>
        <charset val="134"/>
      </rPr>
      <t>对机关事业单位基本养老保险基金的补助</t>
    </r>
  </si>
  <si>
    <r>
      <rPr>
        <sz val="10"/>
        <rFont val="Times New Roman"/>
        <charset val="134"/>
      </rPr>
      <t xml:space="preserve">      </t>
    </r>
    <r>
      <rPr>
        <sz val="10"/>
        <rFont val="宋体"/>
        <charset val="134"/>
      </rPr>
      <t>对机关事业单位职业年金的补助</t>
    </r>
  </si>
  <si>
    <r>
      <rPr>
        <sz val="10"/>
        <rFont val="Times New Roman"/>
        <charset val="134"/>
      </rPr>
      <t xml:space="preserve">      </t>
    </r>
    <r>
      <rPr>
        <sz val="10"/>
        <rFont val="宋体"/>
        <charset val="134"/>
      </rPr>
      <t>其他行政事业单位养老支出</t>
    </r>
  </si>
  <si>
    <r>
      <rPr>
        <b/>
        <sz val="10"/>
        <rFont val="Times New Roman"/>
        <charset val="134"/>
      </rPr>
      <t xml:space="preserve">    </t>
    </r>
    <r>
      <rPr>
        <b/>
        <sz val="10"/>
        <rFont val="宋体"/>
        <charset val="134"/>
      </rPr>
      <t>企业改革补助</t>
    </r>
  </si>
  <si>
    <r>
      <rPr>
        <sz val="10"/>
        <rFont val="Times New Roman"/>
        <charset val="134"/>
      </rPr>
      <t xml:space="preserve">      </t>
    </r>
    <r>
      <rPr>
        <sz val="10"/>
        <rFont val="宋体"/>
        <charset val="134"/>
      </rPr>
      <t>企业关闭破产补助</t>
    </r>
  </si>
  <si>
    <r>
      <rPr>
        <sz val="10"/>
        <rFont val="Times New Roman"/>
        <charset val="134"/>
      </rPr>
      <t xml:space="preserve">      </t>
    </r>
    <r>
      <rPr>
        <sz val="10"/>
        <rFont val="宋体"/>
        <charset val="134"/>
      </rPr>
      <t>厂办大集体改革补助</t>
    </r>
  </si>
  <si>
    <r>
      <rPr>
        <sz val="10"/>
        <rFont val="Times New Roman"/>
        <charset val="134"/>
      </rPr>
      <t xml:space="preserve">      </t>
    </r>
    <r>
      <rPr>
        <sz val="10"/>
        <rFont val="宋体"/>
        <charset val="134"/>
      </rPr>
      <t>其他企业改革发展补助</t>
    </r>
  </si>
  <si>
    <r>
      <rPr>
        <b/>
        <sz val="10"/>
        <rFont val="Times New Roman"/>
        <charset val="134"/>
      </rPr>
      <t xml:space="preserve">    </t>
    </r>
    <r>
      <rPr>
        <b/>
        <sz val="10"/>
        <rFont val="宋体"/>
        <charset val="134"/>
      </rPr>
      <t>就业补助</t>
    </r>
  </si>
  <si>
    <r>
      <rPr>
        <sz val="10"/>
        <rFont val="Times New Roman"/>
        <charset val="134"/>
      </rPr>
      <t xml:space="preserve">      </t>
    </r>
    <r>
      <rPr>
        <sz val="10"/>
        <rFont val="宋体"/>
        <charset val="134"/>
      </rPr>
      <t>就业创业服务补助</t>
    </r>
  </si>
  <si>
    <r>
      <rPr>
        <sz val="10"/>
        <rFont val="Times New Roman"/>
        <charset val="134"/>
      </rPr>
      <t xml:space="preserve">      </t>
    </r>
    <r>
      <rPr>
        <sz val="10"/>
        <rFont val="宋体"/>
        <charset val="134"/>
      </rPr>
      <t>职业培训补贴</t>
    </r>
  </si>
  <si>
    <r>
      <rPr>
        <sz val="10"/>
        <rFont val="Times New Roman"/>
        <charset val="134"/>
      </rPr>
      <t xml:space="preserve">      </t>
    </r>
    <r>
      <rPr>
        <sz val="10"/>
        <rFont val="宋体"/>
        <charset val="134"/>
      </rPr>
      <t>社会保险补贴</t>
    </r>
  </si>
  <si>
    <r>
      <rPr>
        <sz val="10"/>
        <rFont val="Times New Roman"/>
        <charset val="134"/>
      </rPr>
      <t xml:space="preserve">      </t>
    </r>
    <r>
      <rPr>
        <sz val="10"/>
        <rFont val="宋体"/>
        <charset val="134"/>
      </rPr>
      <t>公益性岗位补贴</t>
    </r>
  </si>
  <si>
    <r>
      <rPr>
        <sz val="10"/>
        <rFont val="Times New Roman"/>
        <charset val="134"/>
      </rPr>
      <t xml:space="preserve">      </t>
    </r>
    <r>
      <rPr>
        <sz val="10"/>
        <rFont val="宋体"/>
        <charset val="134"/>
      </rPr>
      <t>职业技能评价补贴</t>
    </r>
  </si>
  <si>
    <r>
      <rPr>
        <sz val="10"/>
        <rFont val="Times New Roman"/>
        <charset val="134"/>
      </rPr>
      <t xml:space="preserve">      </t>
    </r>
    <r>
      <rPr>
        <sz val="10"/>
        <rFont val="宋体"/>
        <charset val="134"/>
      </rPr>
      <t>就业见习补贴</t>
    </r>
  </si>
  <si>
    <r>
      <rPr>
        <sz val="10"/>
        <rFont val="Times New Roman"/>
        <charset val="134"/>
      </rPr>
      <t xml:space="preserve">      </t>
    </r>
    <r>
      <rPr>
        <sz val="10"/>
        <rFont val="宋体"/>
        <charset val="134"/>
      </rPr>
      <t>高技能人才培养补助</t>
    </r>
  </si>
  <si>
    <r>
      <rPr>
        <sz val="10"/>
        <rFont val="Times New Roman"/>
        <charset val="134"/>
      </rPr>
      <t xml:space="preserve">      </t>
    </r>
    <r>
      <rPr>
        <sz val="10"/>
        <rFont val="宋体"/>
        <charset val="134"/>
      </rPr>
      <t>求职和创业补贴</t>
    </r>
  </si>
  <si>
    <r>
      <rPr>
        <sz val="10"/>
        <rFont val="Times New Roman"/>
        <charset val="134"/>
      </rPr>
      <t xml:space="preserve">      </t>
    </r>
    <r>
      <rPr>
        <sz val="10"/>
        <rFont val="宋体"/>
        <charset val="134"/>
      </rPr>
      <t>其他就业补助支出</t>
    </r>
  </si>
  <si>
    <r>
      <rPr>
        <b/>
        <sz val="10"/>
        <rFont val="Times New Roman"/>
        <charset val="134"/>
      </rPr>
      <t xml:space="preserve">    </t>
    </r>
    <r>
      <rPr>
        <b/>
        <sz val="10"/>
        <rFont val="宋体"/>
        <charset val="134"/>
      </rPr>
      <t>抚恤</t>
    </r>
  </si>
  <si>
    <r>
      <rPr>
        <sz val="10"/>
        <rFont val="Times New Roman"/>
        <charset val="134"/>
      </rPr>
      <t xml:space="preserve">      </t>
    </r>
    <r>
      <rPr>
        <sz val="10"/>
        <rFont val="宋体"/>
        <charset val="134"/>
      </rPr>
      <t>死亡抚恤</t>
    </r>
  </si>
  <si>
    <r>
      <rPr>
        <sz val="10"/>
        <rFont val="Times New Roman"/>
        <charset val="134"/>
      </rPr>
      <t xml:space="preserve">      </t>
    </r>
    <r>
      <rPr>
        <sz val="10"/>
        <rFont val="宋体"/>
        <charset val="134"/>
      </rPr>
      <t>伤残抚恤</t>
    </r>
  </si>
  <si>
    <r>
      <rPr>
        <sz val="10"/>
        <rFont val="Times New Roman"/>
        <charset val="134"/>
      </rPr>
      <t xml:space="preserve">      </t>
    </r>
    <r>
      <rPr>
        <sz val="10"/>
        <rFont val="宋体"/>
        <charset val="134"/>
      </rPr>
      <t>在乡复员、退伍军人生活补助</t>
    </r>
  </si>
  <si>
    <r>
      <rPr>
        <sz val="10"/>
        <rFont val="Times New Roman"/>
        <charset val="134"/>
      </rPr>
      <t xml:space="preserve">      </t>
    </r>
    <r>
      <rPr>
        <sz val="10"/>
        <rFont val="宋体"/>
        <charset val="134"/>
      </rPr>
      <t>义务兵优待</t>
    </r>
  </si>
  <si>
    <r>
      <rPr>
        <sz val="10"/>
        <rFont val="Times New Roman"/>
        <charset val="134"/>
      </rPr>
      <t xml:space="preserve">      </t>
    </r>
    <r>
      <rPr>
        <sz val="10"/>
        <rFont val="宋体"/>
        <charset val="134"/>
      </rPr>
      <t>农村籍退役士兵老年生活补助</t>
    </r>
  </si>
  <si>
    <r>
      <rPr>
        <sz val="10"/>
        <rFont val="Times New Roman"/>
        <charset val="134"/>
      </rPr>
      <t xml:space="preserve">      </t>
    </r>
    <r>
      <rPr>
        <sz val="10"/>
        <rFont val="宋体"/>
        <charset val="134"/>
      </rPr>
      <t>光荣院</t>
    </r>
  </si>
  <si>
    <r>
      <rPr>
        <sz val="10"/>
        <rFont val="Times New Roman"/>
        <charset val="134"/>
      </rPr>
      <t xml:space="preserve">      </t>
    </r>
    <r>
      <rPr>
        <sz val="10"/>
        <rFont val="宋体"/>
        <charset val="134"/>
      </rPr>
      <t>褒扬纪念</t>
    </r>
  </si>
  <si>
    <r>
      <rPr>
        <sz val="10"/>
        <rFont val="Times New Roman"/>
        <charset val="134"/>
      </rPr>
      <t xml:space="preserve">      </t>
    </r>
    <r>
      <rPr>
        <sz val="10"/>
        <rFont val="宋体"/>
        <charset val="134"/>
      </rPr>
      <t>其他优抚支出</t>
    </r>
  </si>
  <si>
    <r>
      <rPr>
        <b/>
        <sz val="10"/>
        <rFont val="Times New Roman"/>
        <charset val="134"/>
      </rPr>
      <t xml:space="preserve">    </t>
    </r>
    <r>
      <rPr>
        <b/>
        <sz val="10"/>
        <rFont val="宋体"/>
        <charset val="134"/>
      </rPr>
      <t>退役安置</t>
    </r>
  </si>
  <si>
    <r>
      <rPr>
        <sz val="10"/>
        <rFont val="Times New Roman"/>
        <charset val="134"/>
      </rPr>
      <t xml:space="preserve">      </t>
    </r>
    <r>
      <rPr>
        <sz val="10"/>
        <rFont val="宋体"/>
        <charset val="134"/>
      </rPr>
      <t>退役士兵安置</t>
    </r>
  </si>
  <si>
    <r>
      <rPr>
        <sz val="10"/>
        <rFont val="Times New Roman"/>
        <charset val="134"/>
      </rPr>
      <t xml:space="preserve">      </t>
    </r>
    <r>
      <rPr>
        <sz val="10"/>
        <rFont val="宋体"/>
        <charset val="134"/>
      </rPr>
      <t>军队移交政府的离退休人员安置</t>
    </r>
  </si>
  <si>
    <r>
      <rPr>
        <sz val="10"/>
        <rFont val="Times New Roman"/>
        <charset val="134"/>
      </rPr>
      <t xml:space="preserve">      </t>
    </r>
    <r>
      <rPr>
        <sz val="10"/>
        <rFont val="宋体"/>
        <charset val="134"/>
      </rPr>
      <t>军队移交政府离退休干部管理机构</t>
    </r>
  </si>
  <si>
    <r>
      <rPr>
        <sz val="10"/>
        <rFont val="Times New Roman"/>
        <charset val="134"/>
      </rPr>
      <t xml:space="preserve">      </t>
    </r>
    <r>
      <rPr>
        <sz val="10"/>
        <rFont val="宋体"/>
        <charset val="134"/>
      </rPr>
      <t>退役士兵管理教育</t>
    </r>
  </si>
  <si>
    <r>
      <rPr>
        <sz val="10"/>
        <rFont val="Times New Roman"/>
        <charset val="134"/>
      </rPr>
      <t xml:space="preserve">      </t>
    </r>
    <r>
      <rPr>
        <sz val="10"/>
        <rFont val="宋体"/>
        <charset val="134"/>
      </rPr>
      <t>军队转业干部安置</t>
    </r>
  </si>
  <si>
    <r>
      <rPr>
        <sz val="10"/>
        <rFont val="Times New Roman"/>
        <charset val="134"/>
      </rPr>
      <t xml:space="preserve">      </t>
    </r>
    <r>
      <rPr>
        <sz val="10"/>
        <rFont val="宋体"/>
        <charset val="134"/>
      </rPr>
      <t>其他退役安置支出</t>
    </r>
  </si>
  <si>
    <r>
      <rPr>
        <b/>
        <sz val="10"/>
        <rFont val="Times New Roman"/>
        <charset val="134"/>
      </rPr>
      <t xml:space="preserve">    </t>
    </r>
    <r>
      <rPr>
        <b/>
        <sz val="10"/>
        <rFont val="宋体"/>
        <charset val="134"/>
      </rPr>
      <t>社会福利</t>
    </r>
  </si>
  <si>
    <r>
      <rPr>
        <sz val="10"/>
        <rFont val="Times New Roman"/>
        <charset val="134"/>
      </rPr>
      <t xml:space="preserve">      </t>
    </r>
    <r>
      <rPr>
        <sz val="10"/>
        <rFont val="宋体"/>
        <charset val="134"/>
      </rPr>
      <t>儿童福利</t>
    </r>
  </si>
  <si>
    <r>
      <rPr>
        <sz val="10"/>
        <rFont val="Times New Roman"/>
        <charset val="134"/>
      </rPr>
      <t xml:space="preserve">      </t>
    </r>
    <r>
      <rPr>
        <sz val="10"/>
        <rFont val="宋体"/>
        <charset val="134"/>
      </rPr>
      <t>老年福利</t>
    </r>
  </si>
  <si>
    <r>
      <rPr>
        <sz val="10"/>
        <rFont val="Times New Roman"/>
        <charset val="134"/>
      </rPr>
      <t xml:space="preserve">      </t>
    </r>
    <r>
      <rPr>
        <sz val="10"/>
        <rFont val="宋体"/>
        <charset val="134"/>
      </rPr>
      <t>康复辅具</t>
    </r>
  </si>
  <si>
    <r>
      <rPr>
        <sz val="10"/>
        <rFont val="Times New Roman"/>
        <charset val="134"/>
      </rPr>
      <t xml:space="preserve">      </t>
    </r>
    <r>
      <rPr>
        <sz val="10"/>
        <rFont val="宋体"/>
        <charset val="134"/>
      </rPr>
      <t>殡葬</t>
    </r>
  </si>
  <si>
    <r>
      <rPr>
        <sz val="10"/>
        <rFont val="Times New Roman"/>
        <charset val="134"/>
      </rPr>
      <t xml:space="preserve">      </t>
    </r>
    <r>
      <rPr>
        <sz val="10"/>
        <rFont val="宋体"/>
        <charset val="134"/>
      </rPr>
      <t>社会福利事业单位</t>
    </r>
  </si>
  <si>
    <r>
      <rPr>
        <sz val="10"/>
        <rFont val="Times New Roman"/>
        <charset val="134"/>
      </rPr>
      <t xml:space="preserve">      </t>
    </r>
    <r>
      <rPr>
        <sz val="10"/>
        <rFont val="宋体"/>
        <charset val="134"/>
      </rPr>
      <t>养老服务</t>
    </r>
  </si>
  <si>
    <r>
      <rPr>
        <sz val="10"/>
        <rFont val="Times New Roman"/>
        <charset val="134"/>
      </rPr>
      <t xml:space="preserve">      </t>
    </r>
    <r>
      <rPr>
        <sz val="10"/>
        <rFont val="宋体"/>
        <charset val="134"/>
      </rPr>
      <t>其他社会福利支出</t>
    </r>
  </si>
  <si>
    <r>
      <rPr>
        <b/>
        <sz val="10"/>
        <rFont val="Times New Roman"/>
        <charset val="134"/>
      </rPr>
      <t xml:space="preserve">    </t>
    </r>
    <r>
      <rPr>
        <b/>
        <sz val="10"/>
        <rFont val="宋体"/>
        <charset val="134"/>
      </rPr>
      <t>残疾人事业</t>
    </r>
  </si>
  <si>
    <r>
      <rPr>
        <sz val="10"/>
        <rFont val="Times New Roman"/>
        <charset val="134"/>
      </rPr>
      <t xml:space="preserve">      </t>
    </r>
    <r>
      <rPr>
        <sz val="10"/>
        <rFont val="宋体"/>
        <charset val="134"/>
      </rPr>
      <t>残疾人康复</t>
    </r>
  </si>
  <si>
    <r>
      <rPr>
        <sz val="10"/>
        <rFont val="Times New Roman"/>
        <charset val="134"/>
      </rPr>
      <t xml:space="preserve">      </t>
    </r>
    <r>
      <rPr>
        <sz val="10"/>
        <rFont val="宋体"/>
        <charset val="134"/>
      </rPr>
      <t>残疾人就业</t>
    </r>
  </si>
  <si>
    <r>
      <rPr>
        <sz val="10"/>
        <rFont val="Times New Roman"/>
        <charset val="134"/>
      </rPr>
      <t xml:space="preserve">      </t>
    </r>
    <r>
      <rPr>
        <sz val="10"/>
        <rFont val="宋体"/>
        <charset val="134"/>
      </rPr>
      <t>残疾人体育</t>
    </r>
  </si>
  <si>
    <r>
      <rPr>
        <sz val="10"/>
        <rFont val="Times New Roman"/>
        <charset val="134"/>
      </rPr>
      <t xml:space="preserve">      </t>
    </r>
    <r>
      <rPr>
        <sz val="10"/>
        <rFont val="宋体"/>
        <charset val="134"/>
      </rPr>
      <t>残疾人生活和护理补贴</t>
    </r>
  </si>
  <si>
    <r>
      <rPr>
        <sz val="10"/>
        <rFont val="Times New Roman"/>
        <charset val="134"/>
      </rPr>
      <t xml:space="preserve">      </t>
    </r>
    <r>
      <rPr>
        <sz val="10"/>
        <rFont val="宋体"/>
        <charset val="134"/>
      </rPr>
      <t>其他残疾人事业支出</t>
    </r>
  </si>
  <si>
    <r>
      <rPr>
        <b/>
        <sz val="10"/>
        <rFont val="Times New Roman"/>
        <charset val="134"/>
      </rPr>
      <t xml:space="preserve">    </t>
    </r>
    <r>
      <rPr>
        <b/>
        <sz val="10"/>
        <rFont val="宋体"/>
        <charset val="134"/>
      </rPr>
      <t>红十字事业</t>
    </r>
  </si>
  <si>
    <r>
      <rPr>
        <sz val="10"/>
        <rFont val="Times New Roman"/>
        <charset val="134"/>
      </rPr>
      <t xml:space="preserve">      </t>
    </r>
    <r>
      <rPr>
        <sz val="10"/>
        <rFont val="宋体"/>
        <charset val="134"/>
      </rPr>
      <t>其他红十字事业支出</t>
    </r>
  </si>
  <si>
    <r>
      <rPr>
        <b/>
        <sz val="10"/>
        <rFont val="Times New Roman"/>
        <charset val="134"/>
      </rPr>
      <t xml:space="preserve">    </t>
    </r>
    <r>
      <rPr>
        <b/>
        <sz val="10"/>
        <rFont val="宋体"/>
        <charset val="134"/>
      </rPr>
      <t>最低生活保障</t>
    </r>
  </si>
  <si>
    <r>
      <rPr>
        <sz val="10"/>
        <rFont val="Times New Roman"/>
        <charset val="134"/>
      </rPr>
      <t xml:space="preserve">      </t>
    </r>
    <r>
      <rPr>
        <sz val="10"/>
        <rFont val="宋体"/>
        <charset val="134"/>
      </rPr>
      <t>城市最低生活保障金支出</t>
    </r>
  </si>
  <si>
    <r>
      <rPr>
        <sz val="10"/>
        <rFont val="Times New Roman"/>
        <charset val="134"/>
      </rPr>
      <t xml:space="preserve">      </t>
    </r>
    <r>
      <rPr>
        <sz val="10"/>
        <rFont val="宋体"/>
        <charset val="134"/>
      </rPr>
      <t>农村最低生活保障金支出</t>
    </r>
  </si>
  <si>
    <r>
      <rPr>
        <b/>
        <sz val="10"/>
        <rFont val="Times New Roman"/>
        <charset val="134"/>
      </rPr>
      <t xml:space="preserve">    </t>
    </r>
    <r>
      <rPr>
        <b/>
        <sz val="10"/>
        <rFont val="宋体"/>
        <charset val="134"/>
      </rPr>
      <t>临时救助</t>
    </r>
  </si>
  <si>
    <r>
      <rPr>
        <sz val="10"/>
        <rFont val="Times New Roman"/>
        <charset val="134"/>
      </rPr>
      <t xml:space="preserve">      </t>
    </r>
    <r>
      <rPr>
        <sz val="10"/>
        <rFont val="宋体"/>
        <charset val="134"/>
      </rPr>
      <t>临时救助支出</t>
    </r>
  </si>
  <si>
    <r>
      <rPr>
        <sz val="10"/>
        <rFont val="Times New Roman"/>
        <charset val="134"/>
      </rPr>
      <t xml:space="preserve">      </t>
    </r>
    <r>
      <rPr>
        <sz val="10"/>
        <rFont val="宋体"/>
        <charset val="134"/>
      </rPr>
      <t>流浪乞讨人员救助支出</t>
    </r>
  </si>
  <si>
    <r>
      <rPr>
        <b/>
        <sz val="10"/>
        <rFont val="Times New Roman"/>
        <charset val="134"/>
      </rPr>
      <t xml:space="preserve">    </t>
    </r>
    <r>
      <rPr>
        <b/>
        <sz val="10"/>
        <rFont val="宋体"/>
        <charset val="134"/>
      </rPr>
      <t>特困人员救助供养</t>
    </r>
  </si>
  <si>
    <r>
      <rPr>
        <sz val="10"/>
        <rFont val="Times New Roman"/>
        <charset val="134"/>
      </rPr>
      <t xml:space="preserve">      </t>
    </r>
    <r>
      <rPr>
        <sz val="10"/>
        <rFont val="宋体"/>
        <charset val="134"/>
      </rPr>
      <t>城市特困人员救助供养支出</t>
    </r>
  </si>
  <si>
    <r>
      <rPr>
        <sz val="10"/>
        <rFont val="Times New Roman"/>
        <charset val="134"/>
      </rPr>
      <t xml:space="preserve">      </t>
    </r>
    <r>
      <rPr>
        <sz val="10"/>
        <rFont val="宋体"/>
        <charset val="134"/>
      </rPr>
      <t>农村特困人员救助供养支出</t>
    </r>
  </si>
  <si>
    <r>
      <rPr>
        <b/>
        <sz val="10"/>
        <rFont val="Times New Roman"/>
        <charset val="134"/>
      </rPr>
      <t xml:space="preserve">    </t>
    </r>
    <r>
      <rPr>
        <b/>
        <sz val="10"/>
        <rFont val="宋体"/>
        <charset val="134"/>
      </rPr>
      <t>补充道路交通事故社会救助基金</t>
    </r>
  </si>
  <si>
    <r>
      <rPr>
        <sz val="10"/>
        <rFont val="Times New Roman"/>
        <charset val="134"/>
      </rPr>
      <t xml:space="preserve">      </t>
    </r>
    <r>
      <rPr>
        <sz val="10"/>
        <rFont val="宋体"/>
        <charset val="134"/>
      </rPr>
      <t>对道路交通事故社会救助基金的补助</t>
    </r>
  </si>
  <si>
    <r>
      <rPr>
        <sz val="10"/>
        <rFont val="Times New Roman"/>
        <charset val="134"/>
      </rPr>
      <t xml:space="preserve">      </t>
    </r>
    <r>
      <rPr>
        <sz val="10"/>
        <rFont val="宋体"/>
        <charset val="134"/>
      </rPr>
      <t>交强险罚款收入补助基金支出</t>
    </r>
  </si>
  <si>
    <r>
      <rPr>
        <b/>
        <sz val="10"/>
        <rFont val="Times New Roman"/>
        <charset val="134"/>
      </rPr>
      <t xml:space="preserve">    </t>
    </r>
    <r>
      <rPr>
        <b/>
        <sz val="10"/>
        <rFont val="宋体"/>
        <charset val="134"/>
      </rPr>
      <t>其他生活救助</t>
    </r>
  </si>
  <si>
    <r>
      <rPr>
        <sz val="10"/>
        <rFont val="Times New Roman"/>
        <charset val="134"/>
      </rPr>
      <t xml:space="preserve">      </t>
    </r>
    <r>
      <rPr>
        <sz val="10"/>
        <rFont val="宋体"/>
        <charset val="134"/>
      </rPr>
      <t>其他城市生活救助</t>
    </r>
  </si>
  <si>
    <r>
      <rPr>
        <sz val="10"/>
        <rFont val="Times New Roman"/>
        <charset val="134"/>
      </rPr>
      <t xml:space="preserve">      </t>
    </r>
    <r>
      <rPr>
        <sz val="10"/>
        <rFont val="宋体"/>
        <charset val="134"/>
      </rPr>
      <t>其他农村生活救助</t>
    </r>
  </si>
  <si>
    <r>
      <rPr>
        <b/>
        <sz val="10"/>
        <rFont val="Times New Roman"/>
        <charset val="134"/>
      </rPr>
      <t xml:space="preserve">    </t>
    </r>
    <r>
      <rPr>
        <b/>
        <sz val="10"/>
        <rFont val="宋体"/>
        <charset val="134"/>
      </rPr>
      <t>财政对基本养老保险基金的补助</t>
    </r>
  </si>
  <si>
    <r>
      <rPr>
        <sz val="10"/>
        <rFont val="Times New Roman"/>
        <charset val="134"/>
      </rPr>
      <t xml:space="preserve">      </t>
    </r>
    <r>
      <rPr>
        <sz val="10"/>
        <rFont val="宋体"/>
        <charset val="134"/>
      </rPr>
      <t>财政对企业职工基本养老保险基金的补助</t>
    </r>
  </si>
  <si>
    <r>
      <rPr>
        <sz val="10"/>
        <rFont val="Times New Roman"/>
        <charset val="134"/>
      </rPr>
      <t xml:space="preserve">      </t>
    </r>
    <r>
      <rPr>
        <sz val="10"/>
        <rFont val="宋体"/>
        <charset val="134"/>
      </rPr>
      <t>财政对城乡居民基本养老保险基金的补助</t>
    </r>
  </si>
  <si>
    <r>
      <rPr>
        <sz val="10"/>
        <rFont val="Times New Roman"/>
        <charset val="134"/>
      </rPr>
      <t xml:space="preserve">      </t>
    </r>
    <r>
      <rPr>
        <sz val="10"/>
        <rFont val="宋体"/>
        <charset val="134"/>
      </rPr>
      <t>财政对其他基本养老保险基金的补助</t>
    </r>
  </si>
  <si>
    <r>
      <rPr>
        <b/>
        <sz val="10"/>
        <rFont val="Times New Roman"/>
        <charset val="134"/>
      </rPr>
      <t xml:space="preserve">    </t>
    </r>
    <r>
      <rPr>
        <b/>
        <sz val="10"/>
        <rFont val="宋体"/>
        <charset val="134"/>
      </rPr>
      <t>财政对其他社会保险基金的补助</t>
    </r>
  </si>
  <si>
    <r>
      <rPr>
        <sz val="10"/>
        <rFont val="Times New Roman"/>
        <charset val="134"/>
      </rPr>
      <t xml:space="preserve">      </t>
    </r>
    <r>
      <rPr>
        <sz val="10"/>
        <rFont val="宋体"/>
        <charset val="134"/>
      </rPr>
      <t>财政对失业保险基金的补助</t>
    </r>
  </si>
  <si>
    <r>
      <rPr>
        <sz val="10"/>
        <rFont val="Times New Roman"/>
        <charset val="134"/>
      </rPr>
      <t xml:space="preserve">      </t>
    </r>
    <r>
      <rPr>
        <sz val="10"/>
        <rFont val="宋体"/>
        <charset val="134"/>
      </rPr>
      <t>财政对工伤保险基金的补助</t>
    </r>
  </si>
  <si>
    <r>
      <rPr>
        <sz val="10"/>
        <rFont val="Times New Roman"/>
        <charset val="134"/>
      </rPr>
      <t xml:space="preserve">      </t>
    </r>
    <r>
      <rPr>
        <sz val="10"/>
        <rFont val="宋体"/>
        <charset val="134"/>
      </rPr>
      <t>其他财政对社会保险基金的补助</t>
    </r>
  </si>
  <si>
    <r>
      <rPr>
        <b/>
        <sz val="10"/>
        <rFont val="Times New Roman"/>
        <charset val="134"/>
      </rPr>
      <t xml:space="preserve">    </t>
    </r>
    <r>
      <rPr>
        <b/>
        <sz val="10"/>
        <rFont val="宋体"/>
        <charset val="134"/>
      </rPr>
      <t>退役军人管理事务</t>
    </r>
  </si>
  <si>
    <r>
      <rPr>
        <sz val="10"/>
        <rFont val="Times New Roman"/>
        <charset val="134"/>
      </rPr>
      <t xml:space="preserve">      </t>
    </r>
    <r>
      <rPr>
        <sz val="10"/>
        <rFont val="宋体"/>
        <charset val="134"/>
      </rPr>
      <t>拥军优属</t>
    </r>
  </si>
  <si>
    <r>
      <rPr>
        <sz val="10"/>
        <rFont val="Times New Roman"/>
        <charset val="134"/>
      </rPr>
      <t xml:space="preserve">      </t>
    </r>
    <r>
      <rPr>
        <sz val="10"/>
        <rFont val="宋体"/>
        <charset val="134"/>
      </rPr>
      <t>军供保障</t>
    </r>
  </si>
  <si>
    <r>
      <rPr>
        <sz val="10"/>
        <rFont val="Times New Roman"/>
        <charset val="134"/>
      </rPr>
      <t xml:space="preserve">      </t>
    </r>
    <r>
      <rPr>
        <sz val="10"/>
        <rFont val="宋体"/>
        <charset val="134"/>
      </rPr>
      <t>其他退役军人事务管理支出</t>
    </r>
  </si>
  <si>
    <r>
      <rPr>
        <b/>
        <sz val="10"/>
        <rFont val="Times New Roman"/>
        <charset val="134"/>
      </rPr>
      <t xml:space="preserve">    </t>
    </r>
    <r>
      <rPr>
        <b/>
        <sz val="10"/>
        <rFont val="宋体"/>
        <charset val="134"/>
      </rPr>
      <t>财政代缴社会保险费支出</t>
    </r>
  </si>
  <si>
    <r>
      <rPr>
        <sz val="10"/>
        <rFont val="Times New Roman"/>
        <charset val="134"/>
      </rPr>
      <t xml:space="preserve">      </t>
    </r>
    <r>
      <rPr>
        <sz val="10"/>
        <rFont val="宋体"/>
        <charset val="134"/>
      </rPr>
      <t>财政代缴城乡居民基本养老保险费支出</t>
    </r>
  </si>
  <si>
    <r>
      <rPr>
        <sz val="10"/>
        <rFont val="Times New Roman"/>
        <charset val="134"/>
      </rPr>
      <t xml:space="preserve">      </t>
    </r>
    <r>
      <rPr>
        <sz val="10"/>
        <rFont val="宋体"/>
        <charset val="134"/>
      </rPr>
      <t>财政代缴其他社会保险费支出</t>
    </r>
  </si>
  <si>
    <r>
      <rPr>
        <b/>
        <sz val="10"/>
        <rFont val="Times New Roman"/>
        <charset val="134"/>
      </rPr>
      <t xml:space="preserve">    </t>
    </r>
    <r>
      <rPr>
        <b/>
        <sz val="10"/>
        <rFont val="宋体"/>
        <charset val="134"/>
      </rPr>
      <t>其他社会保障和就业支出</t>
    </r>
  </si>
  <si>
    <r>
      <rPr>
        <sz val="10"/>
        <rFont val="Times New Roman"/>
        <charset val="134"/>
      </rPr>
      <t xml:space="preserve">      </t>
    </r>
    <r>
      <rPr>
        <sz val="10"/>
        <rFont val="宋体"/>
        <charset val="134"/>
      </rPr>
      <t>其他社会保障和就业支出</t>
    </r>
  </si>
  <si>
    <r>
      <rPr>
        <b/>
        <sz val="10"/>
        <rFont val="Times New Roman"/>
        <charset val="134"/>
      </rPr>
      <t xml:space="preserve">  </t>
    </r>
    <r>
      <rPr>
        <b/>
        <sz val="10"/>
        <rFont val="宋体"/>
        <charset val="134"/>
      </rPr>
      <t>卫生健康支出</t>
    </r>
  </si>
  <si>
    <r>
      <rPr>
        <b/>
        <sz val="10"/>
        <rFont val="Times New Roman"/>
        <charset val="134"/>
      </rPr>
      <t xml:space="preserve">    </t>
    </r>
    <r>
      <rPr>
        <b/>
        <sz val="10"/>
        <rFont val="宋体"/>
        <charset val="134"/>
      </rPr>
      <t>卫生健康管理事务</t>
    </r>
  </si>
  <si>
    <r>
      <rPr>
        <sz val="10"/>
        <rFont val="Times New Roman"/>
        <charset val="134"/>
      </rPr>
      <t xml:space="preserve">      </t>
    </r>
    <r>
      <rPr>
        <sz val="10"/>
        <rFont val="宋体"/>
        <charset val="134"/>
      </rPr>
      <t>其他卫生健康管理事务支出</t>
    </r>
  </si>
  <si>
    <r>
      <rPr>
        <b/>
        <sz val="10"/>
        <rFont val="Times New Roman"/>
        <charset val="134"/>
      </rPr>
      <t xml:space="preserve">    </t>
    </r>
    <r>
      <rPr>
        <b/>
        <sz val="10"/>
        <rFont val="宋体"/>
        <charset val="134"/>
      </rPr>
      <t>公立医院</t>
    </r>
  </si>
  <si>
    <r>
      <rPr>
        <sz val="10"/>
        <rFont val="Times New Roman"/>
        <charset val="134"/>
      </rPr>
      <t xml:space="preserve">      </t>
    </r>
    <r>
      <rPr>
        <sz val="10"/>
        <rFont val="宋体"/>
        <charset val="134"/>
      </rPr>
      <t>综合医院</t>
    </r>
  </si>
  <si>
    <r>
      <rPr>
        <sz val="10"/>
        <rFont val="Times New Roman"/>
        <charset val="134"/>
      </rPr>
      <t xml:space="preserve">      </t>
    </r>
    <r>
      <rPr>
        <sz val="10"/>
        <rFont val="宋体"/>
        <charset val="134"/>
      </rPr>
      <t>中医</t>
    </r>
    <r>
      <rPr>
        <sz val="10"/>
        <rFont val="Times New Roman"/>
        <charset val="134"/>
      </rPr>
      <t>(</t>
    </r>
    <r>
      <rPr>
        <sz val="10"/>
        <rFont val="宋体"/>
        <charset val="134"/>
      </rPr>
      <t>民族</t>
    </r>
    <r>
      <rPr>
        <sz val="10"/>
        <rFont val="Times New Roman"/>
        <charset val="134"/>
      </rPr>
      <t>)</t>
    </r>
    <r>
      <rPr>
        <sz val="10"/>
        <rFont val="宋体"/>
        <charset val="134"/>
      </rPr>
      <t>医院</t>
    </r>
  </si>
  <si>
    <r>
      <rPr>
        <sz val="10"/>
        <rFont val="Times New Roman"/>
        <charset val="134"/>
      </rPr>
      <t xml:space="preserve">      </t>
    </r>
    <r>
      <rPr>
        <sz val="10"/>
        <rFont val="宋体"/>
        <charset val="134"/>
      </rPr>
      <t>传染病医院</t>
    </r>
  </si>
  <si>
    <r>
      <rPr>
        <sz val="10"/>
        <rFont val="Times New Roman"/>
        <charset val="134"/>
      </rPr>
      <t xml:space="preserve">      </t>
    </r>
    <r>
      <rPr>
        <sz val="10"/>
        <rFont val="宋体"/>
        <charset val="134"/>
      </rPr>
      <t>职业病防治医院</t>
    </r>
  </si>
  <si>
    <r>
      <rPr>
        <sz val="10"/>
        <rFont val="Times New Roman"/>
        <charset val="134"/>
      </rPr>
      <t xml:space="preserve">      </t>
    </r>
    <r>
      <rPr>
        <sz val="10"/>
        <rFont val="宋体"/>
        <charset val="134"/>
      </rPr>
      <t>精神病医院</t>
    </r>
  </si>
  <si>
    <r>
      <rPr>
        <sz val="10"/>
        <rFont val="Times New Roman"/>
        <charset val="134"/>
      </rPr>
      <t xml:space="preserve">      </t>
    </r>
    <r>
      <rPr>
        <sz val="10"/>
        <rFont val="宋体"/>
        <charset val="134"/>
      </rPr>
      <t>妇幼保健医院</t>
    </r>
  </si>
  <si>
    <r>
      <rPr>
        <sz val="10"/>
        <rFont val="Times New Roman"/>
        <charset val="134"/>
      </rPr>
      <t xml:space="preserve">      </t>
    </r>
    <r>
      <rPr>
        <sz val="10"/>
        <rFont val="宋体"/>
        <charset val="134"/>
      </rPr>
      <t>儿童医院</t>
    </r>
  </si>
  <si>
    <r>
      <rPr>
        <sz val="10"/>
        <rFont val="Times New Roman"/>
        <charset val="134"/>
      </rPr>
      <t xml:space="preserve">      </t>
    </r>
    <r>
      <rPr>
        <sz val="10"/>
        <rFont val="宋体"/>
        <charset val="134"/>
      </rPr>
      <t>其他专科医院</t>
    </r>
  </si>
  <si>
    <r>
      <rPr>
        <sz val="10"/>
        <rFont val="Times New Roman"/>
        <charset val="134"/>
      </rPr>
      <t xml:space="preserve">      </t>
    </r>
    <r>
      <rPr>
        <sz val="10"/>
        <rFont val="宋体"/>
        <charset val="134"/>
      </rPr>
      <t>福利医院</t>
    </r>
  </si>
  <si>
    <r>
      <rPr>
        <sz val="10"/>
        <rFont val="Times New Roman"/>
        <charset val="134"/>
      </rPr>
      <t xml:space="preserve">      </t>
    </r>
    <r>
      <rPr>
        <sz val="10"/>
        <rFont val="宋体"/>
        <charset val="134"/>
      </rPr>
      <t>行业医院</t>
    </r>
  </si>
  <si>
    <r>
      <rPr>
        <sz val="10"/>
        <rFont val="Times New Roman"/>
        <charset val="134"/>
      </rPr>
      <t xml:space="preserve">      </t>
    </r>
    <r>
      <rPr>
        <sz val="10"/>
        <rFont val="宋体"/>
        <charset val="134"/>
      </rPr>
      <t>处理医疗欠费</t>
    </r>
  </si>
  <si>
    <r>
      <rPr>
        <sz val="10"/>
        <rFont val="Times New Roman"/>
        <charset val="134"/>
      </rPr>
      <t xml:space="preserve">      </t>
    </r>
    <r>
      <rPr>
        <sz val="10"/>
        <rFont val="宋体"/>
        <charset val="134"/>
      </rPr>
      <t>康复医院</t>
    </r>
  </si>
  <si>
    <r>
      <rPr>
        <sz val="10"/>
        <rFont val="Times New Roman"/>
        <charset val="134"/>
      </rPr>
      <t xml:space="preserve">      </t>
    </r>
    <r>
      <rPr>
        <sz val="10"/>
        <rFont val="宋体"/>
        <charset val="134"/>
      </rPr>
      <t>优抚医院</t>
    </r>
  </si>
  <si>
    <r>
      <rPr>
        <sz val="10"/>
        <rFont val="Times New Roman"/>
        <charset val="134"/>
      </rPr>
      <t xml:space="preserve">      </t>
    </r>
    <r>
      <rPr>
        <sz val="10"/>
        <rFont val="宋体"/>
        <charset val="134"/>
      </rPr>
      <t>其他公立医院支出</t>
    </r>
  </si>
  <si>
    <r>
      <rPr>
        <b/>
        <sz val="10"/>
        <rFont val="Times New Roman"/>
        <charset val="134"/>
      </rPr>
      <t xml:space="preserve">    </t>
    </r>
    <r>
      <rPr>
        <b/>
        <sz val="10"/>
        <rFont val="宋体"/>
        <charset val="134"/>
      </rPr>
      <t>基层医疗卫生机构</t>
    </r>
  </si>
  <si>
    <r>
      <rPr>
        <sz val="10"/>
        <rFont val="Times New Roman"/>
        <charset val="134"/>
      </rPr>
      <t xml:space="preserve">      </t>
    </r>
    <r>
      <rPr>
        <sz val="10"/>
        <rFont val="宋体"/>
        <charset val="134"/>
      </rPr>
      <t>城市社区卫生机构</t>
    </r>
  </si>
  <si>
    <r>
      <rPr>
        <sz val="10"/>
        <rFont val="Times New Roman"/>
        <charset val="134"/>
      </rPr>
      <t xml:space="preserve">      </t>
    </r>
    <r>
      <rPr>
        <sz val="10"/>
        <rFont val="宋体"/>
        <charset val="134"/>
      </rPr>
      <t>乡镇卫生院</t>
    </r>
  </si>
  <si>
    <r>
      <rPr>
        <sz val="10"/>
        <rFont val="Times New Roman"/>
        <charset val="134"/>
      </rPr>
      <t xml:space="preserve">      </t>
    </r>
    <r>
      <rPr>
        <sz val="10"/>
        <rFont val="宋体"/>
        <charset val="134"/>
      </rPr>
      <t>其他基层医疗卫生机构支出</t>
    </r>
  </si>
  <si>
    <r>
      <rPr>
        <b/>
        <sz val="10"/>
        <rFont val="Times New Roman"/>
        <charset val="134"/>
      </rPr>
      <t xml:space="preserve">    </t>
    </r>
    <r>
      <rPr>
        <b/>
        <sz val="10"/>
        <rFont val="宋体"/>
        <charset val="134"/>
      </rPr>
      <t>公共卫生</t>
    </r>
  </si>
  <si>
    <r>
      <rPr>
        <sz val="10"/>
        <rFont val="Times New Roman"/>
        <charset val="134"/>
      </rPr>
      <t xml:space="preserve">      </t>
    </r>
    <r>
      <rPr>
        <sz val="10"/>
        <rFont val="宋体"/>
        <charset val="134"/>
      </rPr>
      <t>疾病预防控制机构</t>
    </r>
  </si>
  <si>
    <r>
      <rPr>
        <sz val="10"/>
        <rFont val="Times New Roman"/>
        <charset val="134"/>
      </rPr>
      <t xml:space="preserve">      </t>
    </r>
    <r>
      <rPr>
        <sz val="10"/>
        <rFont val="宋体"/>
        <charset val="134"/>
      </rPr>
      <t>卫生监督机构</t>
    </r>
  </si>
  <si>
    <r>
      <rPr>
        <sz val="10"/>
        <rFont val="Times New Roman"/>
        <charset val="134"/>
      </rPr>
      <t xml:space="preserve">      </t>
    </r>
    <r>
      <rPr>
        <sz val="10"/>
        <rFont val="宋体"/>
        <charset val="134"/>
      </rPr>
      <t>妇幼保健机构</t>
    </r>
  </si>
  <si>
    <r>
      <rPr>
        <sz val="10"/>
        <rFont val="Times New Roman"/>
        <charset val="134"/>
      </rPr>
      <t xml:space="preserve">      </t>
    </r>
    <r>
      <rPr>
        <sz val="10"/>
        <rFont val="宋体"/>
        <charset val="134"/>
      </rPr>
      <t>精神卫生机构</t>
    </r>
  </si>
  <si>
    <r>
      <rPr>
        <sz val="10"/>
        <rFont val="Times New Roman"/>
        <charset val="134"/>
      </rPr>
      <t xml:space="preserve">      </t>
    </r>
    <r>
      <rPr>
        <sz val="10"/>
        <rFont val="宋体"/>
        <charset val="134"/>
      </rPr>
      <t>应急救治机构</t>
    </r>
  </si>
  <si>
    <r>
      <rPr>
        <sz val="10"/>
        <rFont val="Times New Roman"/>
        <charset val="134"/>
      </rPr>
      <t xml:space="preserve">      </t>
    </r>
    <r>
      <rPr>
        <sz val="10"/>
        <rFont val="宋体"/>
        <charset val="134"/>
      </rPr>
      <t>采供血机构</t>
    </r>
  </si>
  <si>
    <r>
      <rPr>
        <sz val="10"/>
        <rFont val="Times New Roman"/>
        <charset val="134"/>
      </rPr>
      <t xml:space="preserve">      </t>
    </r>
    <r>
      <rPr>
        <sz val="10"/>
        <rFont val="宋体"/>
        <charset val="134"/>
      </rPr>
      <t>其他专业公共卫生机构</t>
    </r>
  </si>
  <si>
    <r>
      <rPr>
        <sz val="10"/>
        <rFont val="Times New Roman"/>
        <charset val="134"/>
      </rPr>
      <t xml:space="preserve">      </t>
    </r>
    <r>
      <rPr>
        <sz val="10"/>
        <rFont val="宋体"/>
        <charset val="134"/>
      </rPr>
      <t>基本公共卫生服务</t>
    </r>
  </si>
  <si>
    <r>
      <rPr>
        <sz val="10"/>
        <rFont val="Times New Roman"/>
        <charset val="134"/>
      </rPr>
      <t xml:space="preserve">      </t>
    </r>
    <r>
      <rPr>
        <sz val="10"/>
        <rFont val="宋体"/>
        <charset val="134"/>
      </rPr>
      <t>重大公共卫生服务</t>
    </r>
  </si>
  <si>
    <r>
      <rPr>
        <sz val="10"/>
        <rFont val="Times New Roman"/>
        <charset val="134"/>
      </rPr>
      <t xml:space="preserve">      </t>
    </r>
    <r>
      <rPr>
        <sz val="10"/>
        <rFont val="宋体"/>
        <charset val="134"/>
      </rPr>
      <t>突发公共卫生事件应急处置</t>
    </r>
  </si>
  <si>
    <r>
      <rPr>
        <sz val="10"/>
        <rFont val="Times New Roman"/>
        <charset val="134"/>
      </rPr>
      <t xml:space="preserve">      </t>
    </r>
    <r>
      <rPr>
        <sz val="10"/>
        <rFont val="宋体"/>
        <charset val="134"/>
      </rPr>
      <t>其他公共卫生支出</t>
    </r>
  </si>
  <si>
    <r>
      <rPr>
        <b/>
        <sz val="10"/>
        <rFont val="Times New Roman"/>
        <charset val="134"/>
      </rPr>
      <t xml:space="preserve">    </t>
    </r>
    <r>
      <rPr>
        <b/>
        <sz val="10"/>
        <rFont val="宋体"/>
        <charset val="134"/>
      </rPr>
      <t>计划生育事务</t>
    </r>
  </si>
  <si>
    <r>
      <rPr>
        <sz val="10"/>
        <rFont val="Times New Roman"/>
        <charset val="134"/>
      </rPr>
      <t xml:space="preserve">      </t>
    </r>
    <r>
      <rPr>
        <sz val="10"/>
        <rFont val="宋体"/>
        <charset val="134"/>
      </rPr>
      <t>计划生育机构</t>
    </r>
  </si>
  <si>
    <r>
      <rPr>
        <sz val="10"/>
        <rFont val="Times New Roman"/>
        <charset val="134"/>
      </rPr>
      <t xml:space="preserve">      </t>
    </r>
    <r>
      <rPr>
        <sz val="10"/>
        <rFont val="宋体"/>
        <charset val="134"/>
      </rPr>
      <t>计划生育服务</t>
    </r>
  </si>
  <si>
    <r>
      <rPr>
        <sz val="10"/>
        <rFont val="Times New Roman"/>
        <charset val="134"/>
      </rPr>
      <t xml:space="preserve">      </t>
    </r>
    <r>
      <rPr>
        <sz val="10"/>
        <rFont val="宋体"/>
        <charset val="134"/>
      </rPr>
      <t>其他计划生育事务支出</t>
    </r>
  </si>
  <si>
    <r>
      <rPr>
        <b/>
        <sz val="10"/>
        <rFont val="Times New Roman"/>
        <charset val="134"/>
      </rPr>
      <t xml:space="preserve">    </t>
    </r>
    <r>
      <rPr>
        <b/>
        <sz val="10"/>
        <rFont val="宋体"/>
        <charset val="134"/>
      </rPr>
      <t>行政事业单位医疗</t>
    </r>
  </si>
  <si>
    <r>
      <rPr>
        <sz val="10"/>
        <rFont val="Times New Roman"/>
        <charset val="134"/>
      </rPr>
      <t xml:space="preserve">      </t>
    </r>
    <r>
      <rPr>
        <sz val="10"/>
        <rFont val="宋体"/>
        <charset val="134"/>
      </rPr>
      <t>行政单位医疗</t>
    </r>
  </si>
  <si>
    <r>
      <rPr>
        <sz val="10"/>
        <rFont val="Times New Roman"/>
        <charset val="134"/>
      </rPr>
      <t xml:space="preserve">      </t>
    </r>
    <r>
      <rPr>
        <sz val="10"/>
        <rFont val="宋体"/>
        <charset val="134"/>
      </rPr>
      <t>事业单位医疗</t>
    </r>
  </si>
  <si>
    <r>
      <rPr>
        <sz val="10"/>
        <rFont val="Times New Roman"/>
        <charset val="134"/>
      </rPr>
      <t xml:space="preserve">      </t>
    </r>
    <r>
      <rPr>
        <sz val="10"/>
        <rFont val="宋体"/>
        <charset val="134"/>
      </rPr>
      <t>公务员医疗补助</t>
    </r>
  </si>
  <si>
    <r>
      <rPr>
        <sz val="10"/>
        <rFont val="Times New Roman"/>
        <charset val="134"/>
      </rPr>
      <t xml:space="preserve">      </t>
    </r>
    <r>
      <rPr>
        <sz val="10"/>
        <rFont val="宋体"/>
        <charset val="134"/>
      </rPr>
      <t>其他行政事业单位医疗支出</t>
    </r>
  </si>
  <si>
    <r>
      <rPr>
        <b/>
        <sz val="10"/>
        <rFont val="Times New Roman"/>
        <charset val="134"/>
      </rPr>
      <t xml:space="preserve">    </t>
    </r>
    <r>
      <rPr>
        <b/>
        <sz val="10"/>
        <rFont val="宋体"/>
        <charset val="134"/>
      </rPr>
      <t>财政对基本医疗保险基金的补助</t>
    </r>
  </si>
  <si>
    <r>
      <rPr>
        <sz val="10"/>
        <rFont val="Times New Roman"/>
        <charset val="134"/>
      </rPr>
      <t xml:space="preserve">      </t>
    </r>
    <r>
      <rPr>
        <sz val="10"/>
        <rFont val="宋体"/>
        <charset val="134"/>
      </rPr>
      <t>财政对职工基本医疗保险基金的补助</t>
    </r>
  </si>
  <si>
    <r>
      <rPr>
        <sz val="10"/>
        <rFont val="Times New Roman"/>
        <charset val="134"/>
      </rPr>
      <t xml:space="preserve">      </t>
    </r>
    <r>
      <rPr>
        <sz val="10"/>
        <rFont val="宋体"/>
        <charset val="134"/>
      </rPr>
      <t>财政对城乡居民基本医疗保险基金的补助</t>
    </r>
  </si>
  <si>
    <r>
      <rPr>
        <sz val="10"/>
        <rFont val="Times New Roman"/>
        <charset val="134"/>
      </rPr>
      <t xml:space="preserve">      </t>
    </r>
    <r>
      <rPr>
        <sz val="10"/>
        <rFont val="宋体"/>
        <charset val="134"/>
      </rPr>
      <t>财政对其他基本医疗保险基金的补助</t>
    </r>
  </si>
  <si>
    <r>
      <rPr>
        <b/>
        <sz val="10"/>
        <rFont val="Times New Roman"/>
        <charset val="134"/>
      </rPr>
      <t xml:space="preserve">    </t>
    </r>
    <r>
      <rPr>
        <b/>
        <sz val="10"/>
        <rFont val="宋体"/>
        <charset val="134"/>
      </rPr>
      <t>医疗救助</t>
    </r>
  </si>
  <si>
    <r>
      <rPr>
        <sz val="10"/>
        <rFont val="Times New Roman"/>
        <charset val="134"/>
      </rPr>
      <t xml:space="preserve">      </t>
    </r>
    <r>
      <rPr>
        <sz val="10"/>
        <rFont val="宋体"/>
        <charset val="134"/>
      </rPr>
      <t>城乡医疗救助</t>
    </r>
  </si>
  <si>
    <r>
      <rPr>
        <sz val="10"/>
        <rFont val="Times New Roman"/>
        <charset val="134"/>
      </rPr>
      <t xml:space="preserve">      </t>
    </r>
    <r>
      <rPr>
        <sz val="10"/>
        <rFont val="宋体"/>
        <charset val="134"/>
      </rPr>
      <t>疾病应急救助</t>
    </r>
  </si>
  <si>
    <r>
      <rPr>
        <sz val="10"/>
        <rFont val="Times New Roman"/>
        <charset val="134"/>
      </rPr>
      <t xml:space="preserve">      </t>
    </r>
    <r>
      <rPr>
        <sz val="10"/>
        <rFont val="宋体"/>
        <charset val="134"/>
      </rPr>
      <t>其他医疗救助支出</t>
    </r>
  </si>
  <si>
    <r>
      <rPr>
        <b/>
        <sz val="10"/>
        <rFont val="Times New Roman"/>
        <charset val="134"/>
      </rPr>
      <t xml:space="preserve">    </t>
    </r>
    <r>
      <rPr>
        <b/>
        <sz val="10"/>
        <rFont val="宋体"/>
        <charset val="134"/>
      </rPr>
      <t>优抚对象医疗</t>
    </r>
  </si>
  <si>
    <r>
      <rPr>
        <sz val="10"/>
        <rFont val="Times New Roman"/>
        <charset val="134"/>
      </rPr>
      <t xml:space="preserve">      </t>
    </r>
    <r>
      <rPr>
        <sz val="10"/>
        <rFont val="宋体"/>
        <charset val="134"/>
      </rPr>
      <t>优抚对象医疗补助</t>
    </r>
  </si>
  <si>
    <r>
      <rPr>
        <sz val="10"/>
        <rFont val="Times New Roman"/>
        <charset val="134"/>
      </rPr>
      <t xml:space="preserve">      </t>
    </r>
    <r>
      <rPr>
        <sz val="10"/>
        <rFont val="宋体"/>
        <charset val="134"/>
      </rPr>
      <t>其他优抚对象医疗支出</t>
    </r>
  </si>
  <si>
    <r>
      <rPr>
        <b/>
        <sz val="10"/>
        <rFont val="Times New Roman"/>
        <charset val="134"/>
      </rPr>
      <t xml:space="preserve">    </t>
    </r>
    <r>
      <rPr>
        <b/>
        <sz val="10"/>
        <rFont val="宋体"/>
        <charset val="134"/>
      </rPr>
      <t>医疗保障管理事务</t>
    </r>
  </si>
  <si>
    <r>
      <rPr>
        <sz val="10"/>
        <rFont val="Times New Roman"/>
        <charset val="134"/>
      </rPr>
      <t xml:space="preserve">      </t>
    </r>
    <r>
      <rPr>
        <sz val="10"/>
        <rFont val="宋体"/>
        <charset val="134"/>
      </rPr>
      <t>医疗保障政策管理</t>
    </r>
  </si>
  <si>
    <r>
      <rPr>
        <sz val="10"/>
        <rFont val="Times New Roman"/>
        <charset val="134"/>
      </rPr>
      <t xml:space="preserve">      </t>
    </r>
    <r>
      <rPr>
        <sz val="10"/>
        <rFont val="宋体"/>
        <charset val="134"/>
      </rPr>
      <t>医疗保障经办事务</t>
    </r>
  </si>
  <si>
    <r>
      <rPr>
        <sz val="10"/>
        <rFont val="Times New Roman"/>
        <charset val="134"/>
      </rPr>
      <t xml:space="preserve">      </t>
    </r>
    <r>
      <rPr>
        <sz val="10"/>
        <rFont val="宋体"/>
        <charset val="134"/>
      </rPr>
      <t>其他医疗保障管理事务支出</t>
    </r>
  </si>
  <si>
    <r>
      <rPr>
        <b/>
        <sz val="10"/>
        <rFont val="Times New Roman"/>
        <charset val="134"/>
      </rPr>
      <t xml:space="preserve">    </t>
    </r>
    <r>
      <rPr>
        <b/>
        <sz val="10"/>
        <rFont val="宋体"/>
        <charset val="134"/>
      </rPr>
      <t>中医药事务</t>
    </r>
  </si>
  <si>
    <r>
      <rPr>
        <sz val="10"/>
        <rFont val="Times New Roman"/>
        <charset val="134"/>
      </rPr>
      <t xml:space="preserve">      </t>
    </r>
    <r>
      <rPr>
        <sz val="10"/>
        <rFont val="宋体"/>
        <charset val="134"/>
      </rPr>
      <t>中医（民族医）药专项</t>
    </r>
  </si>
  <si>
    <r>
      <rPr>
        <sz val="10"/>
        <rFont val="Times New Roman"/>
        <charset val="134"/>
      </rPr>
      <t xml:space="preserve">      </t>
    </r>
    <r>
      <rPr>
        <sz val="10"/>
        <rFont val="宋体"/>
        <charset val="134"/>
      </rPr>
      <t>其他中医药事务支出</t>
    </r>
  </si>
  <si>
    <r>
      <rPr>
        <b/>
        <sz val="10"/>
        <rFont val="Times New Roman"/>
        <charset val="134"/>
      </rPr>
      <t xml:space="preserve">    </t>
    </r>
    <r>
      <rPr>
        <b/>
        <sz val="10"/>
        <rFont val="宋体"/>
        <charset val="134"/>
      </rPr>
      <t>疾病预防控制事务</t>
    </r>
  </si>
  <si>
    <r>
      <rPr>
        <sz val="10"/>
        <rFont val="Times New Roman"/>
        <charset val="134"/>
      </rPr>
      <t xml:space="preserve">      </t>
    </r>
    <r>
      <rPr>
        <sz val="10"/>
        <rFont val="宋体"/>
        <charset val="134"/>
      </rPr>
      <t>其他疾病预防控制事务支出</t>
    </r>
  </si>
  <si>
    <r>
      <rPr>
        <b/>
        <sz val="10"/>
        <rFont val="Times New Roman"/>
        <charset val="134"/>
      </rPr>
      <t xml:space="preserve">    </t>
    </r>
    <r>
      <rPr>
        <b/>
        <sz val="10"/>
        <rFont val="宋体"/>
        <charset val="134"/>
      </rPr>
      <t>托育服务</t>
    </r>
  </si>
  <si>
    <r>
      <rPr>
        <sz val="10"/>
        <rFont val="Times New Roman"/>
        <charset val="134"/>
      </rPr>
      <t xml:space="preserve">      </t>
    </r>
    <r>
      <rPr>
        <sz val="10"/>
        <rFont val="宋体"/>
        <charset val="134"/>
      </rPr>
      <t>托育机构</t>
    </r>
  </si>
  <si>
    <r>
      <rPr>
        <sz val="10"/>
        <rFont val="Times New Roman"/>
        <charset val="134"/>
      </rPr>
      <t xml:space="preserve">      </t>
    </r>
    <r>
      <rPr>
        <sz val="10"/>
        <rFont val="宋体"/>
        <charset val="134"/>
      </rPr>
      <t>其他托育服务支出</t>
    </r>
  </si>
  <si>
    <r>
      <rPr>
        <b/>
        <sz val="10"/>
        <rFont val="Times New Roman"/>
        <charset val="134"/>
      </rPr>
      <t xml:space="preserve">    </t>
    </r>
    <r>
      <rPr>
        <b/>
        <sz val="10"/>
        <rFont val="宋体"/>
        <charset val="134"/>
      </rPr>
      <t>其他卫生健康支出</t>
    </r>
  </si>
  <si>
    <r>
      <rPr>
        <sz val="10"/>
        <rFont val="Times New Roman"/>
        <charset val="134"/>
      </rPr>
      <t xml:space="preserve">      </t>
    </r>
    <r>
      <rPr>
        <sz val="10"/>
        <rFont val="宋体"/>
        <charset val="134"/>
      </rPr>
      <t>其他卫生健康支出</t>
    </r>
  </si>
  <si>
    <r>
      <rPr>
        <b/>
        <sz val="10"/>
        <rFont val="Times New Roman"/>
        <charset val="134"/>
      </rPr>
      <t xml:space="preserve">  </t>
    </r>
    <r>
      <rPr>
        <b/>
        <sz val="10"/>
        <rFont val="宋体"/>
        <charset val="134"/>
      </rPr>
      <t>节能环保支出</t>
    </r>
  </si>
  <si>
    <r>
      <rPr>
        <b/>
        <sz val="10"/>
        <rFont val="Times New Roman"/>
        <charset val="134"/>
      </rPr>
      <t xml:space="preserve">    </t>
    </r>
    <r>
      <rPr>
        <b/>
        <sz val="10"/>
        <rFont val="宋体"/>
        <charset val="134"/>
      </rPr>
      <t>环境保护管理事务</t>
    </r>
  </si>
  <si>
    <r>
      <rPr>
        <sz val="10"/>
        <rFont val="Times New Roman"/>
        <charset val="134"/>
      </rPr>
      <t xml:space="preserve">      </t>
    </r>
    <r>
      <rPr>
        <sz val="10"/>
        <rFont val="宋体"/>
        <charset val="134"/>
      </rPr>
      <t>生态环境保护宣传</t>
    </r>
  </si>
  <si>
    <r>
      <rPr>
        <sz val="10"/>
        <rFont val="Times New Roman"/>
        <charset val="134"/>
      </rPr>
      <t xml:space="preserve">      </t>
    </r>
    <r>
      <rPr>
        <sz val="10"/>
        <rFont val="宋体"/>
        <charset val="134"/>
      </rPr>
      <t>环境保护法规、规划及标准</t>
    </r>
  </si>
  <si>
    <r>
      <rPr>
        <sz val="10"/>
        <rFont val="Times New Roman"/>
        <charset val="134"/>
      </rPr>
      <t xml:space="preserve">      </t>
    </r>
    <r>
      <rPr>
        <sz val="10"/>
        <rFont val="宋体"/>
        <charset val="134"/>
      </rPr>
      <t>生态环境国际合作及履约</t>
    </r>
  </si>
  <si>
    <r>
      <rPr>
        <sz val="10"/>
        <rFont val="Times New Roman"/>
        <charset val="134"/>
      </rPr>
      <t xml:space="preserve">      </t>
    </r>
    <r>
      <rPr>
        <sz val="10"/>
        <rFont val="宋体"/>
        <charset val="134"/>
      </rPr>
      <t>生态环境保护行政许可</t>
    </r>
  </si>
  <si>
    <r>
      <rPr>
        <sz val="10"/>
        <rFont val="Times New Roman"/>
        <charset val="134"/>
      </rPr>
      <t xml:space="preserve">      </t>
    </r>
    <r>
      <rPr>
        <sz val="10"/>
        <rFont val="宋体"/>
        <charset val="134"/>
      </rPr>
      <t>应对气候变化管理事务</t>
    </r>
  </si>
  <si>
    <r>
      <rPr>
        <sz val="10"/>
        <rFont val="Times New Roman"/>
        <charset val="134"/>
      </rPr>
      <t xml:space="preserve">      </t>
    </r>
    <r>
      <rPr>
        <sz val="10"/>
        <rFont val="宋体"/>
        <charset val="134"/>
      </rPr>
      <t>其他环境保护管理事务支出</t>
    </r>
  </si>
  <si>
    <r>
      <rPr>
        <b/>
        <sz val="10"/>
        <rFont val="Times New Roman"/>
        <charset val="134"/>
      </rPr>
      <t xml:space="preserve">    </t>
    </r>
    <r>
      <rPr>
        <b/>
        <sz val="10"/>
        <rFont val="宋体"/>
        <charset val="134"/>
      </rPr>
      <t>环境监测与监察</t>
    </r>
  </si>
  <si>
    <r>
      <rPr>
        <sz val="10"/>
        <rFont val="Times New Roman"/>
        <charset val="134"/>
      </rPr>
      <t xml:space="preserve">      </t>
    </r>
    <r>
      <rPr>
        <sz val="10"/>
        <rFont val="宋体"/>
        <charset val="134"/>
      </rPr>
      <t>建设项目环评审查与监督</t>
    </r>
  </si>
  <si>
    <r>
      <rPr>
        <sz val="10"/>
        <rFont val="Times New Roman"/>
        <charset val="134"/>
      </rPr>
      <t xml:space="preserve">      </t>
    </r>
    <r>
      <rPr>
        <sz val="10"/>
        <rFont val="宋体"/>
        <charset val="134"/>
      </rPr>
      <t>核与辐射安全监督</t>
    </r>
  </si>
  <si>
    <r>
      <rPr>
        <sz val="10"/>
        <rFont val="Times New Roman"/>
        <charset val="134"/>
      </rPr>
      <t xml:space="preserve">      </t>
    </r>
    <r>
      <rPr>
        <sz val="10"/>
        <rFont val="宋体"/>
        <charset val="134"/>
      </rPr>
      <t>其他环境监测与监察支出</t>
    </r>
  </si>
  <si>
    <r>
      <rPr>
        <b/>
        <sz val="10"/>
        <rFont val="Times New Roman"/>
        <charset val="134"/>
      </rPr>
      <t xml:space="preserve">    </t>
    </r>
    <r>
      <rPr>
        <b/>
        <sz val="10"/>
        <rFont val="宋体"/>
        <charset val="134"/>
      </rPr>
      <t>污染防治</t>
    </r>
  </si>
  <si>
    <r>
      <rPr>
        <sz val="10"/>
        <rFont val="Times New Roman"/>
        <charset val="134"/>
      </rPr>
      <t xml:space="preserve">      </t>
    </r>
    <r>
      <rPr>
        <sz val="10"/>
        <rFont val="宋体"/>
        <charset val="134"/>
      </rPr>
      <t>大气</t>
    </r>
  </si>
  <si>
    <r>
      <rPr>
        <sz val="10"/>
        <rFont val="Times New Roman"/>
        <charset val="134"/>
      </rPr>
      <t xml:space="preserve">      </t>
    </r>
    <r>
      <rPr>
        <sz val="10"/>
        <rFont val="宋体"/>
        <charset val="134"/>
      </rPr>
      <t>水体</t>
    </r>
  </si>
  <si>
    <r>
      <rPr>
        <sz val="10"/>
        <rFont val="Times New Roman"/>
        <charset val="134"/>
      </rPr>
      <t xml:space="preserve">      </t>
    </r>
    <r>
      <rPr>
        <sz val="10"/>
        <rFont val="宋体"/>
        <charset val="134"/>
      </rPr>
      <t>噪声</t>
    </r>
  </si>
  <si>
    <r>
      <rPr>
        <sz val="10"/>
        <rFont val="Times New Roman"/>
        <charset val="134"/>
      </rPr>
      <t xml:space="preserve">      </t>
    </r>
    <r>
      <rPr>
        <sz val="10"/>
        <rFont val="宋体"/>
        <charset val="134"/>
      </rPr>
      <t>固体废弃物与化学品</t>
    </r>
  </si>
  <si>
    <r>
      <rPr>
        <sz val="10"/>
        <rFont val="Times New Roman"/>
        <charset val="134"/>
      </rPr>
      <t xml:space="preserve">      </t>
    </r>
    <r>
      <rPr>
        <sz val="10"/>
        <rFont val="宋体"/>
        <charset val="134"/>
      </rPr>
      <t>放射源和放射性废物监管</t>
    </r>
  </si>
  <si>
    <r>
      <rPr>
        <sz val="10"/>
        <rFont val="Times New Roman"/>
        <charset val="134"/>
      </rPr>
      <t xml:space="preserve">      </t>
    </r>
    <r>
      <rPr>
        <sz val="10"/>
        <rFont val="宋体"/>
        <charset val="134"/>
      </rPr>
      <t>辐射</t>
    </r>
  </si>
  <si>
    <r>
      <rPr>
        <sz val="10"/>
        <rFont val="Times New Roman"/>
        <charset val="134"/>
      </rPr>
      <t xml:space="preserve">      </t>
    </r>
    <r>
      <rPr>
        <sz val="10"/>
        <rFont val="宋体"/>
        <charset val="134"/>
      </rPr>
      <t>土壤</t>
    </r>
  </si>
  <si>
    <r>
      <rPr>
        <sz val="10"/>
        <rFont val="Times New Roman"/>
        <charset val="134"/>
      </rPr>
      <t xml:space="preserve">      </t>
    </r>
    <r>
      <rPr>
        <sz val="10"/>
        <rFont val="宋体"/>
        <charset val="134"/>
      </rPr>
      <t>其他污染防治支出</t>
    </r>
  </si>
  <si>
    <r>
      <rPr>
        <b/>
        <sz val="10"/>
        <rFont val="Times New Roman"/>
        <charset val="134"/>
      </rPr>
      <t xml:space="preserve">    </t>
    </r>
    <r>
      <rPr>
        <b/>
        <sz val="10"/>
        <rFont val="宋体"/>
        <charset val="134"/>
      </rPr>
      <t>自然生态保护</t>
    </r>
  </si>
  <si>
    <r>
      <rPr>
        <sz val="10"/>
        <rFont val="Times New Roman"/>
        <charset val="134"/>
      </rPr>
      <t xml:space="preserve">      </t>
    </r>
    <r>
      <rPr>
        <sz val="10"/>
        <rFont val="宋体"/>
        <charset val="134"/>
      </rPr>
      <t>生态保护</t>
    </r>
  </si>
  <si>
    <r>
      <rPr>
        <sz val="10"/>
        <rFont val="Times New Roman"/>
        <charset val="134"/>
      </rPr>
      <t xml:space="preserve">      </t>
    </r>
    <r>
      <rPr>
        <sz val="10"/>
        <rFont val="宋体"/>
        <charset val="134"/>
      </rPr>
      <t>农村环境保护</t>
    </r>
  </si>
  <si>
    <r>
      <rPr>
        <sz val="10"/>
        <rFont val="Times New Roman"/>
        <charset val="134"/>
      </rPr>
      <t xml:space="preserve">      </t>
    </r>
    <r>
      <rPr>
        <sz val="10"/>
        <rFont val="宋体"/>
        <charset val="134"/>
      </rPr>
      <t>生物及物种资源保护</t>
    </r>
  </si>
  <si>
    <r>
      <rPr>
        <sz val="10"/>
        <rFont val="Times New Roman"/>
        <charset val="134"/>
      </rPr>
      <t xml:space="preserve">      </t>
    </r>
    <r>
      <rPr>
        <sz val="10"/>
        <rFont val="宋体"/>
        <charset val="134"/>
      </rPr>
      <t>草原生态修复治理</t>
    </r>
  </si>
  <si>
    <r>
      <rPr>
        <sz val="10"/>
        <rFont val="Times New Roman"/>
        <charset val="134"/>
      </rPr>
      <t xml:space="preserve">      </t>
    </r>
    <r>
      <rPr>
        <sz val="10"/>
        <rFont val="宋体"/>
        <charset val="134"/>
      </rPr>
      <t>自然保护地</t>
    </r>
  </si>
  <si>
    <r>
      <rPr>
        <sz val="10"/>
        <rFont val="Times New Roman"/>
        <charset val="134"/>
      </rPr>
      <t xml:space="preserve">      </t>
    </r>
    <r>
      <rPr>
        <sz val="10"/>
        <rFont val="宋体"/>
        <charset val="134"/>
      </rPr>
      <t>其他自然生态保护支出</t>
    </r>
  </si>
  <si>
    <r>
      <rPr>
        <b/>
        <sz val="10"/>
        <rFont val="Times New Roman"/>
        <charset val="134"/>
      </rPr>
      <t xml:space="preserve">    </t>
    </r>
    <r>
      <rPr>
        <b/>
        <sz val="10"/>
        <rFont val="宋体"/>
        <charset val="134"/>
      </rPr>
      <t>森林保护修复</t>
    </r>
  </si>
  <si>
    <r>
      <rPr>
        <sz val="10"/>
        <rFont val="Times New Roman"/>
        <charset val="134"/>
      </rPr>
      <t xml:space="preserve">      </t>
    </r>
    <r>
      <rPr>
        <sz val="10"/>
        <rFont val="宋体"/>
        <charset val="134"/>
      </rPr>
      <t>森林管护</t>
    </r>
  </si>
  <si>
    <r>
      <rPr>
        <sz val="10"/>
        <rFont val="Times New Roman"/>
        <charset val="134"/>
      </rPr>
      <t xml:space="preserve">      </t>
    </r>
    <r>
      <rPr>
        <sz val="10"/>
        <rFont val="宋体"/>
        <charset val="134"/>
      </rPr>
      <t>社会保险补助</t>
    </r>
  </si>
  <si>
    <r>
      <rPr>
        <sz val="10"/>
        <rFont val="Times New Roman"/>
        <charset val="134"/>
      </rPr>
      <t xml:space="preserve">      </t>
    </r>
    <r>
      <rPr>
        <sz val="10"/>
        <rFont val="宋体"/>
        <charset val="134"/>
      </rPr>
      <t>政策性社会性支出补助</t>
    </r>
  </si>
  <si>
    <r>
      <rPr>
        <sz val="10"/>
        <rFont val="Times New Roman"/>
        <charset val="134"/>
      </rPr>
      <t xml:space="preserve">      </t>
    </r>
    <r>
      <rPr>
        <sz val="10"/>
        <rFont val="宋体"/>
        <charset val="134"/>
      </rPr>
      <t>天然林保护工程建设</t>
    </r>
    <r>
      <rPr>
        <sz val="10"/>
        <rFont val="Times New Roman"/>
        <charset val="134"/>
      </rPr>
      <t xml:space="preserve"> </t>
    </r>
  </si>
  <si>
    <r>
      <rPr>
        <sz val="10"/>
        <rFont val="Times New Roman"/>
        <charset val="134"/>
      </rPr>
      <t xml:space="preserve">      </t>
    </r>
    <r>
      <rPr>
        <sz val="10"/>
        <rFont val="宋体"/>
        <charset val="134"/>
      </rPr>
      <t>停伐补助</t>
    </r>
  </si>
  <si>
    <r>
      <rPr>
        <sz val="10"/>
        <rFont val="Times New Roman"/>
        <charset val="134"/>
      </rPr>
      <t xml:space="preserve">      </t>
    </r>
    <r>
      <rPr>
        <sz val="10"/>
        <rFont val="宋体"/>
        <charset val="134"/>
      </rPr>
      <t>其他森林保护修复支出</t>
    </r>
  </si>
  <si>
    <r>
      <rPr>
        <b/>
        <sz val="10"/>
        <rFont val="Times New Roman"/>
        <charset val="134"/>
      </rPr>
      <t xml:space="preserve">    </t>
    </r>
    <r>
      <rPr>
        <b/>
        <sz val="10"/>
        <rFont val="宋体"/>
        <charset val="134"/>
      </rPr>
      <t>风沙荒漠治理</t>
    </r>
  </si>
  <si>
    <r>
      <rPr>
        <sz val="10"/>
        <rFont val="Times New Roman"/>
        <charset val="134"/>
      </rPr>
      <t xml:space="preserve">      </t>
    </r>
    <r>
      <rPr>
        <sz val="10"/>
        <rFont val="宋体"/>
        <charset val="134"/>
      </rPr>
      <t>京津风沙源治理工程建设</t>
    </r>
  </si>
  <si>
    <r>
      <rPr>
        <sz val="10"/>
        <rFont val="Times New Roman"/>
        <charset val="134"/>
      </rPr>
      <t xml:space="preserve">      </t>
    </r>
    <r>
      <rPr>
        <sz val="10"/>
        <rFont val="宋体"/>
        <charset val="134"/>
      </rPr>
      <t>其他风沙荒漠治理支出</t>
    </r>
  </si>
  <si>
    <r>
      <rPr>
        <b/>
        <sz val="10"/>
        <rFont val="Times New Roman"/>
        <charset val="134"/>
      </rPr>
      <t xml:space="preserve">    </t>
    </r>
    <r>
      <rPr>
        <b/>
        <sz val="10"/>
        <rFont val="宋体"/>
        <charset val="134"/>
      </rPr>
      <t>退牧还草</t>
    </r>
  </si>
  <si>
    <r>
      <rPr>
        <sz val="10"/>
        <rFont val="Times New Roman"/>
        <charset val="134"/>
      </rPr>
      <t xml:space="preserve">      </t>
    </r>
    <r>
      <rPr>
        <sz val="10"/>
        <rFont val="宋体"/>
        <charset val="134"/>
      </rPr>
      <t>退牧还草工程建设</t>
    </r>
  </si>
  <si>
    <r>
      <rPr>
        <sz val="10"/>
        <rFont val="Times New Roman"/>
        <charset val="134"/>
      </rPr>
      <t xml:space="preserve">      </t>
    </r>
    <r>
      <rPr>
        <sz val="10"/>
        <rFont val="宋体"/>
        <charset val="134"/>
      </rPr>
      <t>其他退牧还草支出</t>
    </r>
  </si>
  <si>
    <r>
      <rPr>
        <b/>
        <sz val="10"/>
        <rFont val="Times New Roman"/>
        <charset val="134"/>
      </rPr>
      <t xml:space="preserve">    </t>
    </r>
    <r>
      <rPr>
        <b/>
        <sz val="10"/>
        <rFont val="宋体"/>
        <charset val="134"/>
      </rPr>
      <t>已垦草原退耕还草</t>
    </r>
  </si>
  <si>
    <r>
      <rPr>
        <sz val="10"/>
        <rFont val="Times New Roman"/>
        <charset val="134"/>
      </rPr>
      <t xml:space="preserve">      </t>
    </r>
    <r>
      <rPr>
        <sz val="10"/>
        <rFont val="宋体"/>
        <charset val="134"/>
      </rPr>
      <t>已垦草原退耕还草</t>
    </r>
  </si>
  <si>
    <r>
      <rPr>
        <b/>
        <sz val="10"/>
        <rFont val="Times New Roman"/>
        <charset val="134"/>
      </rPr>
      <t xml:space="preserve">    </t>
    </r>
    <r>
      <rPr>
        <b/>
        <sz val="10"/>
        <rFont val="宋体"/>
        <charset val="134"/>
      </rPr>
      <t>能源节约利用</t>
    </r>
  </si>
  <si>
    <r>
      <rPr>
        <sz val="10"/>
        <rFont val="Times New Roman"/>
        <charset val="134"/>
      </rPr>
      <t xml:space="preserve">      </t>
    </r>
    <r>
      <rPr>
        <sz val="10"/>
        <rFont val="宋体"/>
        <charset val="134"/>
      </rPr>
      <t>能源节约利用</t>
    </r>
  </si>
  <si>
    <r>
      <rPr>
        <b/>
        <sz val="10"/>
        <rFont val="Times New Roman"/>
        <charset val="134"/>
      </rPr>
      <t xml:space="preserve">    </t>
    </r>
    <r>
      <rPr>
        <b/>
        <sz val="10"/>
        <rFont val="宋体"/>
        <charset val="134"/>
      </rPr>
      <t>污染减排</t>
    </r>
  </si>
  <si>
    <r>
      <rPr>
        <sz val="10"/>
        <rFont val="Times New Roman"/>
        <charset val="134"/>
      </rPr>
      <t xml:space="preserve">      </t>
    </r>
    <r>
      <rPr>
        <sz val="10"/>
        <rFont val="宋体"/>
        <charset val="134"/>
      </rPr>
      <t>生态环境监测与信息</t>
    </r>
  </si>
  <si>
    <r>
      <rPr>
        <sz val="10"/>
        <rFont val="Times New Roman"/>
        <charset val="134"/>
      </rPr>
      <t xml:space="preserve">      </t>
    </r>
    <r>
      <rPr>
        <sz val="10"/>
        <rFont val="宋体"/>
        <charset val="134"/>
      </rPr>
      <t>生态环境执法监察</t>
    </r>
  </si>
  <si>
    <r>
      <rPr>
        <sz val="10"/>
        <rFont val="Times New Roman"/>
        <charset val="134"/>
      </rPr>
      <t xml:space="preserve">      </t>
    </r>
    <r>
      <rPr>
        <sz val="10"/>
        <rFont val="宋体"/>
        <charset val="134"/>
      </rPr>
      <t>减排专项支出</t>
    </r>
  </si>
  <si>
    <r>
      <rPr>
        <sz val="10"/>
        <rFont val="Times New Roman"/>
        <charset val="134"/>
      </rPr>
      <t xml:space="preserve">      </t>
    </r>
    <r>
      <rPr>
        <sz val="10"/>
        <rFont val="宋体"/>
        <charset val="134"/>
      </rPr>
      <t>清洁生产专项支出</t>
    </r>
  </si>
  <si>
    <r>
      <rPr>
        <sz val="10"/>
        <rFont val="Times New Roman"/>
        <charset val="134"/>
      </rPr>
      <t xml:space="preserve">      </t>
    </r>
    <r>
      <rPr>
        <sz val="10"/>
        <rFont val="宋体"/>
        <charset val="134"/>
      </rPr>
      <t>其他污染减排支出</t>
    </r>
  </si>
  <si>
    <r>
      <rPr>
        <b/>
        <sz val="10"/>
        <rFont val="Times New Roman"/>
        <charset val="134"/>
      </rPr>
      <t xml:space="preserve">    </t>
    </r>
    <r>
      <rPr>
        <b/>
        <sz val="10"/>
        <rFont val="宋体"/>
        <charset val="134"/>
      </rPr>
      <t>清洁能源</t>
    </r>
  </si>
  <si>
    <r>
      <rPr>
        <sz val="10"/>
        <rFont val="Times New Roman"/>
        <charset val="134"/>
      </rPr>
      <t xml:space="preserve">      </t>
    </r>
    <r>
      <rPr>
        <sz val="10"/>
        <rFont val="宋体"/>
        <charset val="134"/>
      </rPr>
      <t>可再生能源</t>
    </r>
  </si>
  <si>
    <r>
      <rPr>
        <sz val="10"/>
        <rFont val="Times New Roman"/>
        <charset val="134"/>
      </rPr>
      <t xml:space="preserve">      </t>
    </r>
    <r>
      <rPr>
        <sz val="10"/>
        <rFont val="宋体"/>
        <charset val="134"/>
      </rPr>
      <t>其他清洁能源支出</t>
    </r>
  </si>
  <si>
    <r>
      <rPr>
        <b/>
        <sz val="10"/>
        <rFont val="Times New Roman"/>
        <charset val="134"/>
      </rPr>
      <t xml:space="preserve">    </t>
    </r>
    <r>
      <rPr>
        <b/>
        <sz val="10"/>
        <rFont val="宋体"/>
        <charset val="134"/>
      </rPr>
      <t>循环经济</t>
    </r>
  </si>
  <si>
    <r>
      <rPr>
        <sz val="10"/>
        <rFont val="Times New Roman"/>
        <charset val="134"/>
      </rPr>
      <t xml:space="preserve">      </t>
    </r>
    <r>
      <rPr>
        <sz val="10"/>
        <rFont val="宋体"/>
        <charset val="134"/>
      </rPr>
      <t>循环经济</t>
    </r>
  </si>
  <si>
    <r>
      <rPr>
        <b/>
        <sz val="10"/>
        <rFont val="Times New Roman"/>
        <charset val="134"/>
      </rPr>
      <t xml:space="preserve">    </t>
    </r>
    <r>
      <rPr>
        <b/>
        <sz val="10"/>
        <rFont val="宋体"/>
        <charset val="134"/>
      </rPr>
      <t>能源管理事务</t>
    </r>
  </si>
  <si>
    <r>
      <rPr>
        <sz val="10"/>
        <rFont val="Times New Roman"/>
        <charset val="134"/>
      </rPr>
      <t xml:space="preserve">      </t>
    </r>
    <r>
      <rPr>
        <sz val="10"/>
        <rFont val="宋体"/>
        <charset val="134"/>
      </rPr>
      <t>能源科技装备</t>
    </r>
  </si>
  <si>
    <r>
      <rPr>
        <sz val="10"/>
        <rFont val="Times New Roman"/>
        <charset val="134"/>
      </rPr>
      <t xml:space="preserve">      </t>
    </r>
    <r>
      <rPr>
        <sz val="10"/>
        <rFont val="宋体"/>
        <charset val="134"/>
      </rPr>
      <t>能源行业管理</t>
    </r>
  </si>
  <si>
    <r>
      <rPr>
        <sz val="10"/>
        <rFont val="Times New Roman"/>
        <charset val="134"/>
      </rPr>
      <t xml:space="preserve">      </t>
    </r>
    <r>
      <rPr>
        <sz val="10"/>
        <rFont val="宋体"/>
        <charset val="134"/>
      </rPr>
      <t>能源管理</t>
    </r>
  </si>
  <si>
    <r>
      <rPr>
        <sz val="10"/>
        <rFont val="Times New Roman"/>
        <charset val="134"/>
      </rPr>
      <t xml:space="preserve">      </t>
    </r>
    <r>
      <rPr>
        <sz val="10"/>
        <rFont val="宋体"/>
        <charset val="134"/>
      </rPr>
      <t>农村电网建设</t>
    </r>
  </si>
  <si>
    <r>
      <rPr>
        <sz val="10"/>
        <rFont val="Times New Roman"/>
        <charset val="134"/>
      </rPr>
      <t xml:space="preserve">      </t>
    </r>
    <r>
      <rPr>
        <sz val="10"/>
        <rFont val="宋体"/>
        <charset val="134"/>
      </rPr>
      <t>其他能源管理事务支出</t>
    </r>
  </si>
  <si>
    <r>
      <rPr>
        <b/>
        <sz val="10"/>
        <rFont val="Times New Roman"/>
        <charset val="134"/>
      </rPr>
      <t xml:space="preserve">    </t>
    </r>
    <r>
      <rPr>
        <b/>
        <sz val="10"/>
        <rFont val="宋体"/>
        <charset val="134"/>
      </rPr>
      <t>其他节能环保支出</t>
    </r>
  </si>
  <si>
    <r>
      <rPr>
        <sz val="10"/>
        <rFont val="Times New Roman"/>
        <charset val="134"/>
      </rPr>
      <t xml:space="preserve">      </t>
    </r>
    <r>
      <rPr>
        <sz val="10"/>
        <rFont val="宋体"/>
        <charset val="134"/>
      </rPr>
      <t>其他节能环保支出</t>
    </r>
  </si>
  <si>
    <r>
      <rPr>
        <b/>
        <sz val="10"/>
        <rFont val="Times New Roman"/>
        <charset val="134"/>
      </rPr>
      <t xml:space="preserve">  </t>
    </r>
    <r>
      <rPr>
        <b/>
        <sz val="10"/>
        <rFont val="宋体"/>
        <charset val="134"/>
      </rPr>
      <t>城乡社区支出</t>
    </r>
  </si>
  <si>
    <r>
      <rPr>
        <b/>
        <sz val="10"/>
        <rFont val="Times New Roman"/>
        <charset val="134"/>
      </rPr>
      <t xml:space="preserve">    </t>
    </r>
    <r>
      <rPr>
        <b/>
        <sz val="10"/>
        <rFont val="宋体"/>
        <charset val="134"/>
      </rPr>
      <t>城乡社区管理事务</t>
    </r>
  </si>
  <si>
    <r>
      <rPr>
        <sz val="10"/>
        <rFont val="Times New Roman"/>
        <charset val="134"/>
      </rPr>
      <t xml:space="preserve">      </t>
    </r>
    <r>
      <rPr>
        <sz val="10"/>
        <rFont val="宋体"/>
        <charset val="134"/>
      </rPr>
      <t>城管执法</t>
    </r>
  </si>
  <si>
    <r>
      <rPr>
        <sz val="10"/>
        <rFont val="Times New Roman"/>
        <charset val="134"/>
      </rPr>
      <t xml:space="preserve">      </t>
    </r>
    <r>
      <rPr>
        <sz val="10"/>
        <rFont val="宋体"/>
        <charset val="134"/>
      </rPr>
      <t>工程建设标准规范编制与监管</t>
    </r>
  </si>
  <si>
    <r>
      <rPr>
        <sz val="10"/>
        <rFont val="Times New Roman"/>
        <charset val="134"/>
      </rPr>
      <t xml:space="preserve">      </t>
    </r>
    <r>
      <rPr>
        <sz val="10"/>
        <rFont val="宋体"/>
        <charset val="134"/>
      </rPr>
      <t>工程建设管理</t>
    </r>
  </si>
  <si>
    <r>
      <rPr>
        <sz val="10"/>
        <rFont val="Times New Roman"/>
        <charset val="134"/>
      </rPr>
      <t xml:space="preserve">      </t>
    </r>
    <r>
      <rPr>
        <sz val="10"/>
        <rFont val="宋体"/>
        <charset val="134"/>
      </rPr>
      <t>市政公用行业市场监管</t>
    </r>
  </si>
  <si>
    <r>
      <rPr>
        <sz val="10"/>
        <rFont val="Times New Roman"/>
        <charset val="134"/>
      </rPr>
      <t xml:space="preserve">      </t>
    </r>
    <r>
      <rPr>
        <sz val="10"/>
        <rFont val="宋体"/>
        <charset val="134"/>
      </rPr>
      <t>住宅建设与房地产市场监管</t>
    </r>
  </si>
  <si>
    <r>
      <rPr>
        <sz val="10"/>
        <rFont val="Times New Roman"/>
        <charset val="134"/>
      </rPr>
      <t xml:space="preserve">      </t>
    </r>
    <r>
      <rPr>
        <sz val="10"/>
        <rFont val="宋体"/>
        <charset val="134"/>
      </rPr>
      <t>执业资格注册、资质审查</t>
    </r>
  </si>
  <si>
    <r>
      <rPr>
        <sz val="10"/>
        <rFont val="Times New Roman"/>
        <charset val="134"/>
      </rPr>
      <t xml:space="preserve">      </t>
    </r>
    <r>
      <rPr>
        <sz val="10"/>
        <rFont val="宋体"/>
        <charset val="134"/>
      </rPr>
      <t>其他城乡社区管理事务支出</t>
    </r>
  </si>
  <si>
    <r>
      <rPr>
        <b/>
        <sz val="10"/>
        <rFont val="Times New Roman"/>
        <charset val="134"/>
      </rPr>
      <t xml:space="preserve">    </t>
    </r>
    <r>
      <rPr>
        <b/>
        <sz val="10"/>
        <rFont val="宋体"/>
        <charset val="134"/>
      </rPr>
      <t>城乡社区规划与管理</t>
    </r>
  </si>
  <si>
    <r>
      <rPr>
        <sz val="10"/>
        <rFont val="Times New Roman"/>
        <charset val="134"/>
      </rPr>
      <t xml:space="preserve">      </t>
    </r>
    <r>
      <rPr>
        <sz val="10"/>
        <rFont val="宋体"/>
        <charset val="134"/>
      </rPr>
      <t>城乡社区规划与管理</t>
    </r>
  </si>
  <si>
    <r>
      <rPr>
        <b/>
        <sz val="10"/>
        <rFont val="Times New Roman"/>
        <charset val="134"/>
      </rPr>
      <t xml:space="preserve">    </t>
    </r>
    <r>
      <rPr>
        <b/>
        <sz val="10"/>
        <rFont val="宋体"/>
        <charset val="134"/>
      </rPr>
      <t>城乡社区公共设施</t>
    </r>
  </si>
  <si>
    <r>
      <rPr>
        <sz val="10"/>
        <rFont val="Times New Roman"/>
        <charset val="134"/>
      </rPr>
      <t xml:space="preserve">      </t>
    </r>
    <r>
      <rPr>
        <sz val="10"/>
        <rFont val="宋体"/>
        <charset val="134"/>
      </rPr>
      <t>小城镇基础设施建设</t>
    </r>
  </si>
  <si>
    <r>
      <rPr>
        <sz val="10"/>
        <rFont val="Times New Roman"/>
        <charset val="134"/>
      </rPr>
      <t xml:space="preserve">      </t>
    </r>
    <r>
      <rPr>
        <sz val="10"/>
        <rFont val="宋体"/>
        <charset val="134"/>
      </rPr>
      <t>其他城乡社区公共设施支出</t>
    </r>
  </si>
  <si>
    <r>
      <rPr>
        <b/>
        <sz val="10"/>
        <rFont val="Times New Roman"/>
        <charset val="134"/>
      </rPr>
      <t xml:space="preserve">    </t>
    </r>
    <r>
      <rPr>
        <b/>
        <sz val="10"/>
        <rFont val="宋体"/>
        <charset val="134"/>
      </rPr>
      <t>城乡社区环境卫生</t>
    </r>
  </si>
  <si>
    <r>
      <rPr>
        <sz val="10"/>
        <rFont val="Times New Roman"/>
        <charset val="134"/>
      </rPr>
      <t xml:space="preserve">      </t>
    </r>
    <r>
      <rPr>
        <sz val="10"/>
        <rFont val="宋体"/>
        <charset val="134"/>
      </rPr>
      <t>城乡社区环境卫生</t>
    </r>
  </si>
  <si>
    <r>
      <rPr>
        <b/>
        <sz val="10"/>
        <rFont val="Times New Roman"/>
        <charset val="134"/>
      </rPr>
      <t xml:space="preserve">    </t>
    </r>
    <r>
      <rPr>
        <b/>
        <sz val="10"/>
        <rFont val="宋体"/>
        <charset val="134"/>
      </rPr>
      <t>建设市场管理与监督</t>
    </r>
  </si>
  <si>
    <r>
      <rPr>
        <sz val="10"/>
        <rFont val="Times New Roman"/>
        <charset val="134"/>
      </rPr>
      <t xml:space="preserve">      </t>
    </r>
    <r>
      <rPr>
        <sz val="10"/>
        <rFont val="宋体"/>
        <charset val="134"/>
      </rPr>
      <t>建设市场管理与监督</t>
    </r>
  </si>
  <si>
    <r>
      <rPr>
        <b/>
        <sz val="10"/>
        <rFont val="Times New Roman"/>
        <charset val="134"/>
      </rPr>
      <t xml:space="preserve">    </t>
    </r>
    <r>
      <rPr>
        <b/>
        <sz val="10"/>
        <rFont val="宋体"/>
        <charset val="134"/>
      </rPr>
      <t>其他城乡社区支出</t>
    </r>
  </si>
  <si>
    <r>
      <rPr>
        <sz val="10"/>
        <rFont val="Times New Roman"/>
        <charset val="134"/>
      </rPr>
      <t xml:space="preserve">      </t>
    </r>
    <r>
      <rPr>
        <sz val="10"/>
        <rFont val="宋体"/>
        <charset val="134"/>
      </rPr>
      <t>其他城乡社区支出</t>
    </r>
  </si>
  <si>
    <r>
      <rPr>
        <b/>
        <sz val="10"/>
        <rFont val="Times New Roman"/>
        <charset val="134"/>
      </rPr>
      <t xml:space="preserve">  </t>
    </r>
    <r>
      <rPr>
        <b/>
        <sz val="10"/>
        <rFont val="宋体"/>
        <charset val="134"/>
      </rPr>
      <t>农林水支出</t>
    </r>
  </si>
  <si>
    <r>
      <rPr>
        <b/>
        <sz val="10"/>
        <rFont val="Times New Roman"/>
        <charset val="134"/>
      </rPr>
      <t xml:space="preserve">    </t>
    </r>
    <r>
      <rPr>
        <b/>
        <sz val="10"/>
        <rFont val="宋体"/>
        <charset val="134"/>
      </rPr>
      <t>农业农村</t>
    </r>
  </si>
  <si>
    <r>
      <rPr>
        <sz val="10"/>
        <rFont val="Times New Roman"/>
        <charset val="134"/>
      </rPr>
      <t xml:space="preserve">      </t>
    </r>
    <r>
      <rPr>
        <sz val="10"/>
        <rFont val="宋体"/>
        <charset val="134"/>
      </rPr>
      <t>农垦运行</t>
    </r>
  </si>
  <si>
    <r>
      <rPr>
        <sz val="10"/>
        <rFont val="Times New Roman"/>
        <charset val="134"/>
      </rPr>
      <t xml:space="preserve">      </t>
    </r>
    <r>
      <rPr>
        <sz val="10"/>
        <rFont val="宋体"/>
        <charset val="134"/>
      </rPr>
      <t>科技转化与推广服务</t>
    </r>
  </si>
  <si>
    <r>
      <rPr>
        <sz val="10"/>
        <rFont val="Times New Roman"/>
        <charset val="134"/>
      </rPr>
      <t xml:space="preserve">      </t>
    </r>
    <r>
      <rPr>
        <sz val="10"/>
        <rFont val="宋体"/>
        <charset val="134"/>
      </rPr>
      <t>病虫害控制</t>
    </r>
  </si>
  <si>
    <r>
      <rPr>
        <sz val="10"/>
        <rFont val="Times New Roman"/>
        <charset val="134"/>
      </rPr>
      <t xml:space="preserve">      </t>
    </r>
    <r>
      <rPr>
        <sz val="10"/>
        <rFont val="宋体"/>
        <charset val="134"/>
      </rPr>
      <t>农产品质量安全</t>
    </r>
  </si>
  <si>
    <r>
      <rPr>
        <sz val="10"/>
        <rFont val="Times New Roman"/>
        <charset val="134"/>
      </rPr>
      <t xml:space="preserve">      </t>
    </r>
    <r>
      <rPr>
        <sz val="10"/>
        <rFont val="宋体"/>
        <charset val="134"/>
      </rPr>
      <t>执法监管</t>
    </r>
  </si>
  <si>
    <r>
      <rPr>
        <sz val="10"/>
        <rFont val="Times New Roman"/>
        <charset val="134"/>
      </rPr>
      <t xml:space="preserve">      </t>
    </r>
    <r>
      <rPr>
        <sz val="10"/>
        <rFont val="宋体"/>
        <charset val="134"/>
      </rPr>
      <t>统计监测与信息服务</t>
    </r>
  </si>
  <si>
    <r>
      <rPr>
        <sz val="10"/>
        <rFont val="Times New Roman"/>
        <charset val="134"/>
      </rPr>
      <t xml:space="preserve">      </t>
    </r>
    <r>
      <rPr>
        <sz val="10"/>
        <rFont val="宋体"/>
        <charset val="134"/>
      </rPr>
      <t>行业业务管理</t>
    </r>
  </si>
  <si>
    <r>
      <rPr>
        <sz val="10"/>
        <rFont val="Times New Roman"/>
        <charset val="134"/>
      </rPr>
      <t xml:space="preserve">      </t>
    </r>
    <r>
      <rPr>
        <sz val="10"/>
        <rFont val="宋体"/>
        <charset val="134"/>
      </rPr>
      <t>对外交流与合作</t>
    </r>
  </si>
  <si>
    <r>
      <rPr>
        <sz val="10"/>
        <rFont val="Times New Roman"/>
        <charset val="134"/>
      </rPr>
      <t xml:space="preserve">      </t>
    </r>
    <r>
      <rPr>
        <sz val="10"/>
        <rFont val="宋体"/>
        <charset val="134"/>
      </rPr>
      <t>防灾救灾</t>
    </r>
  </si>
  <si>
    <r>
      <rPr>
        <sz val="10"/>
        <rFont val="Times New Roman"/>
        <charset val="134"/>
      </rPr>
      <t xml:space="preserve">      </t>
    </r>
    <r>
      <rPr>
        <sz val="10"/>
        <rFont val="宋体"/>
        <charset val="134"/>
      </rPr>
      <t>稳定农民收入补贴</t>
    </r>
  </si>
  <si>
    <r>
      <rPr>
        <sz val="10"/>
        <rFont val="Times New Roman"/>
        <charset val="134"/>
      </rPr>
      <t xml:space="preserve">      </t>
    </r>
    <r>
      <rPr>
        <sz val="10"/>
        <rFont val="宋体"/>
        <charset val="134"/>
      </rPr>
      <t>农业结构调整补贴</t>
    </r>
  </si>
  <si>
    <r>
      <rPr>
        <sz val="10"/>
        <rFont val="Times New Roman"/>
        <charset val="134"/>
      </rPr>
      <t xml:space="preserve">      </t>
    </r>
    <r>
      <rPr>
        <sz val="10"/>
        <rFont val="宋体"/>
        <charset val="134"/>
      </rPr>
      <t>农业生产发展</t>
    </r>
  </si>
  <si>
    <r>
      <rPr>
        <sz val="10"/>
        <rFont val="Times New Roman"/>
        <charset val="134"/>
      </rPr>
      <t xml:space="preserve">      </t>
    </r>
    <r>
      <rPr>
        <sz val="10"/>
        <rFont val="宋体"/>
        <charset val="134"/>
      </rPr>
      <t>农村合作经济</t>
    </r>
  </si>
  <si>
    <r>
      <rPr>
        <sz val="10"/>
        <rFont val="Times New Roman"/>
        <charset val="134"/>
      </rPr>
      <t xml:space="preserve">      </t>
    </r>
    <r>
      <rPr>
        <sz val="10"/>
        <rFont val="宋体"/>
        <charset val="134"/>
      </rPr>
      <t>农产品加工与促销</t>
    </r>
  </si>
  <si>
    <r>
      <rPr>
        <sz val="10"/>
        <rFont val="Times New Roman"/>
        <charset val="134"/>
      </rPr>
      <t xml:space="preserve">      </t>
    </r>
    <r>
      <rPr>
        <sz val="10"/>
        <rFont val="宋体"/>
        <charset val="134"/>
      </rPr>
      <t>农村社会事业</t>
    </r>
  </si>
  <si>
    <r>
      <rPr>
        <sz val="10"/>
        <rFont val="Times New Roman"/>
        <charset val="134"/>
      </rPr>
      <t xml:space="preserve">      </t>
    </r>
    <r>
      <rPr>
        <sz val="10"/>
        <rFont val="宋体"/>
        <charset val="134"/>
      </rPr>
      <t>农业生态资源保护</t>
    </r>
  </si>
  <si>
    <r>
      <rPr>
        <sz val="10"/>
        <rFont val="Times New Roman"/>
        <charset val="134"/>
      </rPr>
      <t xml:space="preserve">      </t>
    </r>
    <r>
      <rPr>
        <sz val="10"/>
        <rFont val="宋体"/>
        <charset val="134"/>
      </rPr>
      <t>乡村道路建设</t>
    </r>
  </si>
  <si>
    <r>
      <rPr>
        <sz val="10"/>
        <rFont val="Times New Roman"/>
        <charset val="134"/>
      </rPr>
      <t xml:space="preserve">      </t>
    </r>
    <r>
      <rPr>
        <sz val="10"/>
        <rFont val="宋体"/>
        <charset val="134"/>
      </rPr>
      <t>渔业发展</t>
    </r>
  </si>
  <si>
    <r>
      <rPr>
        <sz val="10"/>
        <rFont val="Times New Roman"/>
        <charset val="134"/>
      </rPr>
      <t xml:space="preserve">      </t>
    </r>
    <r>
      <rPr>
        <sz val="10"/>
        <rFont val="宋体"/>
        <charset val="134"/>
      </rPr>
      <t>对高校毕业生到基层任职补助</t>
    </r>
  </si>
  <si>
    <r>
      <rPr>
        <sz val="10"/>
        <rFont val="Times New Roman"/>
        <charset val="134"/>
      </rPr>
      <t xml:space="preserve">      </t>
    </r>
    <r>
      <rPr>
        <sz val="10"/>
        <rFont val="宋体"/>
        <charset val="134"/>
      </rPr>
      <t>耕地建设与利用</t>
    </r>
  </si>
  <si>
    <r>
      <rPr>
        <sz val="10"/>
        <rFont val="Times New Roman"/>
        <charset val="134"/>
      </rPr>
      <t xml:space="preserve">      </t>
    </r>
    <r>
      <rPr>
        <sz val="10"/>
        <rFont val="宋体"/>
        <charset val="134"/>
      </rPr>
      <t>其他农业农村支出</t>
    </r>
  </si>
  <si>
    <r>
      <rPr>
        <b/>
        <sz val="10"/>
        <rFont val="Times New Roman"/>
        <charset val="134"/>
      </rPr>
      <t xml:space="preserve">    </t>
    </r>
    <r>
      <rPr>
        <b/>
        <sz val="10"/>
        <rFont val="宋体"/>
        <charset val="134"/>
      </rPr>
      <t>林业和草原</t>
    </r>
  </si>
  <si>
    <r>
      <rPr>
        <sz val="10"/>
        <rFont val="Times New Roman"/>
        <charset val="134"/>
      </rPr>
      <t xml:space="preserve">      </t>
    </r>
    <r>
      <rPr>
        <sz val="10"/>
        <rFont val="宋体"/>
        <charset val="134"/>
      </rPr>
      <t>事业机构</t>
    </r>
  </si>
  <si>
    <r>
      <rPr>
        <sz val="10"/>
        <rFont val="Times New Roman"/>
        <charset val="134"/>
      </rPr>
      <t xml:space="preserve">      </t>
    </r>
    <r>
      <rPr>
        <sz val="10"/>
        <rFont val="宋体"/>
        <charset val="134"/>
      </rPr>
      <t>森林资源培育</t>
    </r>
  </si>
  <si>
    <r>
      <rPr>
        <sz val="10"/>
        <rFont val="Times New Roman"/>
        <charset val="134"/>
      </rPr>
      <t xml:space="preserve">      </t>
    </r>
    <r>
      <rPr>
        <sz val="10"/>
        <rFont val="宋体"/>
        <charset val="134"/>
      </rPr>
      <t>技术推广与转化</t>
    </r>
  </si>
  <si>
    <r>
      <rPr>
        <sz val="10"/>
        <rFont val="Times New Roman"/>
        <charset val="134"/>
      </rPr>
      <t xml:space="preserve">      </t>
    </r>
    <r>
      <rPr>
        <sz val="10"/>
        <rFont val="宋体"/>
        <charset val="134"/>
      </rPr>
      <t>森林资源管理</t>
    </r>
  </si>
  <si>
    <r>
      <rPr>
        <sz val="10"/>
        <rFont val="Times New Roman"/>
        <charset val="134"/>
      </rPr>
      <t xml:space="preserve">      </t>
    </r>
    <r>
      <rPr>
        <sz val="10"/>
        <rFont val="宋体"/>
        <charset val="134"/>
      </rPr>
      <t>森林生态效益补偿</t>
    </r>
  </si>
  <si>
    <r>
      <rPr>
        <sz val="10"/>
        <rFont val="Times New Roman"/>
        <charset val="134"/>
      </rPr>
      <t xml:space="preserve">      </t>
    </r>
    <r>
      <rPr>
        <sz val="10"/>
        <rFont val="宋体"/>
        <charset val="134"/>
      </rPr>
      <t>动植物保护</t>
    </r>
  </si>
  <si>
    <r>
      <rPr>
        <sz val="10"/>
        <rFont val="Times New Roman"/>
        <charset val="134"/>
      </rPr>
      <t xml:space="preserve">      </t>
    </r>
    <r>
      <rPr>
        <sz val="10"/>
        <rFont val="宋体"/>
        <charset val="134"/>
      </rPr>
      <t>湿地保护</t>
    </r>
  </si>
  <si>
    <r>
      <rPr>
        <sz val="10"/>
        <rFont val="Times New Roman"/>
        <charset val="134"/>
      </rPr>
      <t xml:space="preserve">      </t>
    </r>
    <r>
      <rPr>
        <sz val="10"/>
        <rFont val="宋体"/>
        <charset val="134"/>
      </rPr>
      <t>执法与监督</t>
    </r>
  </si>
  <si>
    <r>
      <rPr>
        <sz val="10"/>
        <rFont val="Times New Roman"/>
        <charset val="134"/>
      </rPr>
      <t xml:space="preserve">      </t>
    </r>
    <r>
      <rPr>
        <sz val="10"/>
        <rFont val="宋体"/>
        <charset val="134"/>
      </rPr>
      <t>防沙治沙</t>
    </r>
  </si>
  <si>
    <r>
      <rPr>
        <sz val="10"/>
        <rFont val="Times New Roman"/>
        <charset val="134"/>
      </rPr>
      <t xml:space="preserve">      </t>
    </r>
    <r>
      <rPr>
        <sz val="10"/>
        <rFont val="宋体"/>
        <charset val="134"/>
      </rPr>
      <t>对外合作与交流</t>
    </r>
  </si>
  <si>
    <r>
      <rPr>
        <sz val="10"/>
        <rFont val="Times New Roman"/>
        <charset val="134"/>
      </rPr>
      <t xml:space="preserve">      </t>
    </r>
    <r>
      <rPr>
        <sz val="10"/>
        <rFont val="宋体"/>
        <charset val="134"/>
      </rPr>
      <t>产业化管理</t>
    </r>
  </si>
  <si>
    <r>
      <rPr>
        <sz val="10"/>
        <rFont val="Times New Roman"/>
        <charset val="134"/>
      </rPr>
      <t xml:space="preserve">      </t>
    </r>
    <r>
      <rPr>
        <sz val="10"/>
        <rFont val="宋体"/>
        <charset val="134"/>
      </rPr>
      <t>信息管理</t>
    </r>
  </si>
  <si>
    <r>
      <rPr>
        <sz val="10"/>
        <rFont val="Times New Roman"/>
        <charset val="134"/>
      </rPr>
      <t xml:space="preserve">      </t>
    </r>
    <r>
      <rPr>
        <sz val="10"/>
        <rFont val="宋体"/>
        <charset val="134"/>
      </rPr>
      <t>林区公共支出</t>
    </r>
  </si>
  <si>
    <r>
      <rPr>
        <sz val="10"/>
        <rFont val="Times New Roman"/>
        <charset val="134"/>
      </rPr>
      <t xml:space="preserve">      </t>
    </r>
    <r>
      <rPr>
        <sz val="10"/>
        <rFont val="宋体"/>
        <charset val="134"/>
      </rPr>
      <t>贷款贴息</t>
    </r>
  </si>
  <si>
    <r>
      <rPr>
        <sz val="10"/>
        <rFont val="Times New Roman"/>
        <charset val="134"/>
      </rPr>
      <t xml:space="preserve">      </t>
    </r>
    <r>
      <rPr>
        <sz val="10"/>
        <rFont val="宋体"/>
        <charset val="134"/>
      </rPr>
      <t>林业草原防灾减灾</t>
    </r>
  </si>
  <si>
    <r>
      <rPr>
        <sz val="10"/>
        <rFont val="Times New Roman"/>
        <charset val="134"/>
      </rPr>
      <t xml:space="preserve">      </t>
    </r>
    <r>
      <rPr>
        <sz val="10"/>
        <rFont val="宋体"/>
        <charset val="134"/>
      </rPr>
      <t>草原管理</t>
    </r>
  </si>
  <si>
    <r>
      <rPr>
        <sz val="10"/>
        <rFont val="Times New Roman"/>
        <charset val="134"/>
      </rPr>
      <t xml:space="preserve">      </t>
    </r>
    <r>
      <rPr>
        <sz val="10"/>
        <rFont val="宋体"/>
        <charset val="134"/>
      </rPr>
      <t>退耕还林还草</t>
    </r>
  </si>
  <si>
    <r>
      <rPr>
        <sz val="10"/>
        <rFont val="Times New Roman"/>
        <charset val="134"/>
      </rPr>
      <t xml:space="preserve">      </t>
    </r>
    <r>
      <rPr>
        <sz val="10"/>
        <rFont val="宋体"/>
        <charset val="134"/>
      </rPr>
      <t>其他林业和草原支出</t>
    </r>
  </si>
  <si>
    <r>
      <rPr>
        <b/>
        <sz val="10"/>
        <rFont val="Times New Roman"/>
        <charset val="134"/>
      </rPr>
      <t xml:space="preserve">    </t>
    </r>
    <r>
      <rPr>
        <b/>
        <sz val="10"/>
        <rFont val="宋体"/>
        <charset val="134"/>
      </rPr>
      <t>水利</t>
    </r>
  </si>
  <si>
    <r>
      <rPr>
        <sz val="10"/>
        <rFont val="Times New Roman"/>
        <charset val="134"/>
      </rPr>
      <t xml:space="preserve">      </t>
    </r>
    <r>
      <rPr>
        <sz val="10"/>
        <rFont val="宋体"/>
        <charset val="134"/>
      </rPr>
      <t>水利行业业务管理</t>
    </r>
  </si>
  <si>
    <r>
      <rPr>
        <sz val="10"/>
        <rFont val="Times New Roman"/>
        <charset val="134"/>
      </rPr>
      <t xml:space="preserve">      </t>
    </r>
    <r>
      <rPr>
        <sz val="10"/>
        <rFont val="宋体"/>
        <charset val="134"/>
      </rPr>
      <t>水利工程建设</t>
    </r>
  </si>
  <si>
    <r>
      <rPr>
        <sz val="10"/>
        <rFont val="Times New Roman"/>
        <charset val="134"/>
      </rPr>
      <t xml:space="preserve">      </t>
    </r>
    <r>
      <rPr>
        <sz val="10"/>
        <rFont val="宋体"/>
        <charset val="134"/>
      </rPr>
      <t>水利工程运行与维护</t>
    </r>
  </si>
  <si>
    <r>
      <rPr>
        <sz val="10"/>
        <rFont val="Times New Roman"/>
        <charset val="134"/>
      </rPr>
      <t xml:space="preserve">      </t>
    </r>
    <r>
      <rPr>
        <sz val="10"/>
        <rFont val="宋体"/>
        <charset val="134"/>
      </rPr>
      <t>长江黄河等流域管理</t>
    </r>
  </si>
  <si>
    <r>
      <rPr>
        <sz val="10"/>
        <rFont val="Times New Roman"/>
        <charset val="134"/>
      </rPr>
      <t xml:space="preserve">      </t>
    </r>
    <r>
      <rPr>
        <sz val="10"/>
        <rFont val="宋体"/>
        <charset val="134"/>
      </rPr>
      <t>水利前期工作</t>
    </r>
  </si>
  <si>
    <r>
      <rPr>
        <sz val="10"/>
        <rFont val="Times New Roman"/>
        <charset val="134"/>
      </rPr>
      <t xml:space="preserve">      </t>
    </r>
    <r>
      <rPr>
        <sz val="10"/>
        <rFont val="宋体"/>
        <charset val="134"/>
      </rPr>
      <t>水利执法监督</t>
    </r>
  </si>
  <si>
    <r>
      <rPr>
        <sz val="10"/>
        <rFont val="Times New Roman"/>
        <charset val="134"/>
      </rPr>
      <t xml:space="preserve">      </t>
    </r>
    <r>
      <rPr>
        <sz val="10"/>
        <rFont val="宋体"/>
        <charset val="134"/>
      </rPr>
      <t>水土保持</t>
    </r>
  </si>
  <si>
    <r>
      <rPr>
        <sz val="10"/>
        <rFont val="Times New Roman"/>
        <charset val="134"/>
      </rPr>
      <t xml:space="preserve">      </t>
    </r>
    <r>
      <rPr>
        <sz val="10"/>
        <rFont val="宋体"/>
        <charset val="134"/>
      </rPr>
      <t>水资源节约管理与保护</t>
    </r>
  </si>
  <si>
    <r>
      <rPr>
        <sz val="10"/>
        <rFont val="Times New Roman"/>
        <charset val="134"/>
      </rPr>
      <t xml:space="preserve">      </t>
    </r>
    <r>
      <rPr>
        <sz val="10"/>
        <rFont val="宋体"/>
        <charset val="134"/>
      </rPr>
      <t>水质监测</t>
    </r>
  </si>
  <si>
    <r>
      <rPr>
        <sz val="10"/>
        <rFont val="Times New Roman"/>
        <charset val="134"/>
      </rPr>
      <t xml:space="preserve">      </t>
    </r>
    <r>
      <rPr>
        <sz val="10"/>
        <rFont val="宋体"/>
        <charset val="134"/>
      </rPr>
      <t>水文测报</t>
    </r>
  </si>
  <si>
    <r>
      <rPr>
        <sz val="10"/>
        <rFont val="Times New Roman"/>
        <charset val="134"/>
      </rPr>
      <t xml:space="preserve">      </t>
    </r>
    <r>
      <rPr>
        <sz val="10"/>
        <rFont val="宋体"/>
        <charset val="134"/>
      </rPr>
      <t>防汛</t>
    </r>
  </si>
  <si>
    <r>
      <rPr>
        <sz val="10"/>
        <rFont val="Times New Roman"/>
        <charset val="134"/>
      </rPr>
      <t xml:space="preserve">      </t>
    </r>
    <r>
      <rPr>
        <sz val="10"/>
        <rFont val="宋体"/>
        <charset val="134"/>
      </rPr>
      <t>抗旱</t>
    </r>
  </si>
  <si>
    <r>
      <rPr>
        <sz val="10"/>
        <rFont val="Times New Roman"/>
        <charset val="134"/>
      </rPr>
      <t xml:space="preserve">      </t>
    </r>
    <r>
      <rPr>
        <sz val="10"/>
        <rFont val="宋体"/>
        <charset val="134"/>
      </rPr>
      <t>农村水利</t>
    </r>
  </si>
  <si>
    <r>
      <rPr>
        <sz val="10"/>
        <rFont val="Times New Roman"/>
        <charset val="134"/>
      </rPr>
      <t xml:space="preserve">      </t>
    </r>
    <r>
      <rPr>
        <sz val="10"/>
        <rFont val="宋体"/>
        <charset val="134"/>
      </rPr>
      <t>水利技术推广</t>
    </r>
  </si>
  <si>
    <r>
      <rPr>
        <sz val="10"/>
        <rFont val="Times New Roman"/>
        <charset val="134"/>
      </rPr>
      <t xml:space="preserve">      </t>
    </r>
    <r>
      <rPr>
        <sz val="10"/>
        <rFont val="宋体"/>
        <charset val="134"/>
      </rPr>
      <t>国际河流治理与管理</t>
    </r>
  </si>
  <si>
    <r>
      <rPr>
        <sz val="10"/>
        <rFont val="Times New Roman"/>
        <charset val="134"/>
      </rPr>
      <t xml:space="preserve">      </t>
    </r>
    <r>
      <rPr>
        <sz val="10"/>
        <rFont val="宋体"/>
        <charset val="134"/>
      </rPr>
      <t>江河湖库水系综合整治</t>
    </r>
  </si>
  <si>
    <r>
      <rPr>
        <sz val="10"/>
        <rFont val="Times New Roman"/>
        <charset val="134"/>
      </rPr>
      <t xml:space="preserve">      </t>
    </r>
    <r>
      <rPr>
        <sz val="10"/>
        <rFont val="宋体"/>
        <charset val="134"/>
      </rPr>
      <t>大中型水库移民后期扶持专项支出</t>
    </r>
  </si>
  <si>
    <r>
      <rPr>
        <sz val="10"/>
        <rFont val="Times New Roman"/>
        <charset val="134"/>
      </rPr>
      <t xml:space="preserve">      </t>
    </r>
    <r>
      <rPr>
        <sz val="10"/>
        <rFont val="宋体"/>
        <charset val="134"/>
      </rPr>
      <t>水利安全监督</t>
    </r>
  </si>
  <si>
    <r>
      <rPr>
        <sz val="10"/>
        <rFont val="Times New Roman"/>
        <charset val="134"/>
      </rPr>
      <t xml:space="preserve">      </t>
    </r>
    <r>
      <rPr>
        <sz val="10"/>
        <rFont val="宋体"/>
        <charset val="134"/>
      </rPr>
      <t>水利建设征地及移民支出</t>
    </r>
  </si>
  <si>
    <r>
      <rPr>
        <sz val="10"/>
        <rFont val="Times New Roman"/>
        <charset val="134"/>
      </rPr>
      <t xml:space="preserve">      </t>
    </r>
    <r>
      <rPr>
        <sz val="10"/>
        <rFont val="宋体"/>
        <charset val="134"/>
      </rPr>
      <t>农村供水</t>
    </r>
  </si>
  <si>
    <r>
      <rPr>
        <sz val="10"/>
        <rFont val="Times New Roman"/>
        <charset val="134"/>
      </rPr>
      <t xml:space="preserve">      </t>
    </r>
    <r>
      <rPr>
        <sz val="10"/>
        <rFont val="宋体"/>
        <charset val="134"/>
      </rPr>
      <t>南水北调工程建设</t>
    </r>
  </si>
  <si>
    <r>
      <rPr>
        <sz val="10"/>
        <rFont val="Times New Roman"/>
        <charset val="134"/>
      </rPr>
      <t xml:space="preserve">      </t>
    </r>
    <r>
      <rPr>
        <sz val="10"/>
        <rFont val="宋体"/>
        <charset val="134"/>
      </rPr>
      <t>南水北调工程管理</t>
    </r>
  </si>
  <si>
    <r>
      <rPr>
        <sz val="10"/>
        <rFont val="Times New Roman"/>
        <charset val="134"/>
      </rPr>
      <t xml:space="preserve">      </t>
    </r>
    <r>
      <rPr>
        <sz val="10"/>
        <rFont val="宋体"/>
        <charset val="134"/>
      </rPr>
      <t>其他水利支出</t>
    </r>
  </si>
  <si>
    <r>
      <rPr>
        <b/>
        <sz val="10"/>
        <rFont val="Times New Roman"/>
        <charset val="134"/>
      </rPr>
      <t xml:space="preserve">    </t>
    </r>
    <r>
      <rPr>
        <b/>
        <sz val="10"/>
        <rFont val="宋体"/>
        <charset val="134"/>
      </rPr>
      <t>巩固拓展脱贫攻坚成果衔接乡村振兴</t>
    </r>
  </si>
  <si>
    <r>
      <rPr>
        <sz val="10"/>
        <rFont val="Times New Roman"/>
        <charset val="134"/>
      </rPr>
      <t xml:space="preserve">      </t>
    </r>
    <r>
      <rPr>
        <sz val="10"/>
        <rFont val="宋体"/>
        <charset val="134"/>
      </rPr>
      <t>农村基础设施建设</t>
    </r>
  </si>
  <si>
    <r>
      <rPr>
        <sz val="10"/>
        <rFont val="Times New Roman"/>
        <charset val="134"/>
      </rPr>
      <t xml:space="preserve">      </t>
    </r>
    <r>
      <rPr>
        <sz val="10"/>
        <rFont val="宋体"/>
        <charset val="134"/>
      </rPr>
      <t>生产发展</t>
    </r>
  </si>
  <si>
    <r>
      <rPr>
        <sz val="10"/>
        <rFont val="Times New Roman"/>
        <charset val="134"/>
      </rPr>
      <t xml:space="preserve">      </t>
    </r>
    <r>
      <rPr>
        <sz val="10"/>
        <rFont val="宋体"/>
        <charset val="134"/>
      </rPr>
      <t>社会发展</t>
    </r>
  </si>
  <si>
    <r>
      <rPr>
        <sz val="10"/>
        <rFont val="Times New Roman"/>
        <charset val="134"/>
      </rPr>
      <t xml:space="preserve">      </t>
    </r>
    <r>
      <rPr>
        <sz val="10"/>
        <rFont val="宋体"/>
        <charset val="134"/>
      </rPr>
      <t>贷款奖补和贴息</t>
    </r>
  </si>
  <si>
    <r>
      <rPr>
        <sz val="10"/>
        <rFont val="Times New Roman"/>
        <charset val="134"/>
      </rPr>
      <t xml:space="preserve">      “</t>
    </r>
    <r>
      <rPr>
        <sz val="10"/>
        <rFont val="宋体"/>
        <charset val="134"/>
      </rPr>
      <t>三西</t>
    </r>
    <r>
      <rPr>
        <sz val="10"/>
        <rFont val="Times New Roman"/>
        <charset val="134"/>
      </rPr>
      <t>”</t>
    </r>
    <r>
      <rPr>
        <sz val="10"/>
        <rFont val="宋体"/>
        <charset val="134"/>
      </rPr>
      <t>农业建设专项补助</t>
    </r>
  </si>
  <si>
    <r>
      <rPr>
        <sz val="10"/>
        <rFont val="Times New Roman"/>
        <charset val="134"/>
      </rPr>
      <t xml:space="preserve">      </t>
    </r>
    <r>
      <rPr>
        <sz val="10"/>
        <rFont val="宋体"/>
        <charset val="134"/>
      </rPr>
      <t>其他巩固拓展脱贫攻坚成果衔接乡村振兴支出</t>
    </r>
  </si>
  <si>
    <r>
      <rPr>
        <b/>
        <sz val="10"/>
        <rFont val="Times New Roman"/>
        <charset val="134"/>
      </rPr>
      <t xml:space="preserve">    </t>
    </r>
    <r>
      <rPr>
        <b/>
        <sz val="10"/>
        <rFont val="宋体"/>
        <charset val="134"/>
      </rPr>
      <t>农村综合改革</t>
    </r>
  </si>
  <si>
    <r>
      <rPr>
        <sz val="10"/>
        <rFont val="Times New Roman"/>
        <charset val="134"/>
      </rPr>
      <t xml:space="preserve">      </t>
    </r>
    <r>
      <rPr>
        <sz val="10"/>
        <rFont val="宋体"/>
        <charset val="134"/>
      </rPr>
      <t>对村级公益事业建设的补助</t>
    </r>
  </si>
  <si>
    <r>
      <rPr>
        <sz val="10"/>
        <rFont val="Times New Roman"/>
        <charset val="134"/>
      </rPr>
      <t xml:space="preserve">      </t>
    </r>
    <r>
      <rPr>
        <sz val="10"/>
        <rFont val="宋体"/>
        <charset val="134"/>
      </rPr>
      <t>对村民委员会和村党支部的补助</t>
    </r>
  </si>
  <si>
    <r>
      <rPr>
        <sz val="10"/>
        <rFont val="Times New Roman"/>
        <charset val="134"/>
      </rPr>
      <t xml:space="preserve">      </t>
    </r>
    <r>
      <rPr>
        <sz val="10"/>
        <rFont val="宋体"/>
        <charset val="134"/>
      </rPr>
      <t>对村集体经济组织的补助</t>
    </r>
  </si>
  <si>
    <r>
      <rPr>
        <sz val="10"/>
        <rFont val="Times New Roman"/>
        <charset val="134"/>
      </rPr>
      <t xml:space="preserve">      </t>
    </r>
    <r>
      <rPr>
        <sz val="10"/>
        <rFont val="宋体"/>
        <charset val="134"/>
      </rPr>
      <t>农村综合改革示范试点补助</t>
    </r>
  </si>
  <si>
    <r>
      <rPr>
        <sz val="10"/>
        <rFont val="Times New Roman"/>
        <charset val="134"/>
      </rPr>
      <t xml:space="preserve">      </t>
    </r>
    <r>
      <rPr>
        <sz val="10"/>
        <rFont val="宋体"/>
        <charset val="134"/>
      </rPr>
      <t>其他农村综合改革支出</t>
    </r>
  </si>
  <si>
    <r>
      <rPr>
        <b/>
        <sz val="10"/>
        <rFont val="Times New Roman"/>
        <charset val="134"/>
      </rPr>
      <t xml:space="preserve">    </t>
    </r>
    <r>
      <rPr>
        <b/>
        <sz val="10"/>
        <rFont val="宋体"/>
        <charset val="134"/>
      </rPr>
      <t>普惠金融发展支出</t>
    </r>
  </si>
  <si>
    <r>
      <rPr>
        <sz val="10"/>
        <rFont val="Times New Roman"/>
        <charset val="134"/>
      </rPr>
      <t xml:space="preserve">      </t>
    </r>
    <r>
      <rPr>
        <sz val="10"/>
        <rFont val="宋体"/>
        <charset val="134"/>
      </rPr>
      <t>支持农村金融机构</t>
    </r>
  </si>
  <si>
    <r>
      <rPr>
        <sz val="10"/>
        <rFont val="Times New Roman"/>
        <charset val="134"/>
      </rPr>
      <t xml:space="preserve">      </t>
    </r>
    <r>
      <rPr>
        <sz val="10"/>
        <rFont val="宋体"/>
        <charset val="134"/>
      </rPr>
      <t>农业保险保费补贴</t>
    </r>
  </si>
  <si>
    <r>
      <rPr>
        <sz val="10"/>
        <rFont val="Times New Roman"/>
        <charset val="134"/>
      </rPr>
      <t xml:space="preserve">      </t>
    </r>
    <r>
      <rPr>
        <sz val="10"/>
        <rFont val="宋体"/>
        <charset val="134"/>
      </rPr>
      <t>创业担保贷款贴息及奖补</t>
    </r>
  </si>
  <si>
    <r>
      <rPr>
        <sz val="10"/>
        <rFont val="Times New Roman"/>
        <charset val="134"/>
      </rPr>
      <t xml:space="preserve">      </t>
    </r>
    <r>
      <rPr>
        <sz val="10"/>
        <rFont val="宋体"/>
        <charset val="134"/>
      </rPr>
      <t>补充创业担保贷款基金</t>
    </r>
  </si>
  <si>
    <r>
      <rPr>
        <sz val="10"/>
        <rFont val="Times New Roman"/>
        <charset val="134"/>
      </rPr>
      <t xml:space="preserve">      </t>
    </r>
    <r>
      <rPr>
        <sz val="10"/>
        <rFont val="宋体"/>
        <charset val="134"/>
      </rPr>
      <t>其他普惠金融发展支出</t>
    </r>
  </si>
  <si>
    <r>
      <rPr>
        <b/>
        <sz val="10"/>
        <rFont val="Times New Roman"/>
        <charset val="134"/>
      </rPr>
      <t xml:space="preserve">    </t>
    </r>
    <r>
      <rPr>
        <b/>
        <sz val="10"/>
        <rFont val="宋体"/>
        <charset val="134"/>
      </rPr>
      <t>目标价格补贴</t>
    </r>
  </si>
  <si>
    <r>
      <rPr>
        <sz val="10"/>
        <rFont val="Times New Roman"/>
        <charset val="134"/>
      </rPr>
      <t xml:space="preserve">      </t>
    </r>
    <r>
      <rPr>
        <sz val="10"/>
        <rFont val="宋体"/>
        <charset val="134"/>
      </rPr>
      <t>棉花目标价格补贴</t>
    </r>
  </si>
  <si>
    <r>
      <rPr>
        <sz val="10"/>
        <rFont val="Times New Roman"/>
        <charset val="134"/>
      </rPr>
      <t xml:space="preserve">      </t>
    </r>
    <r>
      <rPr>
        <sz val="10"/>
        <rFont val="宋体"/>
        <charset val="134"/>
      </rPr>
      <t>其他目标价格补贴</t>
    </r>
  </si>
  <si>
    <r>
      <rPr>
        <b/>
        <sz val="10"/>
        <rFont val="Times New Roman"/>
        <charset val="134"/>
      </rPr>
      <t xml:space="preserve">    </t>
    </r>
    <r>
      <rPr>
        <b/>
        <sz val="10"/>
        <rFont val="宋体"/>
        <charset val="134"/>
      </rPr>
      <t>其他农林水支出</t>
    </r>
  </si>
  <si>
    <r>
      <rPr>
        <sz val="10"/>
        <rFont val="Times New Roman"/>
        <charset val="134"/>
      </rPr>
      <t xml:space="preserve">      </t>
    </r>
    <r>
      <rPr>
        <sz val="10"/>
        <rFont val="宋体"/>
        <charset val="134"/>
      </rPr>
      <t>化解其他公益性乡村债务支出</t>
    </r>
  </si>
  <si>
    <r>
      <rPr>
        <sz val="10"/>
        <rFont val="Times New Roman"/>
        <charset val="134"/>
      </rPr>
      <t xml:space="preserve">      </t>
    </r>
    <r>
      <rPr>
        <sz val="10"/>
        <rFont val="宋体"/>
        <charset val="134"/>
      </rPr>
      <t>其他农林水支出</t>
    </r>
  </si>
  <si>
    <r>
      <rPr>
        <b/>
        <sz val="10"/>
        <rFont val="Times New Roman"/>
        <charset val="134"/>
      </rPr>
      <t xml:space="preserve">  </t>
    </r>
    <r>
      <rPr>
        <b/>
        <sz val="10"/>
        <rFont val="宋体"/>
        <charset val="134"/>
      </rPr>
      <t>交通运输支出</t>
    </r>
  </si>
  <si>
    <r>
      <rPr>
        <b/>
        <sz val="10"/>
        <rFont val="Times New Roman"/>
        <charset val="134"/>
      </rPr>
      <t xml:space="preserve">    </t>
    </r>
    <r>
      <rPr>
        <b/>
        <sz val="10"/>
        <rFont val="宋体"/>
        <charset val="134"/>
      </rPr>
      <t>公路水路运输</t>
    </r>
  </si>
  <si>
    <r>
      <rPr>
        <sz val="10"/>
        <rFont val="Times New Roman"/>
        <charset val="134"/>
      </rPr>
      <t xml:space="preserve">      </t>
    </r>
    <r>
      <rPr>
        <sz val="10"/>
        <rFont val="宋体"/>
        <charset val="134"/>
      </rPr>
      <t>公路建设</t>
    </r>
  </si>
  <si>
    <r>
      <rPr>
        <sz val="10"/>
        <rFont val="Times New Roman"/>
        <charset val="134"/>
      </rPr>
      <t xml:space="preserve">      </t>
    </r>
    <r>
      <rPr>
        <sz val="10"/>
        <rFont val="宋体"/>
        <charset val="134"/>
      </rPr>
      <t>公路养护</t>
    </r>
  </si>
  <si>
    <r>
      <rPr>
        <sz val="10"/>
        <rFont val="Times New Roman"/>
        <charset val="134"/>
      </rPr>
      <t xml:space="preserve">      </t>
    </r>
    <r>
      <rPr>
        <sz val="10"/>
        <rFont val="宋体"/>
        <charset val="134"/>
      </rPr>
      <t>交通运输信息化建设</t>
    </r>
  </si>
  <si>
    <r>
      <rPr>
        <sz val="10"/>
        <rFont val="Times New Roman"/>
        <charset val="134"/>
      </rPr>
      <t xml:space="preserve">      </t>
    </r>
    <r>
      <rPr>
        <sz val="10"/>
        <rFont val="宋体"/>
        <charset val="134"/>
      </rPr>
      <t>公路和运输安全</t>
    </r>
  </si>
  <si>
    <r>
      <rPr>
        <sz val="10"/>
        <rFont val="Times New Roman"/>
        <charset val="134"/>
      </rPr>
      <t xml:space="preserve">      </t>
    </r>
    <r>
      <rPr>
        <sz val="10"/>
        <rFont val="宋体"/>
        <charset val="134"/>
      </rPr>
      <t>公路运输管理</t>
    </r>
  </si>
  <si>
    <r>
      <rPr>
        <sz val="10"/>
        <rFont val="Times New Roman"/>
        <charset val="134"/>
      </rPr>
      <t xml:space="preserve">      </t>
    </r>
    <r>
      <rPr>
        <sz val="10"/>
        <rFont val="宋体"/>
        <charset val="134"/>
      </rPr>
      <t>公路和运输技术标准化建设</t>
    </r>
  </si>
  <si>
    <r>
      <rPr>
        <sz val="10"/>
        <rFont val="Times New Roman"/>
        <charset val="134"/>
      </rPr>
      <t xml:space="preserve">      </t>
    </r>
    <r>
      <rPr>
        <sz val="10"/>
        <rFont val="宋体"/>
        <charset val="134"/>
      </rPr>
      <t>水运建设</t>
    </r>
  </si>
  <si>
    <r>
      <rPr>
        <sz val="10"/>
        <rFont val="Times New Roman"/>
        <charset val="134"/>
      </rPr>
      <t xml:space="preserve">      </t>
    </r>
    <r>
      <rPr>
        <sz val="10"/>
        <rFont val="宋体"/>
        <charset val="134"/>
      </rPr>
      <t>航道维护</t>
    </r>
  </si>
  <si>
    <r>
      <rPr>
        <sz val="10"/>
        <rFont val="Times New Roman"/>
        <charset val="134"/>
      </rPr>
      <t xml:space="preserve">      </t>
    </r>
    <r>
      <rPr>
        <sz val="10"/>
        <rFont val="宋体"/>
        <charset val="134"/>
      </rPr>
      <t>船舶检验</t>
    </r>
  </si>
  <si>
    <r>
      <rPr>
        <sz val="10"/>
        <rFont val="Times New Roman"/>
        <charset val="134"/>
      </rPr>
      <t xml:space="preserve">      </t>
    </r>
    <r>
      <rPr>
        <sz val="10"/>
        <rFont val="宋体"/>
        <charset val="134"/>
      </rPr>
      <t>救助打捞</t>
    </r>
  </si>
  <si>
    <r>
      <rPr>
        <sz val="10"/>
        <rFont val="Times New Roman"/>
        <charset val="134"/>
      </rPr>
      <t xml:space="preserve">      </t>
    </r>
    <r>
      <rPr>
        <sz val="10"/>
        <rFont val="宋体"/>
        <charset val="134"/>
      </rPr>
      <t>内河运输</t>
    </r>
  </si>
  <si>
    <r>
      <rPr>
        <sz val="10"/>
        <rFont val="Times New Roman"/>
        <charset val="134"/>
      </rPr>
      <t xml:space="preserve">      </t>
    </r>
    <r>
      <rPr>
        <sz val="10"/>
        <rFont val="宋体"/>
        <charset val="134"/>
      </rPr>
      <t>远洋运输</t>
    </r>
  </si>
  <si>
    <r>
      <rPr>
        <sz val="10"/>
        <rFont val="Times New Roman"/>
        <charset val="134"/>
      </rPr>
      <t xml:space="preserve">      </t>
    </r>
    <r>
      <rPr>
        <sz val="10"/>
        <rFont val="宋体"/>
        <charset val="134"/>
      </rPr>
      <t>海事管理</t>
    </r>
  </si>
  <si>
    <r>
      <rPr>
        <sz val="10"/>
        <rFont val="Times New Roman"/>
        <charset val="134"/>
      </rPr>
      <t xml:space="preserve">      </t>
    </r>
    <r>
      <rPr>
        <sz val="10"/>
        <rFont val="宋体"/>
        <charset val="134"/>
      </rPr>
      <t>航标事业发展支出</t>
    </r>
  </si>
  <si>
    <r>
      <rPr>
        <sz val="10"/>
        <rFont val="Times New Roman"/>
        <charset val="134"/>
      </rPr>
      <t xml:space="preserve">      </t>
    </r>
    <r>
      <rPr>
        <sz val="10"/>
        <rFont val="宋体"/>
        <charset val="134"/>
      </rPr>
      <t>水路运输管理支出</t>
    </r>
  </si>
  <si>
    <r>
      <rPr>
        <sz val="10"/>
        <rFont val="Times New Roman"/>
        <charset val="134"/>
      </rPr>
      <t xml:space="preserve">      </t>
    </r>
    <r>
      <rPr>
        <sz val="10"/>
        <rFont val="宋体"/>
        <charset val="134"/>
      </rPr>
      <t>口岸建设</t>
    </r>
  </si>
  <si>
    <r>
      <rPr>
        <sz val="10"/>
        <rFont val="Times New Roman"/>
        <charset val="134"/>
      </rPr>
      <t xml:space="preserve">      </t>
    </r>
    <r>
      <rPr>
        <sz val="10"/>
        <rFont val="宋体"/>
        <charset val="134"/>
      </rPr>
      <t>其他公路水路运输支出</t>
    </r>
  </si>
  <si>
    <r>
      <rPr>
        <b/>
        <sz val="10"/>
        <rFont val="Times New Roman"/>
        <charset val="134"/>
      </rPr>
      <t xml:space="preserve">    </t>
    </r>
    <r>
      <rPr>
        <b/>
        <sz val="10"/>
        <rFont val="宋体"/>
        <charset val="134"/>
      </rPr>
      <t>铁路运输</t>
    </r>
  </si>
  <si>
    <r>
      <rPr>
        <sz val="10"/>
        <rFont val="Times New Roman"/>
        <charset val="134"/>
      </rPr>
      <t xml:space="preserve">      </t>
    </r>
    <r>
      <rPr>
        <sz val="10"/>
        <rFont val="宋体"/>
        <charset val="134"/>
      </rPr>
      <t>铁路路网建设</t>
    </r>
  </si>
  <si>
    <r>
      <rPr>
        <sz val="10"/>
        <rFont val="Times New Roman"/>
        <charset val="134"/>
      </rPr>
      <t xml:space="preserve">      </t>
    </r>
    <r>
      <rPr>
        <sz val="10"/>
        <rFont val="宋体"/>
        <charset val="134"/>
      </rPr>
      <t>铁路还贷专项</t>
    </r>
  </si>
  <si>
    <r>
      <rPr>
        <sz val="10"/>
        <rFont val="Times New Roman"/>
        <charset val="134"/>
      </rPr>
      <t xml:space="preserve">      </t>
    </r>
    <r>
      <rPr>
        <sz val="10"/>
        <rFont val="宋体"/>
        <charset val="134"/>
      </rPr>
      <t>铁路安全</t>
    </r>
  </si>
  <si>
    <r>
      <rPr>
        <sz val="10"/>
        <rFont val="Times New Roman"/>
        <charset val="134"/>
      </rPr>
      <t xml:space="preserve">      </t>
    </r>
    <r>
      <rPr>
        <sz val="10"/>
        <rFont val="宋体"/>
        <charset val="134"/>
      </rPr>
      <t>铁路专项运输</t>
    </r>
  </si>
  <si>
    <r>
      <rPr>
        <sz val="10"/>
        <rFont val="Times New Roman"/>
        <charset val="134"/>
      </rPr>
      <t xml:space="preserve">      </t>
    </r>
    <r>
      <rPr>
        <sz val="10"/>
        <rFont val="宋体"/>
        <charset val="134"/>
      </rPr>
      <t>行业监管</t>
    </r>
  </si>
  <si>
    <r>
      <rPr>
        <sz val="10"/>
        <rFont val="Times New Roman"/>
        <charset val="134"/>
      </rPr>
      <t xml:space="preserve">      </t>
    </r>
    <r>
      <rPr>
        <sz val="10"/>
        <rFont val="宋体"/>
        <charset val="134"/>
      </rPr>
      <t>其他铁路运输支出</t>
    </r>
  </si>
  <si>
    <r>
      <rPr>
        <b/>
        <sz val="10"/>
        <rFont val="Times New Roman"/>
        <charset val="134"/>
      </rPr>
      <t xml:space="preserve">    </t>
    </r>
    <r>
      <rPr>
        <b/>
        <sz val="10"/>
        <rFont val="宋体"/>
        <charset val="134"/>
      </rPr>
      <t>民用航空运输</t>
    </r>
  </si>
  <si>
    <r>
      <rPr>
        <sz val="10"/>
        <rFont val="Times New Roman"/>
        <charset val="134"/>
      </rPr>
      <t xml:space="preserve">      </t>
    </r>
    <r>
      <rPr>
        <sz val="10"/>
        <rFont val="宋体"/>
        <charset val="134"/>
      </rPr>
      <t>机场建设</t>
    </r>
  </si>
  <si>
    <r>
      <rPr>
        <sz val="10"/>
        <rFont val="Times New Roman"/>
        <charset val="134"/>
      </rPr>
      <t xml:space="preserve">      </t>
    </r>
    <r>
      <rPr>
        <sz val="10"/>
        <rFont val="宋体"/>
        <charset val="134"/>
      </rPr>
      <t>空管系统建设</t>
    </r>
  </si>
  <si>
    <r>
      <rPr>
        <sz val="10"/>
        <rFont val="Times New Roman"/>
        <charset val="134"/>
      </rPr>
      <t xml:space="preserve">      </t>
    </r>
    <r>
      <rPr>
        <sz val="10"/>
        <rFont val="宋体"/>
        <charset val="134"/>
      </rPr>
      <t>民航还贷专项支出</t>
    </r>
  </si>
  <si>
    <r>
      <rPr>
        <sz val="10"/>
        <rFont val="Times New Roman"/>
        <charset val="134"/>
      </rPr>
      <t xml:space="preserve">      </t>
    </r>
    <r>
      <rPr>
        <sz val="10"/>
        <rFont val="宋体"/>
        <charset val="134"/>
      </rPr>
      <t>民用航空安全</t>
    </r>
  </si>
  <si>
    <r>
      <rPr>
        <sz val="10"/>
        <rFont val="Times New Roman"/>
        <charset val="134"/>
      </rPr>
      <t xml:space="preserve">      </t>
    </r>
    <r>
      <rPr>
        <sz val="10"/>
        <rFont val="宋体"/>
        <charset val="134"/>
      </rPr>
      <t>民航专项运输</t>
    </r>
  </si>
  <si>
    <r>
      <rPr>
        <sz val="10"/>
        <rFont val="Times New Roman"/>
        <charset val="134"/>
      </rPr>
      <t xml:space="preserve">      </t>
    </r>
    <r>
      <rPr>
        <sz val="10"/>
        <rFont val="宋体"/>
        <charset val="134"/>
      </rPr>
      <t>其他民用航空运输支出</t>
    </r>
  </si>
  <si>
    <r>
      <rPr>
        <b/>
        <sz val="10"/>
        <rFont val="Times New Roman"/>
        <charset val="134"/>
      </rPr>
      <t xml:space="preserve">    </t>
    </r>
    <r>
      <rPr>
        <b/>
        <sz val="10"/>
        <rFont val="宋体"/>
        <charset val="134"/>
      </rPr>
      <t>邮政业支出</t>
    </r>
  </si>
  <si>
    <r>
      <rPr>
        <sz val="10"/>
        <rFont val="Times New Roman"/>
        <charset val="134"/>
      </rPr>
      <t xml:space="preserve">      </t>
    </r>
    <r>
      <rPr>
        <sz val="10"/>
        <rFont val="宋体"/>
        <charset val="134"/>
      </rPr>
      <t>邮政普遍服务与特殊服务</t>
    </r>
  </si>
  <si>
    <r>
      <rPr>
        <sz val="10"/>
        <rFont val="Times New Roman"/>
        <charset val="134"/>
      </rPr>
      <t xml:space="preserve">      </t>
    </r>
    <r>
      <rPr>
        <sz val="10"/>
        <rFont val="宋体"/>
        <charset val="134"/>
      </rPr>
      <t>其他邮政业支出</t>
    </r>
  </si>
  <si>
    <r>
      <rPr>
        <b/>
        <sz val="10"/>
        <rFont val="Times New Roman"/>
        <charset val="134"/>
      </rPr>
      <t xml:space="preserve">    </t>
    </r>
    <r>
      <rPr>
        <b/>
        <sz val="10"/>
        <rFont val="宋体"/>
        <charset val="134"/>
      </rPr>
      <t>其他交通运输支出</t>
    </r>
  </si>
  <si>
    <r>
      <rPr>
        <sz val="10"/>
        <rFont val="Times New Roman"/>
        <charset val="134"/>
      </rPr>
      <t xml:space="preserve">      </t>
    </r>
    <r>
      <rPr>
        <sz val="10"/>
        <rFont val="宋体"/>
        <charset val="134"/>
      </rPr>
      <t>公共交通运营补助</t>
    </r>
  </si>
  <si>
    <r>
      <rPr>
        <sz val="10"/>
        <rFont val="Times New Roman"/>
        <charset val="134"/>
      </rPr>
      <t xml:space="preserve">      </t>
    </r>
    <r>
      <rPr>
        <sz val="10"/>
        <rFont val="宋体"/>
        <charset val="134"/>
      </rPr>
      <t>其他交通运输支出</t>
    </r>
  </si>
  <si>
    <r>
      <rPr>
        <b/>
        <sz val="10"/>
        <rFont val="Times New Roman"/>
        <charset val="134"/>
      </rPr>
      <t xml:space="preserve">  </t>
    </r>
    <r>
      <rPr>
        <b/>
        <sz val="10"/>
        <rFont val="宋体"/>
        <charset val="134"/>
      </rPr>
      <t>资源勘探工业信息等支出</t>
    </r>
  </si>
  <si>
    <r>
      <rPr>
        <b/>
        <sz val="10"/>
        <rFont val="Times New Roman"/>
        <charset val="134"/>
      </rPr>
      <t xml:space="preserve">    </t>
    </r>
    <r>
      <rPr>
        <b/>
        <sz val="10"/>
        <rFont val="宋体"/>
        <charset val="134"/>
      </rPr>
      <t>资源勘探开发</t>
    </r>
  </si>
  <si>
    <r>
      <rPr>
        <sz val="10"/>
        <rFont val="Times New Roman"/>
        <charset val="134"/>
      </rPr>
      <t xml:space="preserve">      </t>
    </r>
    <r>
      <rPr>
        <sz val="10"/>
        <rFont val="宋体"/>
        <charset val="134"/>
      </rPr>
      <t>煤炭勘探开采和洗选</t>
    </r>
  </si>
  <si>
    <r>
      <rPr>
        <sz val="10"/>
        <rFont val="Times New Roman"/>
        <charset val="134"/>
      </rPr>
      <t xml:space="preserve">      </t>
    </r>
    <r>
      <rPr>
        <sz val="10"/>
        <rFont val="宋体"/>
        <charset val="134"/>
      </rPr>
      <t>石油和天然气勘探开采</t>
    </r>
  </si>
  <si>
    <r>
      <rPr>
        <sz val="10"/>
        <rFont val="Times New Roman"/>
        <charset val="134"/>
      </rPr>
      <t xml:space="preserve">      </t>
    </r>
    <r>
      <rPr>
        <sz val="10"/>
        <rFont val="宋体"/>
        <charset val="134"/>
      </rPr>
      <t>黑色金属矿勘探和采选</t>
    </r>
  </si>
  <si>
    <r>
      <rPr>
        <sz val="10"/>
        <rFont val="Times New Roman"/>
        <charset val="134"/>
      </rPr>
      <t xml:space="preserve">      </t>
    </r>
    <r>
      <rPr>
        <sz val="10"/>
        <rFont val="宋体"/>
        <charset val="134"/>
      </rPr>
      <t>有色金属矿勘探和采选</t>
    </r>
  </si>
  <si>
    <r>
      <rPr>
        <sz val="10"/>
        <rFont val="Times New Roman"/>
        <charset val="134"/>
      </rPr>
      <t xml:space="preserve">      </t>
    </r>
    <r>
      <rPr>
        <sz val="10"/>
        <rFont val="宋体"/>
        <charset val="134"/>
      </rPr>
      <t>非金属矿勘探和采选</t>
    </r>
  </si>
  <si>
    <r>
      <rPr>
        <sz val="10"/>
        <rFont val="Times New Roman"/>
        <charset val="134"/>
      </rPr>
      <t xml:space="preserve">      </t>
    </r>
    <r>
      <rPr>
        <sz val="10"/>
        <rFont val="宋体"/>
        <charset val="134"/>
      </rPr>
      <t>其他资源勘探业支出</t>
    </r>
  </si>
  <si>
    <r>
      <rPr>
        <b/>
        <sz val="10"/>
        <rFont val="Times New Roman"/>
        <charset val="134"/>
      </rPr>
      <t xml:space="preserve">    </t>
    </r>
    <r>
      <rPr>
        <b/>
        <sz val="10"/>
        <rFont val="宋体"/>
        <charset val="134"/>
      </rPr>
      <t>制造业</t>
    </r>
  </si>
  <si>
    <r>
      <rPr>
        <sz val="10"/>
        <rFont val="Times New Roman"/>
        <charset val="134"/>
      </rPr>
      <t xml:space="preserve">      </t>
    </r>
    <r>
      <rPr>
        <sz val="10"/>
        <rFont val="宋体"/>
        <charset val="134"/>
      </rPr>
      <t>纺织业</t>
    </r>
  </si>
  <si>
    <r>
      <rPr>
        <sz val="10"/>
        <rFont val="Times New Roman"/>
        <charset val="134"/>
      </rPr>
      <t xml:space="preserve">      </t>
    </r>
    <r>
      <rPr>
        <sz val="10"/>
        <rFont val="宋体"/>
        <charset val="134"/>
      </rPr>
      <t>医药制造业</t>
    </r>
  </si>
  <si>
    <r>
      <rPr>
        <sz val="10"/>
        <rFont val="Times New Roman"/>
        <charset val="134"/>
      </rPr>
      <t xml:space="preserve">      </t>
    </r>
    <r>
      <rPr>
        <sz val="10"/>
        <rFont val="宋体"/>
        <charset val="134"/>
      </rPr>
      <t>非金属矿物制品业</t>
    </r>
  </si>
  <si>
    <r>
      <rPr>
        <sz val="10"/>
        <rFont val="Times New Roman"/>
        <charset val="134"/>
      </rPr>
      <t xml:space="preserve">      </t>
    </r>
    <r>
      <rPr>
        <sz val="10"/>
        <rFont val="宋体"/>
        <charset val="134"/>
      </rPr>
      <t>通信设备、计算机及其他电子设备制造业</t>
    </r>
  </si>
  <si>
    <r>
      <rPr>
        <sz val="10"/>
        <rFont val="Times New Roman"/>
        <charset val="134"/>
      </rPr>
      <t xml:space="preserve">      </t>
    </r>
    <r>
      <rPr>
        <sz val="10"/>
        <rFont val="宋体"/>
        <charset val="134"/>
      </rPr>
      <t>交通运输设备制造业</t>
    </r>
  </si>
  <si>
    <r>
      <rPr>
        <sz val="10"/>
        <rFont val="Times New Roman"/>
        <charset val="134"/>
      </rPr>
      <t xml:space="preserve">      </t>
    </r>
    <r>
      <rPr>
        <sz val="10"/>
        <rFont val="宋体"/>
        <charset val="134"/>
      </rPr>
      <t>电气机械及器材制造业</t>
    </r>
  </si>
  <si>
    <r>
      <rPr>
        <sz val="10"/>
        <rFont val="Times New Roman"/>
        <charset val="134"/>
      </rPr>
      <t xml:space="preserve">      </t>
    </r>
    <r>
      <rPr>
        <sz val="10"/>
        <rFont val="宋体"/>
        <charset val="134"/>
      </rPr>
      <t>工艺品及其他制造业</t>
    </r>
  </si>
  <si>
    <r>
      <rPr>
        <sz val="10"/>
        <rFont val="Times New Roman"/>
        <charset val="134"/>
      </rPr>
      <t xml:space="preserve">      </t>
    </r>
    <r>
      <rPr>
        <sz val="10"/>
        <rFont val="宋体"/>
        <charset val="134"/>
      </rPr>
      <t>石油加工、炼焦及核燃料加工业</t>
    </r>
  </si>
  <si>
    <r>
      <rPr>
        <sz val="10"/>
        <rFont val="Times New Roman"/>
        <charset val="134"/>
      </rPr>
      <t xml:space="preserve">      </t>
    </r>
    <r>
      <rPr>
        <sz val="10"/>
        <rFont val="宋体"/>
        <charset val="134"/>
      </rPr>
      <t>化学原料及化学制品制造业</t>
    </r>
  </si>
  <si>
    <r>
      <rPr>
        <sz val="10"/>
        <rFont val="Times New Roman"/>
        <charset val="134"/>
      </rPr>
      <t xml:space="preserve">      </t>
    </r>
    <r>
      <rPr>
        <sz val="10"/>
        <rFont val="宋体"/>
        <charset val="134"/>
      </rPr>
      <t>黑色金属冶炼及压延加工业</t>
    </r>
  </si>
  <si>
    <r>
      <rPr>
        <sz val="10"/>
        <rFont val="Times New Roman"/>
        <charset val="134"/>
      </rPr>
      <t xml:space="preserve">      </t>
    </r>
    <r>
      <rPr>
        <sz val="10"/>
        <rFont val="宋体"/>
        <charset val="134"/>
      </rPr>
      <t>有色金属冶炼及压延加工业</t>
    </r>
  </si>
  <si>
    <r>
      <rPr>
        <sz val="10"/>
        <rFont val="Times New Roman"/>
        <charset val="134"/>
      </rPr>
      <t xml:space="preserve">      </t>
    </r>
    <r>
      <rPr>
        <sz val="10"/>
        <rFont val="宋体"/>
        <charset val="134"/>
      </rPr>
      <t>其他制造业支出</t>
    </r>
  </si>
  <si>
    <r>
      <rPr>
        <b/>
        <sz val="10"/>
        <rFont val="Times New Roman"/>
        <charset val="134"/>
      </rPr>
      <t xml:space="preserve">    </t>
    </r>
    <r>
      <rPr>
        <b/>
        <sz val="10"/>
        <rFont val="宋体"/>
        <charset val="134"/>
      </rPr>
      <t>建筑业</t>
    </r>
  </si>
  <si>
    <r>
      <rPr>
        <sz val="10"/>
        <rFont val="Times New Roman"/>
        <charset val="134"/>
      </rPr>
      <t xml:space="preserve">      </t>
    </r>
    <r>
      <rPr>
        <sz val="10"/>
        <rFont val="宋体"/>
        <charset val="134"/>
      </rPr>
      <t>其他建筑业支出</t>
    </r>
  </si>
  <si>
    <r>
      <rPr>
        <b/>
        <sz val="10"/>
        <rFont val="Times New Roman"/>
        <charset val="134"/>
      </rPr>
      <t xml:space="preserve">    </t>
    </r>
    <r>
      <rPr>
        <b/>
        <sz val="10"/>
        <rFont val="宋体"/>
        <charset val="134"/>
      </rPr>
      <t>工业和信息产业</t>
    </r>
  </si>
  <si>
    <r>
      <rPr>
        <sz val="10"/>
        <rFont val="Times New Roman"/>
        <charset val="134"/>
      </rPr>
      <t xml:space="preserve">      </t>
    </r>
    <r>
      <rPr>
        <sz val="10"/>
        <rFont val="宋体"/>
        <charset val="134"/>
      </rPr>
      <t>战备应急</t>
    </r>
  </si>
  <si>
    <r>
      <rPr>
        <sz val="10"/>
        <rFont val="Times New Roman"/>
        <charset val="134"/>
      </rPr>
      <t xml:space="preserve">      </t>
    </r>
    <r>
      <rPr>
        <sz val="10"/>
        <rFont val="宋体"/>
        <charset val="134"/>
      </rPr>
      <t>专用通信</t>
    </r>
  </si>
  <si>
    <r>
      <rPr>
        <sz val="10"/>
        <rFont val="Times New Roman"/>
        <charset val="134"/>
      </rPr>
      <t xml:space="preserve">      </t>
    </r>
    <r>
      <rPr>
        <sz val="10"/>
        <rFont val="宋体"/>
        <charset val="134"/>
      </rPr>
      <t>无线电及信息通信监管</t>
    </r>
  </si>
  <si>
    <r>
      <rPr>
        <sz val="10"/>
        <rFont val="Times New Roman"/>
        <charset val="134"/>
      </rPr>
      <t xml:space="preserve">      </t>
    </r>
    <r>
      <rPr>
        <sz val="10"/>
        <rFont val="宋体"/>
        <charset val="134"/>
      </rPr>
      <t>工程建设及运行维护</t>
    </r>
  </si>
  <si>
    <r>
      <rPr>
        <sz val="10"/>
        <rFont val="Times New Roman"/>
        <charset val="134"/>
      </rPr>
      <t xml:space="preserve">      </t>
    </r>
    <r>
      <rPr>
        <sz val="10"/>
        <rFont val="宋体"/>
        <charset val="134"/>
      </rPr>
      <t>产业发展</t>
    </r>
  </si>
  <si>
    <r>
      <rPr>
        <sz val="10"/>
        <rFont val="Times New Roman"/>
        <charset val="134"/>
      </rPr>
      <t xml:space="preserve">      </t>
    </r>
    <r>
      <rPr>
        <sz val="10"/>
        <rFont val="宋体"/>
        <charset val="134"/>
      </rPr>
      <t>其他工业和信息产业支出</t>
    </r>
  </si>
  <si>
    <r>
      <rPr>
        <b/>
        <sz val="10"/>
        <rFont val="Times New Roman"/>
        <charset val="134"/>
      </rPr>
      <t xml:space="preserve">    </t>
    </r>
    <r>
      <rPr>
        <b/>
        <sz val="10"/>
        <rFont val="宋体"/>
        <charset val="134"/>
      </rPr>
      <t>国有资产监管</t>
    </r>
  </si>
  <si>
    <r>
      <rPr>
        <sz val="10"/>
        <rFont val="Times New Roman"/>
        <charset val="134"/>
      </rPr>
      <t xml:space="preserve">      </t>
    </r>
    <r>
      <rPr>
        <sz val="10"/>
        <rFont val="宋体"/>
        <charset val="134"/>
      </rPr>
      <t>国有企业监事会专项</t>
    </r>
  </si>
  <si>
    <r>
      <rPr>
        <sz val="10"/>
        <rFont val="Times New Roman"/>
        <charset val="134"/>
      </rPr>
      <t xml:space="preserve">      </t>
    </r>
    <r>
      <rPr>
        <sz val="10"/>
        <rFont val="宋体"/>
        <charset val="134"/>
      </rPr>
      <t>中央企业专项管理</t>
    </r>
  </si>
  <si>
    <r>
      <rPr>
        <sz val="10"/>
        <rFont val="Times New Roman"/>
        <charset val="134"/>
      </rPr>
      <t xml:space="preserve">      </t>
    </r>
    <r>
      <rPr>
        <sz val="10"/>
        <rFont val="宋体"/>
        <charset val="134"/>
      </rPr>
      <t>其他国有资产监管支出</t>
    </r>
  </si>
  <si>
    <r>
      <rPr>
        <b/>
        <sz val="10"/>
        <rFont val="Times New Roman"/>
        <charset val="134"/>
      </rPr>
      <t xml:space="preserve">    </t>
    </r>
    <r>
      <rPr>
        <b/>
        <sz val="10"/>
        <rFont val="宋体"/>
        <charset val="134"/>
      </rPr>
      <t>支持中小企业发展和管理支出</t>
    </r>
  </si>
  <si>
    <r>
      <rPr>
        <sz val="10"/>
        <rFont val="Times New Roman"/>
        <charset val="134"/>
      </rPr>
      <t xml:space="preserve">      </t>
    </r>
    <r>
      <rPr>
        <sz val="10"/>
        <rFont val="宋体"/>
        <charset val="134"/>
      </rPr>
      <t>科技型中小企业技术创新基金</t>
    </r>
  </si>
  <si>
    <r>
      <rPr>
        <sz val="10"/>
        <rFont val="Times New Roman"/>
        <charset val="134"/>
      </rPr>
      <t xml:space="preserve">      </t>
    </r>
    <r>
      <rPr>
        <sz val="10"/>
        <rFont val="宋体"/>
        <charset val="134"/>
      </rPr>
      <t>中小企业发展专项</t>
    </r>
  </si>
  <si>
    <r>
      <rPr>
        <sz val="10"/>
        <rFont val="Times New Roman"/>
        <charset val="134"/>
      </rPr>
      <t xml:space="preserve">      </t>
    </r>
    <r>
      <rPr>
        <sz val="10"/>
        <rFont val="宋体"/>
        <charset val="134"/>
      </rPr>
      <t>减免房租补贴</t>
    </r>
  </si>
  <si>
    <r>
      <rPr>
        <sz val="10"/>
        <rFont val="Times New Roman"/>
        <charset val="134"/>
      </rPr>
      <t xml:space="preserve">      </t>
    </r>
    <r>
      <rPr>
        <sz val="10"/>
        <rFont val="宋体"/>
        <charset val="134"/>
      </rPr>
      <t>其他支持中小企业发展和管理支出</t>
    </r>
  </si>
  <si>
    <r>
      <rPr>
        <b/>
        <sz val="10"/>
        <rFont val="Times New Roman"/>
        <charset val="134"/>
      </rPr>
      <t xml:space="preserve">    </t>
    </r>
    <r>
      <rPr>
        <b/>
        <sz val="10"/>
        <rFont val="宋体"/>
        <charset val="134"/>
      </rPr>
      <t>其他资源勘探工业信息等支出</t>
    </r>
  </si>
  <si>
    <r>
      <rPr>
        <sz val="10"/>
        <rFont val="Times New Roman"/>
        <charset val="134"/>
      </rPr>
      <t xml:space="preserve">      </t>
    </r>
    <r>
      <rPr>
        <sz val="10"/>
        <rFont val="宋体"/>
        <charset val="134"/>
      </rPr>
      <t>黄金事务</t>
    </r>
  </si>
  <si>
    <r>
      <rPr>
        <sz val="10"/>
        <rFont val="Times New Roman"/>
        <charset val="134"/>
      </rPr>
      <t xml:space="preserve">      </t>
    </r>
    <r>
      <rPr>
        <sz val="10"/>
        <rFont val="宋体"/>
        <charset val="134"/>
      </rPr>
      <t>技术改造支出</t>
    </r>
  </si>
  <si>
    <r>
      <rPr>
        <sz val="10"/>
        <rFont val="Times New Roman"/>
        <charset val="134"/>
      </rPr>
      <t xml:space="preserve">      </t>
    </r>
    <r>
      <rPr>
        <sz val="10"/>
        <rFont val="宋体"/>
        <charset val="134"/>
      </rPr>
      <t>中药材扶持资金支出</t>
    </r>
  </si>
  <si>
    <r>
      <rPr>
        <sz val="10"/>
        <rFont val="Times New Roman"/>
        <charset val="134"/>
      </rPr>
      <t xml:space="preserve">      </t>
    </r>
    <r>
      <rPr>
        <sz val="10"/>
        <rFont val="宋体"/>
        <charset val="134"/>
      </rPr>
      <t>重点产业振兴和技术改造项目贷款贴息</t>
    </r>
  </si>
  <si>
    <r>
      <rPr>
        <sz val="10"/>
        <rFont val="Times New Roman"/>
        <charset val="134"/>
      </rPr>
      <t xml:space="preserve">      </t>
    </r>
    <r>
      <rPr>
        <sz val="10"/>
        <rFont val="宋体"/>
        <charset val="134"/>
      </rPr>
      <t>其他资源勘探工业信息等支出</t>
    </r>
  </si>
  <si>
    <r>
      <rPr>
        <b/>
        <sz val="10"/>
        <rFont val="Times New Roman"/>
        <charset val="134"/>
      </rPr>
      <t xml:space="preserve">  </t>
    </r>
    <r>
      <rPr>
        <b/>
        <sz val="10"/>
        <rFont val="宋体"/>
        <charset val="134"/>
      </rPr>
      <t>商业服务业等支出</t>
    </r>
  </si>
  <si>
    <r>
      <rPr>
        <b/>
        <sz val="10"/>
        <rFont val="Times New Roman"/>
        <charset val="134"/>
      </rPr>
      <t xml:space="preserve">    </t>
    </r>
    <r>
      <rPr>
        <b/>
        <sz val="10"/>
        <rFont val="宋体"/>
        <charset val="134"/>
      </rPr>
      <t>商业流通事务</t>
    </r>
  </si>
  <si>
    <r>
      <rPr>
        <sz val="10"/>
        <rFont val="Times New Roman"/>
        <charset val="134"/>
      </rPr>
      <t xml:space="preserve">      </t>
    </r>
    <r>
      <rPr>
        <sz val="10"/>
        <rFont val="宋体"/>
        <charset val="134"/>
      </rPr>
      <t>食品流通安全补贴</t>
    </r>
  </si>
  <si>
    <r>
      <rPr>
        <sz val="10"/>
        <rFont val="Times New Roman"/>
        <charset val="134"/>
      </rPr>
      <t xml:space="preserve">      </t>
    </r>
    <r>
      <rPr>
        <sz val="10"/>
        <rFont val="宋体"/>
        <charset val="134"/>
      </rPr>
      <t>市场监测及信息管理</t>
    </r>
  </si>
  <si>
    <r>
      <rPr>
        <sz val="10"/>
        <rFont val="Times New Roman"/>
        <charset val="134"/>
      </rPr>
      <t xml:space="preserve">      </t>
    </r>
    <r>
      <rPr>
        <sz val="10"/>
        <rFont val="宋体"/>
        <charset val="134"/>
      </rPr>
      <t>民贸企业补贴</t>
    </r>
  </si>
  <si>
    <r>
      <rPr>
        <sz val="10"/>
        <rFont val="Times New Roman"/>
        <charset val="134"/>
      </rPr>
      <t xml:space="preserve">      </t>
    </r>
    <r>
      <rPr>
        <sz val="10"/>
        <rFont val="宋体"/>
        <charset val="134"/>
      </rPr>
      <t>民贸民品贷款贴息</t>
    </r>
  </si>
  <si>
    <r>
      <rPr>
        <sz val="10"/>
        <rFont val="Times New Roman"/>
        <charset val="134"/>
      </rPr>
      <t xml:space="preserve">      </t>
    </r>
    <r>
      <rPr>
        <sz val="10"/>
        <rFont val="宋体"/>
        <charset val="134"/>
      </rPr>
      <t>其他商业流通事务支出</t>
    </r>
  </si>
  <si>
    <r>
      <rPr>
        <b/>
        <sz val="10"/>
        <rFont val="Times New Roman"/>
        <charset val="134"/>
      </rPr>
      <t xml:space="preserve">    </t>
    </r>
    <r>
      <rPr>
        <b/>
        <sz val="10"/>
        <rFont val="宋体"/>
        <charset val="134"/>
      </rPr>
      <t>涉外发展服务支出</t>
    </r>
  </si>
  <si>
    <r>
      <rPr>
        <sz val="10"/>
        <rFont val="Times New Roman"/>
        <charset val="134"/>
      </rPr>
      <t xml:space="preserve">      </t>
    </r>
    <r>
      <rPr>
        <sz val="10"/>
        <rFont val="宋体"/>
        <charset val="134"/>
      </rPr>
      <t>外商投资环境建设补助资金</t>
    </r>
  </si>
  <si>
    <r>
      <rPr>
        <sz val="10"/>
        <rFont val="Times New Roman"/>
        <charset val="134"/>
      </rPr>
      <t xml:space="preserve">      </t>
    </r>
    <r>
      <rPr>
        <sz val="10"/>
        <rFont val="宋体"/>
        <charset val="134"/>
      </rPr>
      <t>其他涉外发展服务支出</t>
    </r>
  </si>
  <si>
    <r>
      <rPr>
        <b/>
        <sz val="10"/>
        <rFont val="Times New Roman"/>
        <charset val="134"/>
      </rPr>
      <t xml:space="preserve">    </t>
    </r>
    <r>
      <rPr>
        <b/>
        <sz val="10"/>
        <rFont val="宋体"/>
        <charset val="134"/>
      </rPr>
      <t>其他商业服务业等支出</t>
    </r>
  </si>
  <si>
    <r>
      <rPr>
        <sz val="10"/>
        <rFont val="Times New Roman"/>
        <charset val="134"/>
      </rPr>
      <t xml:space="preserve">      </t>
    </r>
    <r>
      <rPr>
        <sz val="10"/>
        <rFont val="宋体"/>
        <charset val="134"/>
      </rPr>
      <t>服务业基础设施建设</t>
    </r>
  </si>
  <si>
    <r>
      <rPr>
        <sz val="10"/>
        <rFont val="Times New Roman"/>
        <charset val="134"/>
      </rPr>
      <t xml:space="preserve">      </t>
    </r>
    <r>
      <rPr>
        <sz val="10"/>
        <rFont val="宋体"/>
        <charset val="134"/>
      </rPr>
      <t>其他商业服务业等支出</t>
    </r>
  </si>
  <si>
    <r>
      <rPr>
        <b/>
        <sz val="10"/>
        <rFont val="Times New Roman"/>
        <charset val="134"/>
      </rPr>
      <t xml:space="preserve">  </t>
    </r>
    <r>
      <rPr>
        <b/>
        <sz val="10"/>
        <rFont val="宋体"/>
        <charset val="134"/>
      </rPr>
      <t>金融支出</t>
    </r>
  </si>
  <si>
    <r>
      <rPr>
        <b/>
        <sz val="10"/>
        <rFont val="Times New Roman"/>
        <charset val="134"/>
      </rPr>
      <t xml:space="preserve">    </t>
    </r>
    <r>
      <rPr>
        <b/>
        <sz val="10"/>
        <rFont val="宋体"/>
        <charset val="134"/>
      </rPr>
      <t>金融部门行政支出</t>
    </r>
  </si>
  <si>
    <r>
      <rPr>
        <sz val="10"/>
        <rFont val="Times New Roman"/>
        <charset val="134"/>
      </rPr>
      <t xml:space="preserve">      </t>
    </r>
    <r>
      <rPr>
        <sz val="10"/>
        <rFont val="宋体"/>
        <charset val="134"/>
      </rPr>
      <t>安全防卫</t>
    </r>
  </si>
  <si>
    <r>
      <rPr>
        <sz val="10"/>
        <rFont val="Times New Roman"/>
        <charset val="134"/>
      </rPr>
      <t xml:space="preserve">      </t>
    </r>
    <r>
      <rPr>
        <sz val="10"/>
        <rFont val="宋体"/>
        <charset val="134"/>
      </rPr>
      <t>金融部门其他行政支出</t>
    </r>
  </si>
  <si>
    <r>
      <rPr>
        <b/>
        <sz val="10"/>
        <rFont val="Times New Roman"/>
        <charset val="134"/>
      </rPr>
      <t xml:space="preserve">    </t>
    </r>
    <r>
      <rPr>
        <b/>
        <sz val="10"/>
        <rFont val="宋体"/>
        <charset val="134"/>
      </rPr>
      <t>金融部门监管支出</t>
    </r>
  </si>
  <si>
    <r>
      <rPr>
        <sz val="10"/>
        <rFont val="Times New Roman"/>
        <charset val="134"/>
      </rPr>
      <t xml:space="preserve">      </t>
    </r>
    <r>
      <rPr>
        <sz val="10"/>
        <rFont val="宋体"/>
        <charset val="134"/>
      </rPr>
      <t>货币发行</t>
    </r>
  </si>
  <si>
    <r>
      <rPr>
        <sz val="10"/>
        <rFont val="Times New Roman"/>
        <charset val="134"/>
      </rPr>
      <t xml:space="preserve">      </t>
    </r>
    <r>
      <rPr>
        <sz val="10"/>
        <rFont val="宋体"/>
        <charset val="134"/>
      </rPr>
      <t>金融服务</t>
    </r>
  </si>
  <si>
    <r>
      <rPr>
        <sz val="10"/>
        <rFont val="Times New Roman"/>
        <charset val="134"/>
      </rPr>
      <t xml:space="preserve">      </t>
    </r>
    <r>
      <rPr>
        <sz val="10"/>
        <rFont val="宋体"/>
        <charset val="134"/>
      </rPr>
      <t>反假币</t>
    </r>
  </si>
  <si>
    <r>
      <rPr>
        <sz val="10"/>
        <rFont val="Times New Roman"/>
        <charset val="134"/>
      </rPr>
      <t xml:space="preserve">      </t>
    </r>
    <r>
      <rPr>
        <sz val="10"/>
        <rFont val="宋体"/>
        <charset val="134"/>
      </rPr>
      <t>重点金融机构监管</t>
    </r>
  </si>
  <si>
    <r>
      <rPr>
        <sz val="10"/>
        <rFont val="Times New Roman"/>
        <charset val="134"/>
      </rPr>
      <t xml:space="preserve">      </t>
    </r>
    <r>
      <rPr>
        <sz val="10"/>
        <rFont val="宋体"/>
        <charset val="134"/>
      </rPr>
      <t>金融稽查与案件处理</t>
    </r>
  </si>
  <si>
    <r>
      <rPr>
        <sz val="10"/>
        <rFont val="Times New Roman"/>
        <charset val="134"/>
      </rPr>
      <t xml:space="preserve">      </t>
    </r>
    <r>
      <rPr>
        <sz val="10"/>
        <rFont val="宋体"/>
        <charset val="134"/>
      </rPr>
      <t>金融行业电子化建设</t>
    </r>
  </si>
  <si>
    <r>
      <rPr>
        <sz val="10"/>
        <rFont val="Times New Roman"/>
        <charset val="134"/>
      </rPr>
      <t xml:space="preserve">      </t>
    </r>
    <r>
      <rPr>
        <sz val="10"/>
        <rFont val="宋体"/>
        <charset val="134"/>
      </rPr>
      <t>从业人员资格考试</t>
    </r>
  </si>
  <si>
    <r>
      <rPr>
        <sz val="10"/>
        <rFont val="Times New Roman"/>
        <charset val="134"/>
      </rPr>
      <t xml:space="preserve">      </t>
    </r>
    <r>
      <rPr>
        <sz val="10"/>
        <rFont val="宋体"/>
        <charset val="134"/>
      </rPr>
      <t>反洗钱</t>
    </r>
  </si>
  <si>
    <r>
      <rPr>
        <sz val="10"/>
        <rFont val="Times New Roman"/>
        <charset val="134"/>
      </rPr>
      <t xml:space="preserve">      </t>
    </r>
    <r>
      <rPr>
        <sz val="10"/>
        <rFont val="宋体"/>
        <charset val="134"/>
      </rPr>
      <t>金融部门其他监管支出</t>
    </r>
  </si>
  <si>
    <r>
      <rPr>
        <b/>
        <sz val="10"/>
        <rFont val="Times New Roman"/>
        <charset val="134"/>
      </rPr>
      <t xml:space="preserve">    </t>
    </r>
    <r>
      <rPr>
        <b/>
        <sz val="10"/>
        <rFont val="宋体"/>
        <charset val="134"/>
      </rPr>
      <t>金融发展支出</t>
    </r>
  </si>
  <si>
    <r>
      <rPr>
        <sz val="10"/>
        <rFont val="Times New Roman"/>
        <charset val="134"/>
      </rPr>
      <t xml:space="preserve">      </t>
    </r>
    <r>
      <rPr>
        <sz val="10"/>
        <rFont val="宋体"/>
        <charset val="134"/>
      </rPr>
      <t>政策性银行亏损补贴</t>
    </r>
  </si>
  <si>
    <r>
      <rPr>
        <sz val="10"/>
        <rFont val="Times New Roman"/>
        <charset val="134"/>
      </rPr>
      <t xml:space="preserve">      </t>
    </r>
    <r>
      <rPr>
        <sz val="10"/>
        <rFont val="宋体"/>
        <charset val="134"/>
      </rPr>
      <t>利息费用补贴支出</t>
    </r>
  </si>
  <si>
    <r>
      <rPr>
        <sz val="10"/>
        <rFont val="Times New Roman"/>
        <charset val="134"/>
      </rPr>
      <t xml:space="preserve">      </t>
    </r>
    <r>
      <rPr>
        <sz val="10"/>
        <rFont val="宋体"/>
        <charset val="134"/>
      </rPr>
      <t>补充资本金</t>
    </r>
  </si>
  <si>
    <r>
      <rPr>
        <sz val="10"/>
        <rFont val="Times New Roman"/>
        <charset val="134"/>
      </rPr>
      <t xml:space="preserve">      </t>
    </r>
    <r>
      <rPr>
        <sz val="10"/>
        <rFont val="宋体"/>
        <charset val="134"/>
      </rPr>
      <t>风险基金补助</t>
    </r>
  </si>
  <si>
    <r>
      <rPr>
        <sz val="10"/>
        <rFont val="Times New Roman"/>
        <charset val="134"/>
      </rPr>
      <t xml:space="preserve">      </t>
    </r>
    <r>
      <rPr>
        <sz val="10"/>
        <rFont val="宋体"/>
        <charset val="134"/>
      </rPr>
      <t>其他金融发展支出</t>
    </r>
  </si>
  <si>
    <r>
      <rPr>
        <b/>
        <sz val="10"/>
        <rFont val="Times New Roman"/>
        <charset val="134"/>
      </rPr>
      <t xml:space="preserve">    </t>
    </r>
    <r>
      <rPr>
        <b/>
        <sz val="10"/>
        <rFont val="宋体"/>
        <charset val="134"/>
      </rPr>
      <t>金融调控支出</t>
    </r>
  </si>
  <si>
    <r>
      <rPr>
        <sz val="10"/>
        <rFont val="Times New Roman"/>
        <charset val="134"/>
      </rPr>
      <t xml:space="preserve">      </t>
    </r>
    <r>
      <rPr>
        <sz val="10"/>
        <rFont val="宋体"/>
        <charset val="134"/>
      </rPr>
      <t>中央银行亏损补贴</t>
    </r>
  </si>
  <si>
    <r>
      <rPr>
        <sz val="10"/>
        <rFont val="Times New Roman"/>
        <charset val="134"/>
      </rPr>
      <t xml:space="preserve">      </t>
    </r>
    <r>
      <rPr>
        <sz val="10"/>
        <rFont val="宋体"/>
        <charset val="134"/>
      </rPr>
      <t>其他金融调控支出</t>
    </r>
  </si>
  <si>
    <r>
      <rPr>
        <b/>
        <sz val="10"/>
        <rFont val="Times New Roman"/>
        <charset val="134"/>
      </rPr>
      <t xml:space="preserve">    </t>
    </r>
    <r>
      <rPr>
        <b/>
        <sz val="10"/>
        <rFont val="宋体"/>
        <charset val="134"/>
      </rPr>
      <t>其他金融支出</t>
    </r>
  </si>
  <si>
    <r>
      <rPr>
        <sz val="10"/>
        <rFont val="Times New Roman"/>
        <charset val="134"/>
      </rPr>
      <t xml:space="preserve">      </t>
    </r>
    <r>
      <rPr>
        <sz val="10"/>
        <rFont val="宋体"/>
        <charset val="134"/>
      </rPr>
      <t>重点企业贷款贴息</t>
    </r>
  </si>
  <si>
    <r>
      <rPr>
        <sz val="10"/>
        <rFont val="Times New Roman"/>
        <charset val="134"/>
      </rPr>
      <t xml:space="preserve">      </t>
    </r>
    <r>
      <rPr>
        <sz val="10"/>
        <rFont val="宋体"/>
        <charset val="134"/>
      </rPr>
      <t>其他金融支出</t>
    </r>
  </si>
  <si>
    <r>
      <rPr>
        <b/>
        <sz val="10"/>
        <rFont val="Times New Roman"/>
        <charset val="134"/>
      </rPr>
      <t xml:space="preserve">  </t>
    </r>
    <r>
      <rPr>
        <b/>
        <sz val="10"/>
        <rFont val="宋体"/>
        <charset val="134"/>
      </rPr>
      <t>援助其他地区支出</t>
    </r>
  </si>
  <si>
    <r>
      <rPr>
        <b/>
        <sz val="10"/>
        <rFont val="Times New Roman"/>
        <charset val="134"/>
      </rPr>
      <t xml:space="preserve">    </t>
    </r>
    <r>
      <rPr>
        <b/>
        <sz val="10"/>
        <rFont val="宋体"/>
        <charset val="134"/>
      </rPr>
      <t>一般公共服务</t>
    </r>
  </si>
  <si>
    <r>
      <rPr>
        <b/>
        <sz val="10"/>
        <rFont val="Times New Roman"/>
        <charset val="134"/>
      </rPr>
      <t xml:space="preserve">    </t>
    </r>
    <r>
      <rPr>
        <b/>
        <sz val="10"/>
        <rFont val="宋体"/>
        <charset val="134"/>
      </rPr>
      <t>教育</t>
    </r>
  </si>
  <si>
    <r>
      <rPr>
        <b/>
        <sz val="10"/>
        <rFont val="Times New Roman"/>
        <charset val="134"/>
      </rPr>
      <t xml:space="preserve">    </t>
    </r>
    <r>
      <rPr>
        <b/>
        <sz val="10"/>
        <rFont val="宋体"/>
        <charset val="134"/>
      </rPr>
      <t>文化旅游体育与传媒</t>
    </r>
  </si>
  <si>
    <r>
      <rPr>
        <b/>
        <sz val="10"/>
        <rFont val="Times New Roman"/>
        <charset val="134"/>
      </rPr>
      <t xml:space="preserve">    </t>
    </r>
    <r>
      <rPr>
        <b/>
        <sz val="10"/>
        <rFont val="宋体"/>
        <charset val="134"/>
      </rPr>
      <t>卫生健康</t>
    </r>
  </si>
  <si>
    <r>
      <rPr>
        <b/>
        <sz val="10"/>
        <rFont val="Times New Roman"/>
        <charset val="134"/>
      </rPr>
      <t xml:space="preserve">    </t>
    </r>
    <r>
      <rPr>
        <b/>
        <sz val="10"/>
        <rFont val="宋体"/>
        <charset val="134"/>
      </rPr>
      <t>节能环保</t>
    </r>
  </si>
  <si>
    <r>
      <rPr>
        <b/>
        <sz val="10"/>
        <rFont val="Times New Roman"/>
        <charset val="134"/>
      </rPr>
      <t xml:space="preserve">    </t>
    </r>
    <r>
      <rPr>
        <b/>
        <sz val="10"/>
        <rFont val="宋体"/>
        <charset val="134"/>
      </rPr>
      <t>交通运输</t>
    </r>
  </si>
  <si>
    <r>
      <rPr>
        <b/>
        <sz val="10"/>
        <rFont val="Times New Roman"/>
        <charset val="134"/>
      </rPr>
      <t xml:space="preserve">    </t>
    </r>
    <r>
      <rPr>
        <b/>
        <sz val="10"/>
        <rFont val="宋体"/>
        <charset val="134"/>
      </rPr>
      <t>住房保障</t>
    </r>
  </si>
  <si>
    <r>
      <rPr>
        <b/>
        <sz val="10"/>
        <rFont val="Times New Roman"/>
        <charset val="134"/>
      </rPr>
      <t xml:space="preserve">    </t>
    </r>
    <r>
      <rPr>
        <b/>
        <sz val="10"/>
        <rFont val="宋体"/>
        <charset val="134"/>
      </rPr>
      <t>其他支出</t>
    </r>
  </si>
  <si>
    <r>
      <rPr>
        <b/>
        <sz val="10"/>
        <rFont val="Times New Roman"/>
        <charset val="134"/>
      </rPr>
      <t xml:space="preserve">  </t>
    </r>
    <r>
      <rPr>
        <b/>
        <sz val="10"/>
        <rFont val="宋体"/>
        <charset val="134"/>
      </rPr>
      <t>自然资源海洋气象等支出</t>
    </r>
  </si>
  <si>
    <r>
      <rPr>
        <b/>
        <sz val="10"/>
        <rFont val="Times New Roman"/>
        <charset val="134"/>
      </rPr>
      <t xml:space="preserve">    </t>
    </r>
    <r>
      <rPr>
        <b/>
        <sz val="10"/>
        <rFont val="宋体"/>
        <charset val="134"/>
      </rPr>
      <t>自然资源事务</t>
    </r>
  </si>
  <si>
    <r>
      <rPr>
        <sz val="10"/>
        <rFont val="Times New Roman"/>
        <charset val="134"/>
      </rPr>
      <t xml:space="preserve">      </t>
    </r>
    <r>
      <rPr>
        <sz val="10"/>
        <rFont val="宋体"/>
        <charset val="134"/>
      </rPr>
      <t>自然资源规划及管理</t>
    </r>
  </si>
  <si>
    <r>
      <rPr>
        <sz val="10"/>
        <rFont val="Times New Roman"/>
        <charset val="134"/>
      </rPr>
      <t xml:space="preserve">      </t>
    </r>
    <r>
      <rPr>
        <sz val="10"/>
        <rFont val="宋体"/>
        <charset val="134"/>
      </rPr>
      <t>自然资源利用与保护</t>
    </r>
  </si>
  <si>
    <r>
      <rPr>
        <sz val="10"/>
        <rFont val="Times New Roman"/>
        <charset val="134"/>
      </rPr>
      <t xml:space="preserve">      </t>
    </r>
    <r>
      <rPr>
        <sz val="10"/>
        <rFont val="宋体"/>
        <charset val="134"/>
      </rPr>
      <t>自然资源社会公益服务</t>
    </r>
  </si>
  <si>
    <r>
      <rPr>
        <sz val="10"/>
        <rFont val="Times New Roman"/>
        <charset val="134"/>
      </rPr>
      <t xml:space="preserve">      </t>
    </r>
    <r>
      <rPr>
        <sz val="10"/>
        <rFont val="宋体"/>
        <charset val="134"/>
      </rPr>
      <t>自然资源行业业务管理</t>
    </r>
  </si>
  <si>
    <r>
      <rPr>
        <sz val="10"/>
        <rFont val="Times New Roman"/>
        <charset val="134"/>
      </rPr>
      <t xml:space="preserve">      </t>
    </r>
    <r>
      <rPr>
        <sz val="10"/>
        <rFont val="宋体"/>
        <charset val="134"/>
      </rPr>
      <t>自然资源调查与确权登记</t>
    </r>
  </si>
  <si>
    <r>
      <rPr>
        <sz val="10"/>
        <rFont val="Times New Roman"/>
        <charset val="134"/>
      </rPr>
      <t xml:space="preserve">      </t>
    </r>
    <r>
      <rPr>
        <sz val="10"/>
        <rFont val="宋体"/>
        <charset val="134"/>
      </rPr>
      <t>土地资源储备支出</t>
    </r>
  </si>
  <si>
    <r>
      <rPr>
        <sz val="10"/>
        <rFont val="Times New Roman"/>
        <charset val="134"/>
      </rPr>
      <t xml:space="preserve">      </t>
    </r>
    <r>
      <rPr>
        <sz val="10"/>
        <rFont val="宋体"/>
        <charset val="134"/>
      </rPr>
      <t>地质矿产资源与环境调查</t>
    </r>
  </si>
  <si>
    <r>
      <rPr>
        <sz val="10"/>
        <rFont val="Times New Roman"/>
        <charset val="134"/>
      </rPr>
      <t xml:space="preserve">      </t>
    </r>
    <r>
      <rPr>
        <sz val="10"/>
        <rFont val="宋体"/>
        <charset val="134"/>
      </rPr>
      <t>地质勘查与矿产资源管理</t>
    </r>
  </si>
  <si>
    <r>
      <rPr>
        <sz val="10"/>
        <rFont val="Times New Roman"/>
        <charset val="134"/>
      </rPr>
      <t xml:space="preserve">      </t>
    </r>
    <r>
      <rPr>
        <sz val="10"/>
        <rFont val="宋体"/>
        <charset val="134"/>
      </rPr>
      <t>地质转产项目财政贴息</t>
    </r>
  </si>
  <si>
    <r>
      <rPr>
        <sz val="10"/>
        <rFont val="Times New Roman"/>
        <charset val="134"/>
      </rPr>
      <t xml:space="preserve">      </t>
    </r>
    <r>
      <rPr>
        <sz val="10"/>
        <rFont val="宋体"/>
        <charset val="134"/>
      </rPr>
      <t>国外风险勘查</t>
    </r>
  </si>
  <si>
    <r>
      <rPr>
        <sz val="10"/>
        <rFont val="Times New Roman"/>
        <charset val="134"/>
      </rPr>
      <t xml:space="preserve">      </t>
    </r>
    <r>
      <rPr>
        <sz val="10"/>
        <rFont val="宋体"/>
        <charset val="134"/>
      </rPr>
      <t>地质勘查基金</t>
    </r>
    <r>
      <rPr>
        <sz val="10"/>
        <rFont val="Times New Roman"/>
        <charset val="134"/>
      </rPr>
      <t>(</t>
    </r>
    <r>
      <rPr>
        <sz val="10"/>
        <rFont val="宋体"/>
        <charset val="134"/>
      </rPr>
      <t>周转金</t>
    </r>
    <r>
      <rPr>
        <sz val="10"/>
        <rFont val="Times New Roman"/>
        <charset val="134"/>
      </rPr>
      <t>)</t>
    </r>
    <r>
      <rPr>
        <sz val="10"/>
        <rFont val="宋体"/>
        <charset val="134"/>
      </rPr>
      <t>支出</t>
    </r>
  </si>
  <si>
    <r>
      <rPr>
        <sz val="10"/>
        <rFont val="Times New Roman"/>
        <charset val="134"/>
      </rPr>
      <t xml:space="preserve">      </t>
    </r>
    <r>
      <rPr>
        <sz val="10"/>
        <rFont val="宋体"/>
        <charset val="134"/>
      </rPr>
      <t>海域与海岛管理</t>
    </r>
  </si>
  <si>
    <r>
      <rPr>
        <sz val="10"/>
        <rFont val="Times New Roman"/>
        <charset val="134"/>
      </rPr>
      <t xml:space="preserve">      </t>
    </r>
    <r>
      <rPr>
        <sz val="10"/>
        <rFont val="宋体"/>
        <charset val="134"/>
      </rPr>
      <t>自然资源国际合作与海洋权益维护</t>
    </r>
  </si>
  <si>
    <r>
      <rPr>
        <sz val="10"/>
        <rFont val="Times New Roman"/>
        <charset val="134"/>
      </rPr>
      <t xml:space="preserve">      </t>
    </r>
    <r>
      <rPr>
        <sz val="10"/>
        <rFont val="宋体"/>
        <charset val="134"/>
      </rPr>
      <t>自然资源卫星</t>
    </r>
  </si>
  <si>
    <r>
      <rPr>
        <sz val="10"/>
        <rFont val="Times New Roman"/>
        <charset val="134"/>
      </rPr>
      <t xml:space="preserve">      </t>
    </r>
    <r>
      <rPr>
        <sz val="10"/>
        <rFont val="宋体"/>
        <charset val="134"/>
      </rPr>
      <t>极地考察</t>
    </r>
  </si>
  <si>
    <r>
      <rPr>
        <sz val="10"/>
        <rFont val="Times New Roman"/>
        <charset val="134"/>
      </rPr>
      <t xml:space="preserve">      </t>
    </r>
    <r>
      <rPr>
        <sz val="10"/>
        <rFont val="宋体"/>
        <charset val="134"/>
      </rPr>
      <t>深海调查与资源开发</t>
    </r>
  </si>
  <si>
    <r>
      <rPr>
        <sz val="10"/>
        <rFont val="Times New Roman"/>
        <charset val="134"/>
      </rPr>
      <t xml:space="preserve">      </t>
    </r>
    <r>
      <rPr>
        <sz val="10"/>
        <rFont val="宋体"/>
        <charset val="134"/>
      </rPr>
      <t>海港航标维护</t>
    </r>
  </si>
  <si>
    <r>
      <rPr>
        <sz val="10"/>
        <rFont val="Times New Roman"/>
        <charset val="134"/>
      </rPr>
      <t xml:space="preserve">      </t>
    </r>
    <r>
      <rPr>
        <sz val="10"/>
        <rFont val="宋体"/>
        <charset val="134"/>
      </rPr>
      <t>海水淡化</t>
    </r>
  </si>
  <si>
    <r>
      <rPr>
        <sz val="10"/>
        <rFont val="Times New Roman"/>
        <charset val="134"/>
      </rPr>
      <t xml:space="preserve">      </t>
    </r>
    <r>
      <rPr>
        <sz val="10"/>
        <rFont val="宋体"/>
        <charset val="134"/>
      </rPr>
      <t>无居民海岛使用金支出</t>
    </r>
  </si>
  <si>
    <r>
      <rPr>
        <sz val="10"/>
        <rFont val="Times New Roman"/>
        <charset val="134"/>
      </rPr>
      <t xml:space="preserve">      </t>
    </r>
    <r>
      <rPr>
        <sz val="10"/>
        <rFont val="宋体"/>
        <charset val="134"/>
      </rPr>
      <t>海洋战略规划与预警监测</t>
    </r>
  </si>
  <si>
    <r>
      <rPr>
        <sz val="10"/>
        <rFont val="Times New Roman"/>
        <charset val="134"/>
      </rPr>
      <t xml:space="preserve">      </t>
    </r>
    <r>
      <rPr>
        <sz val="10"/>
        <rFont val="宋体"/>
        <charset val="134"/>
      </rPr>
      <t>基础测绘与地理信息监管</t>
    </r>
  </si>
  <si>
    <r>
      <rPr>
        <sz val="10"/>
        <rFont val="Times New Roman"/>
        <charset val="134"/>
      </rPr>
      <t xml:space="preserve">      </t>
    </r>
    <r>
      <rPr>
        <sz val="10"/>
        <rFont val="宋体"/>
        <charset val="134"/>
      </rPr>
      <t>其他自然资源事务支出</t>
    </r>
  </si>
  <si>
    <r>
      <rPr>
        <b/>
        <sz val="10"/>
        <rFont val="Times New Roman"/>
        <charset val="134"/>
      </rPr>
      <t xml:space="preserve">    </t>
    </r>
    <r>
      <rPr>
        <b/>
        <sz val="10"/>
        <rFont val="宋体"/>
        <charset val="134"/>
      </rPr>
      <t>气象事务</t>
    </r>
  </si>
  <si>
    <r>
      <rPr>
        <sz val="10"/>
        <rFont val="Times New Roman"/>
        <charset val="134"/>
      </rPr>
      <t xml:space="preserve">      </t>
    </r>
    <r>
      <rPr>
        <sz val="10"/>
        <rFont val="宋体"/>
        <charset val="134"/>
      </rPr>
      <t>气象事业机构</t>
    </r>
  </si>
  <si>
    <r>
      <rPr>
        <sz val="10"/>
        <rFont val="Times New Roman"/>
        <charset val="134"/>
      </rPr>
      <t xml:space="preserve">      </t>
    </r>
    <r>
      <rPr>
        <sz val="10"/>
        <rFont val="宋体"/>
        <charset val="134"/>
      </rPr>
      <t>气象探测</t>
    </r>
  </si>
  <si>
    <r>
      <rPr>
        <sz val="10"/>
        <rFont val="Times New Roman"/>
        <charset val="134"/>
      </rPr>
      <t xml:space="preserve">      </t>
    </r>
    <r>
      <rPr>
        <sz val="10"/>
        <rFont val="宋体"/>
        <charset val="134"/>
      </rPr>
      <t>气象信息传输及管理</t>
    </r>
  </si>
  <si>
    <r>
      <rPr>
        <sz val="10"/>
        <rFont val="Times New Roman"/>
        <charset val="134"/>
      </rPr>
      <t xml:space="preserve">      </t>
    </r>
    <r>
      <rPr>
        <sz val="10"/>
        <rFont val="宋体"/>
        <charset val="134"/>
      </rPr>
      <t>气象预报预测</t>
    </r>
  </si>
  <si>
    <r>
      <rPr>
        <sz val="10"/>
        <rFont val="Times New Roman"/>
        <charset val="134"/>
      </rPr>
      <t xml:space="preserve">      </t>
    </r>
    <r>
      <rPr>
        <sz val="10"/>
        <rFont val="宋体"/>
        <charset val="134"/>
      </rPr>
      <t>气象服务</t>
    </r>
  </si>
  <si>
    <r>
      <rPr>
        <sz val="10"/>
        <rFont val="Times New Roman"/>
        <charset val="134"/>
      </rPr>
      <t xml:space="preserve">      </t>
    </r>
    <r>
      <rPr>
        <sz val="10"/>
        <rFont val="宋体"/>
        <charset val="134"/>
      </rPr>
      <t>气象装备保障维护</t>
    </r>
  </si>
  <si>
    <r>
      <rPr>
        <sz val="10"/>
        <rFont val="Times New Roman"/>
        <charset val="134"/>
      </rPr>
      <t xml:space="preserve">      </t>
    </r>
    <r>
      <rPr>
        <sz val="10"/>
        <rFont val="宋体"/>
        <charset val="134"/>
      </rPr>
      <t>气象基础设施建设与维修</t>
    </r>
  </si>
  <si>
    <r>
      <rPr>
        <sz val="10"/>
        <rFont val="Times New Roman"/>
        <charset val="134"/>
      </rPr>
      <t xml:space="preserve">      </t>
    </r>
    <r>
      <rPr>
        <sz val="10"/>
        <rFont val="宋体"/>
        <charset val="134"/>
      </rPr>
      <t>气象卫星</t>
    </r>
  </si>
  <si>
    <r>
      <rPr>
        <sz val="10"/>
        <rFont val="Times New Roman"/>
        <charset val="134"/>
      </rPr>
      <t xml:space="preserve">      </t>
    </r>
    <r>
      <rPr>
        <sz val="10"/>
        <rFont val="宋体"/>
        <charset val="134"/>
      </rPr>
      <t>气象法规与标准</t>
    </r>
  </si>
  <si>
    <r>
      <rPr>
        <sz val="10"/>
        <rFont val="Times New Roman"/>
        <charset val="134"/>
      </rPr>
      <t xml:space="preserve">      </t>
    </r>
    <r>
      <rPr>
        <sz val="10"/>
        <rFont val="宋体"/>
        <charset val="134"/>
      </rPr>
      <t>气象资金审计稽查</t>
    </r>
  </si>
  <si>
    <r>
      <rPr>
        <sz val="10"/>
        <rFont val="Times New Roman"/>
        <charset val="134"/>
      </rPr>
      <t xml:space="preserve">      </t>
    </r>
    <r>
      <rPr>
        <sz val="10"/>
        <rFont val="宋体"/>
        <charset val="134"/>
      </rPr>
      <t>其他气象事务支出</t>
    </r>
  </si>
  <si>
    <r>
      <rPr>
        <b/>
        <sz val="10"/>
        <rFont val="Times New Roman"/>
        <charset val="134"/>
      </rPr>
      <t xml:space="preserve">    </t>
    </r>
    <r>
      <rPr>
        <b/>
        <sz val="10"/>
        <rFont val="宋体"/>
        <charset val="134"/>
      </rPr>
      <t>其他自然资源海洋气象等支出</t>
    </r>
  </si>
  <si>
    <r>
      <rPr>
        <sz val="10"/>
        <rFont val="Times New Roman"/>
        <charset val="134"/>
      </rPr>
      <t xml:space="preserve">      </t>
    </r>
    <r>
      <rPr>
        <sz val="10"/>
        <rFont val="宋体"/>
        <charset val="134"/>
      </rPr>
      <t>其他自然资源海洋气象等支出</t>
    </r>
  </si>
  <si>
    <r>
      <rPr>
        <b/>
        <sz val="10"/>
        <rFont val="Times New Roman"/>
        <charset val="134"/>
      </rPr>
      <t xml:space="preserve">  </t>
    </r>
    <r>
      <rPr>
        <b/>
        <sz val="10"/>
        <rFont val="宋体"/>
        <charset val="134"/>
      </rPr>
      <t>住房保障支出</t>
    </r>
  </si>
  <si>
    <r>
      <rPr>
        <b/>
        <sz val="10"/>
        <rFont val="Times New Roman"/>
        <charset val="134"/>
      </rPr>
      <t xml:space="preserve">    </t>
    </r>
    <r>
      <rPr>
        <b/>
        <sz val="10"/>
        <rFont val="宋体"/>
        <charset val="134"/>
      </rPr>
      <t>保障性安居工程支出</t>
    </r>
  </si>
  <si>
    <r>
      <rPr>
        <sz val="10"/>
        <rFont val="Times New Roman"/>
        <charset val="134"/>
      </rPr>
      <t xml:space="preserve">      </t>
    </r>
    <r>
      <rPr>
        <sz val="10"/>
        <rFont val="宋体"/>
        <charset val="134"/>
      </rPr>
      <t>沉陷区治理</t>
    </r>
  </si>
  <si>
    <r>
      <rPr>
        <sz val="10"/>
        <rFont val="Times New Roman"/>
        <charset val="134"/>
      </rPr>
      <t xml:space="preserve">      </t>
    </r>
    <r>
      <rPr>
        <sz val="10"/>
        <rFont val="宋体"/>
        <charset val="134"/>
      </rPr>
      <t>棚户区改造</t>
    </r>
  </si>
  <si>
    <r>
      <rPr>
        <sz val="10"/>
        <rFont val="Times New Roman"/>
        <charset val="134"/>
      </rPr>
      <t xml:space="preserve">      </t>
    </r>
    <r>
      <rPr>
        <sz val="10"/>
        <rFont val="宋体"/>
        <charset val="134"/>
      </rPr>
      <t>少数民族地区游牧民定居工程</t>
    </r>
  </si>
  <si>
    <r>
      <rPr>
        <sz val="10"/>
        <rFont val="Times New Roman"/>
        <charset val="134"/>
      </rPr>
      <t xml:space="preserve">      </t>
    </r>
    <r>
      <rPr>
        <sz val="10"/>
        <rFont val="宋体"/>
        <charset val="134"/>
      </rPr>
      <t>农村危房改造</t>
    </r>
  </si>
  <si>
    <r>
      <rPr>
        <sz val="10"/>
        <rFont val="Times New Roman"/>
        <charset val="134"/>
      </rPr>
      <t xml:space="preserve">      </t>
    </r>
    <r>
      <rPr>
        <sz val="10"/>
        <rFont val="宋体"/>
        <charset val="134"/>
      </rPr>
      <t>老旧小区改造</t>
    </r>
  </si>
  <si>
    <r>
      <rPr>
        <sz val="10"/>
        <rFont val="Times New Roman"/>
        <charset val="134"/>
      </rPr>
      <t xml:space="preserve">      </t>
    </r>
    <r>
      <rPr>
        <sz val="10"/>
        <rFont val="宋体"/>
        <charset val="134"/>
      </rPr>
      <t>配租型住房保障</t>
    </r>
  </si>
  <si>
    <r>
      <rPr>
        <sz val="10"/>
        <rFont val="Times New Roman"/>
        <charset val="134"/>
      </rPr>
      <t xml:space="preserve">      </t>
    </r>
    <r>
      <rPr>
        <sz val="10"/>
        <rFont val="宋体"/>
        <charset val="134"/>
      </rPr>
      <t>配售型保障性住房</t>
    </r>
  </si>
  <si>
    <r>
      <rPr>
        <sz val="10"/>
        <rFont val="Times New Roman"/>
        <charset val="134"/>
      </rPr>
      <t xml:space="preserve">      </t>
    </r>
    <r>
      <rPr>
        <sz val="10"/>
        <rFont val="宋体"/>
        <charset val="134"/>
      </rPr>
      <t>城中村改造</t>
    </r>
  </si>
  <si>
    <r>
      <rPr>
        <sz val="10"/>
        <rFont val="Times New Roman"/>
        <charset val="134"/>
      </rPr>
      <t xml:space="preserve">      </t>
    </r>
    <r>
      <rPr>
        <sz val="10"/>
        <rFont val="宋体"/>
        <charset val="134"/>
      </rPr>
      <t>其他保障性安居工程支出</t>
    </r>
  </si>
  <si>
    <r>
      <rPr>
        <b/>
        <sz val="10"/>
        <rFont val="Times New Roman"/>
        <charset val="134"/>
      </rPr>
      <t xml:space="preserve">    </t>
    </r>
    <r>
      <rPr>
        <b/>
        <sz val="10"/>
        <rFont val="宋体"/>
        <charset val="134"/>
      </rPr>
      <t>住房改革支出</t>
    </r>
  </si>
  <si>
    <r>
      <rPr>
        <sz val="10"/>
        <rFont val="Times New Roman"/>
        <charset val="134"/>
      </rPr>
      <t xml:space="preserve">      </t>
    </r>
    <r>
      <rPr>
        <sz val="10"/>
        <rFont val="宋体"/>
        <charset val="134"/>
      </rPr>
      <t>住房公积金</t>
    </r>
  </si>
  <si>
    <r>
      <rPr>
        <sz val="10"/>
        <rFont val="Times New Roman"/>
        <charset val="134"/>
      </rPr>
      <t xml:space="preserve">      </t>
    </r>
    <r>
      <rPr>
        <sz val="10"/>
        <rFont val="宋体"/>
        <charset val="134"/>
      </rPr>
      <t>提租补贴</t>
    </r>
  </si>
  <si>
    <r>
      <rPr>
        <sz val="10"/>
        <rFont val="Times New Roman"/>
        <charset val="134"/>
      </rPr>
      <t xml:space="preserve">      </t>
    </r>
    <r>
      <rPr>
        <sz val="10"/>
        <rFont val="宋体"/>
        <charset val="134"/>
      </rPr>
      <t>购房补贴</t>
    </r>
  </si>
  <si>
    <r>
      <rPr>
        <b/>
        <sz val="10"/>
        <rFont val="Times New Roman"/>
        <charset val="134"/>
      </rPr>
      <t xml:space="preserve">    </t>
    </r>
    <r>
      <rPr>
        <b/>
        <sz val="10"/>
        <rFont val="宋体"/>
        <charset val="134"/>
      </rPr>
      <t>城乡社区住宅</t>
    </r>
  </si>
  <si>
    <r>
      <rPr>
        <sz val="10"/>
        <rFont val="Times New Roman"/>
        <charset val="134"/>
      </rPr>
      <t xml:space="preserve">      </t>
    </r>
    <r>
      <rPr>
        <sz val="10"/>
        <rFont val="宋体"/>
        <charset val="134"/>
      </rPr>
      <t>公有住房建设和维修改造支出</t>
    </r>
  </si>
  <si>
    <r>
      <rPr>
        <sz val="10"/>
        <rFont val="Times New Roman"/>
        <charset val="134"/>
      </rPr>
      <t xml:space="preserve">      </t>
    </r>
    <r>
      <rPr>
        <sz val="10"/>
        <rFont val="宋体"/>
        <charset val="134"/>
      </rPr>
      <t>住房公积金管理</t>
    </r>
  </si>
  <si>
    <r>
      <rPr>
        <sz val="10"/>
        <rFont val="Times New Roman"/>
        <charset val="134"/>
      </rPr>
      <t xml:space="preserve">      </t>
    </r>
    <r>
      <rPr>
        <sz val="10"/>
        <rFont val="宋体"/>
        <charset val="134"/>
      </rPr>
      <t>其他城乡社区住宅支出</t>
    </r>
  </si>
  <si>
    <r>
      <rPr>
        <b/>
        <sz val="10"/>
        <rFont val="Times New Roman"/>
        <charset val="134"/>
      </rPr>
      <t xml:space="preserve">  </t>
    </r>
    <r>
      <rPr>
        <b/>
        <sz val="10"/>
        <rFont val="宋体"/>
        <charset val="134"/>
      </rPr>
      <t>粮油物资储备支出</t>
    </r>
  </si>
  <si>
    <r>
      <rPr>
        <b/>
        <sz val="10"/>
        <rFont val="Times New Roman"/>
        <charset val="134"/>
      </rPr>
      <t xml:space="preserve">    </t>
    </r>
    <r>
      <rPr>
        <b/>
        <sz val="10"/>
        <rFont val="宋体"/>
        <charset val="134"/>
      </rPr>
      <t>粮油物资事务</t>
    </r>
  </si>
  <si>
    <r>
      <rPr>
        <sz val="10"/>
        <rFont val="Times New Roman"/>
        <charset val="134"/>
      </rPr>
      <t xml:space="preserve">      </t>
    </r>
    <r>
      <rPr>
        <sz val="10"/>
        <rFont val="宋体"/>
        <charset val="134"/>
      </rPr>
      <t>财务和审计支出</t>
    </r>
  </si>
  <si>
    <r>
      <rPr>
        <sz val="10"/>
        <rFont val="Times New Roman"/>
        <charset val="134"/>
      </rPr>
      <t xml:space="preserve">      </t>
    </r>
    <r>
      <rPr>
        <sz val="10"/>
        <rFont val="宋体"/>
        <charset val="134"/>
      </rPr>
      <t>信息统计</t>
    </r>
  </si>
  <si>
    <r>
      <rPr>
        <sz val="10"/>
        <rFont val="Times New Roman"/>
        <charset val="134"/>
      </rPr>
      <t xml:space="preserve">      </t>
    </r>
    <r>
      <rPr>
        <sz val="10"/>
        <rFont val="宋体"/>
        <charset val="134"/>
      </rPr>
      <t>专项业务活动</t>
    </r>
  </si>
  <si>
    <r>
      <rPr>
        <sz val="10"/>
        <rFont val="Times New Roman"/>
        <charset val="134"/>
      </rPr>
      <t xml:space="preserve">      </t>
    </r>
    <r>
      <rPr>
        <sz val="10"/>
        <rFont val="宋体"/>
        <charset val="134"/>
      </rPr>
      <t>国家粮油差价补贴</t>
    </r>
  </si>
  <si>
    <r>
      <rPr>
        <sz val="10"/>
        <rFont val="Times New Roman"/>
        <charset val="134"/>
      </rPr>
      <t xml:space="preserve">      </t>
    </r>
    <r>
      <rPr>
        <sz val="10"/>
        <rFont val="宋体"/>
        <charset val="134"/>
      </rPr>
      <t>粮食财务挂账利息补贴</t>
    </r>
  </si>
  <si>
    <r>
      <rPr>
        <sz val="10"/>
        <rFont val="Times New Roman"/>
        <charset val="134"/>
      </rPr>
      <t xml:space="preserve">      </t>
    </r>
    <r>
      <rPr>
        <sz val="10"/>
        <rFont val="宋体"/>
        <charset val="134"/>
      </rPr>
      <t>粮食财务挂账消化款</t>
    </r>
  </si>
  <si>
    <r>
      <rPr>
        <sz val="10"/>
        <rFont val="Times New Roman"/>
        <charset val="134"/>
      </rPr>
      <t xml:space="preserve">      </t>
    </r>
    <r>
      <rPr>
        <sz val="10"/>
        <rFont val="宋体"/>
        <charset val="134"/>
      </rPr>
      <t>处理陈化粮补贴</t>
    </r>
  </si>
  <si>
    <r>
      <rPr>
        <sz val="10"/>
        <rFont val="Times New Roman"/>
        <charset val="134"/>
      </rPr>
      <t xml:space="preserve">      </t>
    </r>
    <r>
      <rPr>
        <sz val="10"/>
        <rFont val="宋体"/>
        <charset val="134"/>
      </rPr>
      <t>粮食风险基金</t>
    </r>
  </si>
  <si>
    <r>
      <rPr>
        <sz val="10"/>
        <rFont val="Times New Roman"/>
        <charset val="134"/>
      </rPr>
      <t xml:space="preserve">      </t>
    </r>
    <r>
      <rPr>
        <sz val="10"/>
        <rFont val="宋体"/>
        <charset val="134"/>
      </rPr>
      <t>粮油市场调控专项资金</t>
    </r>
  </si>
  <si>
    <r>
      <rPr>
        <sz val="10"/>
        <rFont val="Times New Roman"/>
        <charset val="134"/>
      </rPr>
      <t xml:space="preserve">      </t>
    </r>
    <r>
      <rPr>
        <sz val="10"/>
        <rFont val="宋体"/>
        <charset val="134"/>
      </rPr>
      <t>设施建设</t>
    </r>
  </si>
  <si>
    <r>
      <rPr>
        <sz val="10"/>
        <rFont val="Times New Roman"/>
        <charset val="134"/>
      </rPr>
      <t xml:space="preserve">      </t>
    </r>
    <r>
      <rPr>
        <sz val="10"/>
        <rFont val="宋体"/>
        <charset val="134"/>
      </rPr>
      <t>设施安全</t>
    </r>
  </si>
  <si>
    <r>
      <rPr>
        <sz val="10"/>
        <rFont val="Times New Roman"/>
        <charset val="134"/>
      </rPr>
      <t xml:space="preserve">      </t>
    </r>
    <r>
      <rPr>
        <sz val="10"/>
        <rFont val="宋体"/>
        <charset val="134"/>
      </rPr>
      <t>物资保管保养</t>
    </r>
  </si>
  <si>
    <r>
      <rPr>
        <sz val="10"/>
        <rFont val="Times New Roman"/>
        <charset val="134"/>
      </rPr>
      <t xml:space="preserve">      </t>
    </r>
    <r>
      <rPr>
        <sz val="10"/>
        <rFont val="宋体"/>
        <charset val="134"/>
      </rPr>
      <t>其他粮油物资事务支出</t>
    </r>
  </si>
  <si>
    <r>
      <rPr>
        <b/>
        <sz val="10"/>
        <rFont val="Times New Roman"/>
        <charset val="134"/>
      </rPr>
      <t xml:space="preserve">    </t>
    </r>
    <r>
      <rPr>
        <b/>
        <sz val="10"/>
        <rFont val="宋体"/>
        <charset val="134"/>
      </rPr>
      <t>能源储备</t>
    </r>
  </si>
  <si>
    <r>
      <rPr>
        <sz val="10"/>
        <rFont val="Times New Roman"/>
        <charset val="134"/>
      </rPr>
      <t xml:space="preserve">      </t>
    </r>
    <r>
      <rPr>
        <sz val="10"/>
        <rFont val="宋体"/>
        <charset val="134"/>
      </rPr>
      <t>石油储备</t>
    </r>
  </si>
  <si>
    <r>
      <rPr>
        <sz val="10"/>
        <rFont val="Times New Roman"/>
        <charset val="134"/>
      </rPr>
      <t xml:space="preserve">      </t>
    </r>
    <r>
      <rPr>
        <sz val="10"/>
        <rFont val="宋体"/>
        <charset val="134"/>
      </rPr>
      <t>天然铀储备</t>
    </r>
  </si>
  <si>
    <r>
      <rPr>
        <sz val="10"/>
        <rFont val="Times New Roman"/>
        <charset val="134"/>
      </rPr>
      <t xml:space="preserve">      </t>
    </r>
    <r>
      <rPr>
        <sz val="10"/>
        <rFont val="宋体"/>
        <charset val="134"/>
      </rPr>
      <t>煤炭储备</t>
    </r>
  </si>
  <si>
    <r>
      <rPr>
        <sz val="10"/>
        <rFont val="Times New Roman"/>
        <charset val="134"/>
      </rPr>
      <t xml:space="preserve">      </t>
    </r>
    <r>
      <rPr>
        <sz val="10"/>
        <rFont val="宋体"/>
        <charset val="134"/>
      </rPr>
      <t>成品油储备</t>
    </r>
  </si>
  <si>
    <r>
      <rPr>
        <sz val="10"/>
        <rFont val="Times New Roman"/>
        <charset val="134"/>
      </rPr>
      <t xml:space="preserve">      </t>
    </r>
    <r>
      <rPr>
        <sz val="10"/>
        <rFont val="宋体"/>
        <charset val="134"/>
      </rPr>
      <t>天然气储备</t>
    </r>
  </si>
  <si>
    <r>
      <rPr>
        <sz val="10"/>
        <rFont val="Times New Roman"/>
        <charset val="134"/>
      </rPr>
      <t xml:space="preserve">      </t>
    </r>
    <r>
      <rPr>
        <sz val="10"/>
        <rFont val="宋体"/>
        <charset val="134"/>
      </rPr>
      <t>其他能源储备支出</t>
    </r>
  </si>
  <si>
    <r>
      <rPr>
        <b/>
        <sz val="10"/>
        <rFont val="Times New Roman"/>
        <charset val="134"/>
      </rPr>
      <t xml:space="preserve">    </t>
    </r>
    <r>
      <rPr>
        <b/>
        <sz val="10"/>
        <rFont val="宋体"/>
        <charset val="134"/>
      </rPr>
      <t>粮油储备</t>
    </r>
  </si>
  <si>
    <r>
      <rPr>
        <sz val="10"/>
        <rFont val="Times New Roman"/>
        <charset val="134"/>
      </rPr>
      <t xml:space="preserve">      </t>
    </r>
    <r>
      <rPr>
        <sz val="10"/>
        <rFont val="宋体"/>
        <charset val="134"/>
      </rPr>
      <t>储备粮油补贴</t>
    </r>
  </si>
  <si>
    <r>
      <rPr>
        <sz val="10"/>
        <rFont val="Times New Roman"/>
        <charset val="134"/>
      </rPr>
      <t xml:space="preserve">      </t>
    </r>
    <r>
      <rPr>
        <sz val="10"/>
        <rFont val="宋体"/>
        <charset val="134"/>
      </rPr>
      <t>储备粮油差价补贴</t>
    </r>
  </si>
  <si>
    <r>
      <rPr>
        <sz val="10"/>
        <rFont val="Times New Roman"/>
        <charset val="134"/>
      </rPr>
      <t xml:space="preserve">      </t>
    </r>
    <r>
      <rPr>
        <sz val="10"/>
        <rFont val="宋体"/>
        <charset val="134"/>
      </rPr>
      <t>储备粮</t>
    </r>
    <r>
      <rPr>
        <sz val="10"/>
        <rFont val="Times New Roman"/>
        <charset val="134"/>
      </rPr>
      <t>(</t>
    </r>
    <r>
      <rPr>
        <sz val="10"/>
        <rFont val="宋体"/>
        <charset val="134"/>
      </rPr>
      <t>油</t>
    </r>
    <r>
      <rPr>
        <sz val="10"/>
        <rFont val="Times New Roman"/>
        <charset val="134"/>
      </rPr>
      <t>)</t>
    </r>
    <r>
      <rPr>
        <sz val="10"/>
        <rFont val="宋体"/>
        <charset val="134"/>
      </rPr>
      <t>库建设</t>
    </r>
  </si>
  <si>
    <r>
      <rPr>
        <sz val="10"/>
        <rFont val="Times New Roman"/>
        <charset val="134"/>
      </rPr>
      <t xml:space="preserve">      </t>
    </r>
    <r>
      <rPr>
        <sz val="10"/>
        <rFont val="宋体"/>
        <charset val="134"/>
      </rPr>
      <t>最低收购价政策支出</t>
    </r>
  </si>
  <si>
    <r>
      <rPr>
        <sz val="10"/>
        <rFont val="Times New Roman"/>
        <charset val="134"/>
      </rPr>
      <t xml:space="preserve">      </t>
    </r>
    <r>
      <rPr>
        <sz val="10"/>
        <rFont val="宋体"/>
        <charset val="134"/>
      </rPr>
      <t>其他粮油储备支出</t>
    </r>
  </si>
  <si>
    <r>
      <rPr>
        <b/>
        <sz val="10"/>
        <rFont val="Times New Roman"/>
        <charset val="134"/>
      </rPr>
      <t xml:space="preserve">    </t>
    </r>
    <r>
      <rPr>
        <b/>
        <sz val="10"/>
        <rFont val="宋体"/>
        <charset val="134"/>
      </rPr>
      <t>重要商品储备</t>
    </r>
  </si>
  <si>
    <r>
      <rPr>
        <sz val="10"/>
        <rFont val="Times New Roman"/>
        <charset val="134"/>
      </rPr>
      <t xml:space="preserve">      </t>
    </r>
    <r>
      <rPr>
        <sz val="10"/>
        <rFont val="宋体"/>
        <charset val="134"/>
      </rPr>
      <t>棉花储备</t>
    </r>
  </si>
  <si>
    <r>
      <rPr>
        <sz val="10"/>
        <rFont val="Times New Roman"/>
        <charset val="134"/>
      </rPr>
      <t xml:space="preserve">      </t>
    </r>
    <r>
      <rPr>
        <sz val="10"/>
        <rFont val="宋体"/>
        <charset val="134"/>
      </rPr>
      <t>食糖储备</t>
    </r>
  </si>
  <si>
    <r>
      <rPr>
        <sz val="10"/>
        <rFont val="Times New Roman"/>
        <charset val="134"/>
      </rPr>
      <t xml:space="preserve">      </t>
    </r>
    <r>
      <rPr>
        <sz val="10"/>
        <rFont val="宋体"/>
        <charset val="134"/>
      </rPr>
      <t>肉类储备</t>
    </r>
  </si>
  <si>
    <r>
      <rPr>
        <sz val="10"/>
        <rFont val="Times New Roman"/>
        <charset val="134"/>
      </rPr>
      <t xml:space="preserve">      </t>
    </r>
    <r>
      <rPr>
        <sz val="10"/>
        <rFont val="宋体"/>
        <charset val="134"/>
      </rPr>
      <t>化肥储备</t>
    </r>
  </si>
  <si>
    <r>
      <rPr>
        <sz val="10"/>
        <rFont val="Times New Roman"/>
        <charset val="134"/>
      </rPr>
      <t xml:space="preserve">      </t>
    </r>
    <r>
      <rPr>
        <sz val="10"/>
        <rFont val="宋体"/>
        <charset val="134"/>
      </rPr>
      <t>农药储备</t>
    </r>
  </si>
  <si>
    <r>
      <rPr>
        <sz val="10"/>
        <rFont val="Times New Roman"/>
        <charset val="134"/>
      </rPr>
      <t xml:space="preserve">      </t>
    </r>
    <r>
      <rPr>
        <sz val="10"/>
        <rFont val="宋体"/>
        <charset val="134"/>
      </rPr>
      <t>边销茶储备</t>
    </r>
  </si>
  <si>
    <r>
      <rPr>
        <sz val="10"/>
        <rFont val="Times New Roman"/>
        <charset val="134"/>
      </rPr>
      <t xml:space="preserve">      </t>
    </r>
    <r>
      <rPr>
        <sz val="10"/>
        <rFont val="宋体"/>
        <charset val="134"/>
      </rPr>
      <t>羊毛储备</t>
    </r>
  </si>
  <si>
    <r>
      <rPr>
        <sz val="10"/>
        <rFont val="Times New Roman"/>
        <charset val="134"/>
      </rPr>
      <t xml:space="preserve">      </t>
    </r>
    <r>
      <rPr>
        <sz val="10"/>
        <rFont val="宋体"/>
        <charset val="134"/>
      </rPr>
      <t>医药储备</t>
    </r>
  </si>
  <si>
    <r>
      <rPr>
        <sz val="10"/>
        <rFont val="Times New Roman"/>
        <charset val="134"/>
      </rPr>
      <t xml:space="preserve">      </t>
    </r>
    <r>
      <rPr>
        <sz val="10"/>
        <rFont val="宋体"/>
        <charset val="134"/>
      </rPr>
      <t>食盐储备</t>
    </r>
  </si>
  <si>
    <r>
      <rPr>
        <sz val="10"/>
        <rFont val="Times New Roman"/>
        <charset val="134"/>
      </rPr>
      <t xml:space="preserve">      </t>
    </r>
    <r>
      <rPr>
        <sz val="10"/>
        <rFont val="宋体"/>
        <charset val="134"/>
      </rPr>
      <t>战略物资储备</t>
    </r>
  </si>
  <si>
    <r>
      <rPr>
        <sz val="10"/>
        <rFont val="Times New Roman"/>
        <charset val="134"/>
      </rPr>
      <t xml:space="preserve">      </t>
    </r>
    <r>
      <rPr>
        <sz val="10"/>
        <rFont val="宋体"/>
        <charset val="134"/>
      </rPr>
      <t>应急物资储备</t>
    </r>
  </si>
  <si>
    <r>
      <rPr>
        <sz val="10"/>
        <rFont val="Times New Roman"/>
        <charset val="134"/>
      </rPr>
      <t xml:space="preserve">      </t>
    </r>
    <r>
      <rPr>
        <sz val="10"/>
        <rFont val="宋体"/>
        <charset val="134"/>
      </rPr>
      <t>其他重要商品储备支出</t>
    </r>
  </si>
  <si>
    <r>
      <rPr>
        <b/>
        <sz val="10"/>
        <rFont val="Times New Roman"/>
        <charset val="134"/>
      </rPr>
      <t xml:space="preserve">  </t>
    </r>
    <r>
      <rPr>
        <b/>
        <sz val="10"/>
        <rFont val="宋体"/>
        <charset val="134"/>
      </rPr>
      <t>灾害防治及应急管理支出</t>
    </r>
  </si>
  <si>
    <r>
      <rPr>
        <b/>
        <sz val="10"/>
        <rFont val="Times New Roman"/>
        <charset val="134"/>
      </rPr>
      <t xml:space="preserve">    </t>
    </r>
    <r>
      <rPr>
        <b/>
        <sz val="10"/>
        <rFont val="宋体"/>
        <charset val="134"/>
      </rPr>
      <t>应急管理事务</t>
    </r>
  </si>
  <si>
    <r>
      <rPr>
        <sz val="10"/>
        <rFont val="Times New Roman"/>
        <charset val="134"/>
      </rPr>
      <t xml:space="preserve">      </t>
    </r>
    <r>
      <rPr>
        <sz val="10"/>
        <rFont val="宋体"/>
        <charset val="134"/>
      </rPr>
      <t>灾害风险防治</t>
    </r>
  </si>
  <si>
    <r>
      <rPr>
        <sz val="10"/>
        <rFont val="Times New Roman"/>
        <charset val="134"/>
      </rPr>
      <t xml:space="preserve">      </t>
    </r>
    <r>
      <rPr>
        <sz val="10"/>
        <rFont val="宋体"/>
        <charset val="134"/>
      </rPr>
      <t>国务院安委会专项</t>
    </r>
  </si>
  <si>
    <r>
      <rPr>
        <sz val="10"/>
        <rFont val="Times New Roman"/>
        <charset val="134"/>
      </rPr>
      <t xml:space="preserve">      </t>
    </r>
    <r>
      <rPr>
        <sz val="10"/>
        <rFont val="宋体"/>
        <charset val="134"/>
      </rPr>
      <t>安全监管</t>
    </r>
  </si>
  <si>
    <r>
      <rPr>
        <sz val="10"/>
        <rFont val="Times New Roman"/>
        <charset val="134"/>
      </rPr>
      <t xml:space="preserve">      </t>
    </r>
    <r>
      <rPr>
        <sz val="10"/>
        <rFont val="宋体"/>
        <charset val="134"/>
      </rPr>
      <t>应急救援</t>
    </r>
  </si>
  <si>
    <r>
      <rPr>
        <sz val="10"/>
        <rFont val="Times New Roman"/>
        <charset val="134"/>
      </rPr>
      <t xml:space="preserve">      </t>
    </r>
    <r>
      <rPr>
        <sz val="10"/>
        <rFont val="宋体"/>
        <charset val="134"/>
      </rPr>
      <t>应急管理</t>
    </r>
  </si>
  <si>
    <r>
      <rPr>
        <sz val="10"/>
        <rFont val="Times New Roman"/>
        <charset val="134"/>
      </rPr>
      <t xml:space="preserve">      </t>
    </r>
    <r>
      <rPr>
        <sz val="10"/>
        <rFont val="宋体"/>
        <charset val="134"/>
      </rPr>
      <t>其他应急管理支出</t>
    </r>
  </si>
  <si>
    <r>
      <rPr>
        <b/>
        <sz val="10"/>
        <rFont val="Times New Roman"/>
        <charset val="134"/>
      </rPr>
      <t xml:space="preserve">    </t>
    </r>
    <r>
      <rPr>
        <b/>
        <sz val="10"/>
        <rFont val="宋体"/>
        <charset val="134"/>
      </rPr>
      <t>消防救援事务</t>
    </r>
  </si>
  <si>
    <r>
      <rPr>
        <sz val="10"/>
        <rFont val="Times New Roman"/>
        <charset val="134"/>
      </rPr>
      <t xml:space="preserve">      </t>
    </r>
    <r>
      <rPr>
        <sz val="10"/>
        <rFont val="宋体"/>
        <charset val="134"/>
      </rPr>
      <t>消防应急救援</t>
    </r>
  </si>
  <si>
    <r>
      <rPr>
        <sz val="10"/>
        <rFont val="Times New Roman"/>
        <charset val="134"/>
      </rPr>
      <t xml:space="preserve">      </t>
    </r>
    <r>
      <rPr>
        <sz val="10"/>
        <rFont val="宋体"/>
        <charset val="134"/>
      </rPr>
      <t>其他消防救援事务支出</t>
    </r>
  </si>
  <si>
    <r>
      <rPr>
        <b/>
        <sz val="10"/>
        <rFont val="Times New Roman"/>
        <charset val="134"/>
      </rPr>
      <t xml:space="preserve">    </t>
    </r>
    <r>
      <rPr>
        <b/>
        <sz val="10"/>
        <rFont val="宋体"/>
        <charset val="134"/>
      </rPr>
      <t>矿山安全</t>
    </r>
  </si>
  <si>
    <r>
      <rPr>
        <sz val="10"/>
        <rFont val="Times New Roman"/>
        <charset val="134"/>
      </rPr>
      <t xml:space="preserve">      </t>
    </r>
    <r>
      <rPr>
        <sz val="10"/>
        <rFont val="宋体"/>
        <charset val="134"/>
      </rPr>
      <t>矿山安全监察事务</t>
    </r>
  </si>
  <si>
    <r>
      <rPr>
        <sz val="10"/>
        <rFont val="Times New Roman"/>
        <charset val="134"/>
      </rPr>
      <t xml:space="preserve">      </t>
    </r>
    <r>
      <rPr>
        <sz val="10"/>
        <rFont val="宋体"/>
        <charset val="134"/>
      </rPr>
      <t>矿山应急救援事务</t>
    </r>
  </si>
  <si>
    <r>
      <rPr>
        <sz val="10"/>
        <rFont val="Times New Roman"/>
        <charset val="134"/>
      </rPr>
      <t xml:space="preserve">      </t>
    </r>
    <r>
      <rPr>
        <sz val="10"/>
        <rFont val="宋体"/>
        <charset val="134"/>
      </rPr>
      <t>其他矿山安全支出</t>
    </r>
  </si>
  <si>
    <r>
      <rPr>
        <b/>
        <sz val="10"/>
        <rFont val="Times New Roman"/>
        <charset val="134"/>
      </rPr>
      <t xml:space="preserve">    </t>
    </r>
    <r>
      <rPr>
        <b/>
        <sz val="10"/>
        <rFont val="宋体"/>
        <charset val="134"/>
      </rPr>
      <t>地震事务</t>
    </r>
  </si>
  <si>
    <r>
      <rPr>
        <sz val="10"/>
        <rFont val="Times New Roman"/>
        <charset val="134"/>
      </rPr>
      <t xml:space="preserve">      </t>
    </r>
    <r>
      <rPr>
        <sz val="10"/>
        <rFont val="宋体"/>
        <charset val="134"/>
      </rPr>
      <t>地震监测</t>
    </r>
  </si>
  <si>
    <r>
      <rPr>
        <sz val="10"/>
        <rFont val="Times New Roman"/>
        <charset val="134"/>
      </rPr>
      <t xml:space="preserve">      </t>
    </r>
    <r>
      <rPr>
        <sz val="10"/>
        <rFont val="宋体"/>
        <charset val="134"/>
      </rPr>
      <t>地震预测预报</t>
    </r>
  </si>
  <si>
    <r>
      <rPr>
        <sz val="10"/>
        <rFont val="Times New Roman"/>
        <charset val="134"/>
      </rPr>
      <t xml:space="preserve">      </t>
    </r>
    <r>
      <rPr>
        <sz val="10"/>
        <rFont val="宋体"/>
        <charset val="134"/>
      </rPr>
      <t>地震灾害预防</t>
    </r>
  </si>
  <si>
    <r>
      <rPr>
        <sz val="10"/>
        <rFont val="Times New Roman"/>
        <charset val="134"/>
      </rPr>
      <t xml:space="preserve">      </t>
    </r>
    <r>
      <rPr>
        <sz val="10"/>
        <rFont val="宋体"/>
        <charset val="134"/>
      </rPr>
      <t>地震应急救援</t>
    </r>
  </si>
  <si>
    <r>
      <rPr>
        <sz val="10"/>
        <rFont val="Times New Roman"/>
        <charset val="134"/>
      </rPr>
      <t xml:space="preserve">      </t>
    </r>
    <r>
      <rPr>
        <sz val="10"/>
        <rFont val="宋体"/>
        <charset val="134"/>
      </rPr>
      <t>地震环境探察</t>
    </r>
  </si>
  <si>
    <r>
      <rPr>
        <sz val="10"/>
        <rFont val="Times New Roman"/>
        <charset val="134"/>
      </rPr>
      <t xml:space="preserve">      </t>
    </r>
    <r>
      <rPr>
        <sz val="10"/>
        <rFont val="宋体"/>
        <charset val="134"/>
      </rPr>
      <t>防震减灾信息管理</t>
    </r>
  </si>
  <si>
    <r>
      <rPr>
        <sz val="10"/>
        <rFont val="Times New Roman"/>
        <charset val="134"/>
      </rPr>
      <t xml:space="preserve">      </t>
    </r>
    <r>
      <rPr>
        <sz val="10"/>
        <rFont val="宋体"/>
        <charset val="134"/>
      </rPr>
      <t>防震减灾基础管理</t>
    </r>
  </si>
  <si>
    <r>
      <rPr>
        <sz val="10"/>
        <rFont val="Times New Roman"/>
        <charset val="134"/>
      </rPr>
      <t xml:space="preserve">      </t>
    </r>
    <r>
      <rPr>
        <sz val="10"/>
        <rFont val="宋体"/>
        <charset val="134"/>
      </rPr>
      <t>地震事业机构</t>
    </r>
    <r>
      <rPr>
        <sz val="10"/>
        <rFont val="Times New Roman"/>
        <charset val="134"/>
      </rPr>
      <t xml:space="preserve"> </t>
    </r>
  </si>
  <si>
    <r>
      <rPr>
        <sz val="10"/>
        <rFont val="Times New Roman"/>
        <charset val="134"/>
      </rPr>
      <t xml:space="preserve">      </t>
    </r>
    <r>
      <rPr>
        <sz val="10"/>
        <rFont val="宋体"/>
        <charset val="134"/>
      </rPr>
      <t>其他地震事务支出</t>
    </r>
  </si>
  <si>
    <r>
      <rPr>
        <b/>
        <sz val="10"/>
        <rFont val="Times New Roman"/>
        <charset val="134"/>
      </rPr>
      <t xml:space="preserve">    </t>
    </r>
    <r>
      <rPr>
        <b/>
        <sz val="10"/>
        <rFont val="宋体"/>
        <charset val="134"/>
      </rPr>
      <t>自然灾害防治</t>
    </r>
  </si>
  <si>
    <r>
      <rPr>
        <sz val="10"/>
        <rFont val="Times New Roman"/>
        <charset val="134"/>
      </rPr>
      <t xml:space="preserve">      </t>
    </r>
    <r>
      <rPr>
        <sz val="10"/>
        <rFont val="宋体"/>
        <charset val="134"/>
      </rPr>
      <t>地质灾害防治</t>
    </r>
  </si>
  <si>
    <r>
      <rPr>
        <sz val="10"/>
        <rFont val="Times New Roman"/>
        <charset val="134"/>
      </rPr>
      <t xml:space="preserve">      </t>
    </r>
    <r>
      <rPr>
        <sz val="10"/>
        <rFont val="宋体"/>
        <charset val="134"/>
      </rPr>
      <t>森林草原防灾减灾</t>
    </r>
  </si>
  <si>
    <r>
      <rPr>
        <sz val="10"/>
        <rFont val="Times New Roman"/>
        <charset val="134"/>
      </rPr>
      <t xml:space="preserve">      </t>
    </r>
    <r>
      <rPr>
        <sz val="10"/>
        <rFont val="宋体"/>
        <charset val="134"/>
      </rPr>
      <t>其他自然灾害防治支出</t>
    </r>
  </si>
  <si>
    <r>
      <rPr>
        <b/>
        <sz val="10"/>
        <rFont val="Times New Roman"/>
        <charset val="134"/>
      </rPr>
      <t xml:space="preserve">    </t>
    </r>
    <r>
      <rPr>
        <b/>
        <sz val="10"/>
        <rFont val="宋体"/>
        <charset val="134"/>
      </rPr>
      <t>自然灾害救灾及恢复重建支出</t>
    </r>
  </si>
  <si>
    <r>
      <rPr>
        <sz val="10"/>
        <rFont val="Times New Roman"/>
        <charset val="134"/>
      </rPr>
      <t xml:space="preserve">      </t>
    </r>
    <r>
      <rPr>
        <sz val="10"/>
        <rFont val="宋体"/>
        <charset val="134"/>
      </rPr>
      <t>自然灾害救灾补助</t>
    </r>
  </si>
  <si>
    <r>
      <rPr>
        <sz val="10"/>
        <rFont val="Times New Roman"/>
        <charset val="134"/>
      </rPr>
      <t xml:space="preserve">      </t>
    </r>
    <r>
      <rPr>
        <sz val="10"/>
        <rFont val="宋体"/>
        <charset val="134"/>
      </rPr>
      <t>自然灾害灾后重建补助</t>
    </r>
  </si>
  <si>
    <r>
      <rPr>
        <sz val="10"/>
        <rFont val="Times New Roman"/>
        <charset val="134"/>
      </rPr>
      <t xml:space="preserve">      </t>
    </r>
    <r>
      <rPr>
        <sz val="10"/>
        <rFont val="宋体"/>
        <charset val="134"/>
      </rPr>
      <t>其他自然灾害救灾及恢复重建支出</t>
    </r>
  </si>
  <si>
    <r>
      <rPr>
        <b/>
        <sz val="10"/>
        <rFont val="Times New Roman"/>
        <charset val="134"/>
      </rPr>
      <t xml:space="preserve">    </t>
    </r>
    <r>
      <rPr>
        <b/>
        <sz val="10"/>
        <rFont val="宋体"/>
        <charset val="134"/>
      </rPr>
      <t>其他灾害防治及应急管理支出</t>
    </r>
  </si>
  <si>
    <r>
      <rPr>
        <sz val="10"/>
        <rFont val="Times New Roman"/>
        <charset val="134"/>
      </rPr>
      <t xml:space="preserve">      </t>
    </r>
    <r>
      <rPr>
        <sz val="10"/>
        <rFont val="宋体"/>
        <charset val="134"/>
      </rPr>
      <t>其他灾害防治及应急管理支出</t>
    </r>
  </si>
  <si>
    <r>
      <rPr>
        <b/>
        <sz val="10"/>
        <rFont val="Times New Roman"/>
        <charset val="134"/>
      </rPr>
      <t xml:space="preserve">  </t>
    </r>
    <r>
      <rPr>
        <b/>
        <sz val="10"/>
        <rFont val="宋体"/>
        <charset val="134"/>
      </rPr>
      <t>其他支出</t>
    </r>
  </si>
  <si>
    <r>
      <rPr>
        <b/>
        <sz val="10"/>
        <rFont val="Times New Roman"/>
        <charset val="134"/>
      </rPr>
      <t xml:space="preserve">  </t>
    </r>
    <r>
      <rPr>
        <b/>
        <sz val="10"/>
        <rFont val="宋体"/>
        <charset val="134"/>
      </rPr>
      <t>债务付息支出</t>
    </r>
  </si>
  <si>
    <r>
      <rPr>
        <b/>
        <sz val="10"/>
        <rFont val="Times New Roman"/>
        <charset val="134"/>
      </rPr>
      <t xml:space="preserve">    </t>
    </r>
    <r>
      <rPr>
        <b/>
        <sz val="10"/>
        <rFont val="宋体"/>
        <charset val="134"/>
      </rPr>
      <t>中央政府国内债务付息支出</t>
    </r>
  </si>
  <si>
    <r>
      <rPr>
        <sz val="10"/>
        <rFont val="Times New Roman"/>
        <charset val="134"/>
      </rPr>
      <t xml:space="preserve">      </t>
    </r>
    <r>
      <rPr>
        <sz val="10"/>
        <rFont val="宋体"/>
        <charset val="134"/>
      </rPr>
      <t>中央政府国内债务付息支出</t>
    </r>
  </si>
  <si>
    <r>
      <rPr>
        <b/>
        <sz val="10"/>
        <rFont val="Times New Roman"/>
        <charset val="134"/>
      </rPr>
      <t xml:space="preserve">    </t>
    </r>
    <r>
      <rPr>
        <b/>
        <sz val="10"/>
        <rFont val="宋体"/>
        <charset val="134"/>
      </rPr>
      <t>中央政府国外债务付息支出</t>
    </r>
  </si>
  <si>
    <r>
      <rPr>
        <sz val="10"/>
        <rFont val="Times New Roman"/>
        <charset val="134"/>
      </rPr>
      <t xml:space="preserve">      </t>
    </r>
    <r>
      <rPr>
        <sz val="10"/>
        <rFont val="宋体"/>
        <charset val="134"/>
      </rPr>
      <t>中央政府境外发行主权债券付息支出</t>
    </r>
  </si>
  <si>
    <r>
      <rPr>
        <sz val="10"/>
        <rFont val="Times New Roman"/>
        <charset val="134"/>
      </rPr>
      <t xml:space="preserve">      </t>
    </r>
    <r>
      <rPr>
        <sz val="10"/>
        <rFont val="宋体"/>
        <charset val="134"/>
      </rPr>
      <t>中央政府向外国政府借款付息支出</t>
    </r>
  </si>
  <si>
    <r>
      <rPr>
        <sz val="10"/>
        <rFont val="Times New Roman"/>
        <charset val="134"/>
      </rPr>
      <t xml:space="preserve">      </t>
    </r>
    <r>
      <rPr>
        <sz val="10"/>
        <rFont val="宋体"/>
        <charset val="134"/>
      </rPr>
      <t>中央政府向国际金融组织借款付息支出</t>
    </r>
  </si>
  <si>
    <r>
      <rPr>
        <sz val="10"/>
        <rFont val="Times New Roman"/>
        <charset val="134"/>
      </rPr>
      <t xml:space="preserve">      </t>
    </r>
    <r>
      <rPr>
        <sz val="10"/>
        <rFont val="宋体"/>
        <charset val="134"/>
      </rPr>
      <t>中央政府其他国外借款付息支出</t>
    </r>
  </si>
  <si>
    <r>
      <rPr>
        <b/>
        <sz val="10"/>
        <rFont val="Times New Roman"/>
        <charset val="134"/>
      </rPr>
      <t xml:space="preserve">    </t>
    </r>
    <r>
      <rPr>
        <b/>
        <sz val="10"/>
        <rFont val="宋体"/>
        <charset val="134"/>
      </rPr>
      <t>地方政府一般债务付息支出</t>
    </r>
  </si>
  <si>
    <r>
      <rPr>
        <sz val="10"/>
        <rFont val="Times New Roman"/>
        <charset val="134"/>
      </rPr>
      <t xml:space="preserve">      </t>
    </r>
    <r>
      <rPr>
        <sz val="10"/>
        <rFont val="宋体"/>
        <charset val="134"/>
      </rPr>
      <t>地方政府一般债券付息支出</t>
    </r>
  </si>
  <si>
    <r>
      <rPr>
        <sz val="10"/>
        <rFont val="Times New Roman"/>
        <charset val="134"/>
      </rPr>
      <t xml:space="preserve">      </t>
    </r>
    <r>
      <rPr>
        <sz val="10"/>
        <rFont val="宋体"/>
        <charset val="134"/>
      </rPr>
      <t>地方政府向外国政府借款付息支出</t>
    </r>
  </si>
  <si>
    <r>
      <rPr>
        <sz val="10"/>
        <rFont val="Times New Roman"/>
        <charset val="134"/>
      </rPr>
      <t xml:space="preserve">      </t>
    </r>
    <r>
      <rPr>
        <sz val="10"/>
        <rFont val="宋体"/>
        <charset val="134"/>
      </rPr>
      <t>地方政府向国际组织借款付息支出</t>
    </r>
  </si>
  <si>
    <r>
      <rPr>
        <sz val="10"/>
        <rFont val="Times New Roman"/>
        <charset val="134"/>
      </rPr>
      <t xml:space="preserve">      </t>
    </r>
    <r>
      <rPr>
        <sz val="10"/>
        <rFont val="宋体"/>
        <charset val="134"/>
      </rPr>
      <t>地方政府其他一般债务付息支出</t>
    </r>
  </si>
  <si>
    <r>
      <rPr>
        <b/>
        <sz val="10"/>
        <rFont val="Times New Roman"/>
        <charset val="134"/>
      </rPr>
      <t xml:space="preserve">  </t>
    </r>
    <r>
      <rPr>
        <b/>
        <sz val="10"/>
        <rFont val="宋体"/>
        <charset val="134"/>
      </rPr>
      <t>债务发行费用支出</t>
    </r>
  </si>
  <si>
    <r>
      <rPr>
        <b/>
        <sz val="10"/>
        <rFont val="Times New Roman"/>
        <charset val="134"/>
      </rPr>
      <t xml:space="preserve">    </t>
    </r>
    <r>
      <rPr>
        <b/>
        <sz val="10"/>
        <rFont val="宋体"/>
        <charset val="134"/>
      </rPr>
      <t>中央政府国内债务发行费用支出</t>
    </r>
  </si>
  <si>
    <r>
      <rPr>
        <sz val="10"/>
        <rFont val="Times New Roman"/>
        <charset val="134"/>
      </rPr>
      <t xml:space="preserve">      </t>
    </r>
    <r>
      <rPr>
        <sz val="10"/>
        <rFont val="宋体"/>
        <charset val="134"/>
      </rPr>
      <t>中央政府国内债务发行费用支出</t>
    </r>
  </si>
  <si>
    <r>
      <rPr>
        <b/>
        <sz val="10"/>
        <rFont val="Times New Roman"/>
        <charset val="134"/>
      </rPr>
      <t xml:space="preserve">    </t>
    </r>
    <r>
      <rPr>
        <b/>
        <sz val="10"/>
        <rFont val="宋体"/>
        <charset val="134"/>
      </rPr>
      <t>中央政府国外债务发行费用支出</t>
    </r>
  </si>
  <si>
    <r>
      <rPr>
        <sz val="10"/>
        <rFont val="Times New Roman"/>
        <charset val="134"/>
      </rPr>
      <t xml:space="preserve">      </t>
    </r>
    <r>
      <rPr>
        <sz val="10"/>
        <rFont val="宋体"/>
        <charset val="134"/>
      </rPr>
      <t>中央政府国外债务发行费用支出</t>
    </r>
  </si>
  <si>
    <r>
      <rPr>
        <b/>
        <sz val="10"/>
        <rFont val="Times New Roman"/>
        <charset val="134"/>
      </rPr>
      <t xml:space="preserve">    </t>
    </r>
    <r>
      <rPr>
        <b/>
        <sz val="10"/>
        <rFont val="宋体"/>
        <charset val="134"/>
      </rPr>
      <t>地方政府一般债务发行费用支出</t>
    </r>
  </si>
  <si>
    <r>
      <rPr>
        <sz val="10"/>
        <rFont val="Times New Roman"/>
        <charset val="134"/>
      </rPr>
      <t xml:space="preserve">      </t>
    </r>
    <r>
      <rPr>
        <sz val="10"/>
        <rFont val="宋体"/>
        <charset val="134"/>
      </rPr>
      <t>地方政府一般债务发行费用支出</t>
    </r>
  </si>
  <si>
    <t>表1－3</t>
  </si>
  <si>
    <t>彭阳县2025年一般公共预算收支平衡表</t>
  </si>
  <si>
    <t>收   入</t>
  </si>
  <si>
    <t>2025年预计完成数</t>
  </si>
  <si>
    <t>较上年预算数增减%</t>
  </si>
  <si>
    <t>支   出</t>
  </si>
  <si>
    <r>
      <rPr>
        <b/>
        <sz val="10"/>
        <rFont val="宋体"/>
        <charset val="134"/>
      </rPr>
      <t>本级一般公共预算收入</t>
    </r>
  </si>
  <si>
    <r>
      <rPr>
        <b/>
        <sz val="10"/>
        <rFont val="宋体"/>
        <charset val="134"/>
      </rPr>
      <t>本级一般公共预算支出</t>
    </r>
  </si>
  <si>
    <r>
      <rPr>
        <b/>
        <sz val="10"/>
        <rFont val="宋体"/>
        <charset val="134"/>
      </rPr>
      <t>上级补助收入</t>
    </r>
  </si>
  <si>
    <r>
      <rPr>
        <b/>
        <sz val="10"/>
        <rFont val="宋体"/>
        <charset val="134"/>
      </rPr>
      <t>补助下级支出</t>
    </r>
  </si>
  <si>
    <r>
      <rPr>
        <b/>
        <sz val="10"/>
        <rFont val="Times New Roman"/>
        <charset val="134"/>
      </rPr>
      <t xml:space="preserve">  </t>
    </r>
    <r>
      <rPr>
        <b/>
        <sz val="10"/>
        <rFont val="宋体"/>
        <charset val="134"/>
      </rPr>
      <t>返还性收入</t>
    </r>
  </si>
  <si>
    <r>
      <rPr>
        <b/>
        <sz val="10"/>
        <rFont val="Times New Roman"/>
        <charset val="134"/>
      </rPr>
      <t xml:space="preserve">  </t>
    </r>
    <r>
      <rPr>
        <b/>
        <sz val="10"/>
        <rFont val="宋体"/>
        <charset val="134"/>
      </rPr>
      <t>返还性支出</t>
    </r>
  </si>
  <si>
    <r>
      <rPr>
        <sz val="10"/>
        <rFont val="Times New Roman"/>
        <charset val="134"/>
      </rPr>
      <t xml:space="preserve">    </t>
    </r>
    <r>
      <rPr>
        <sz val="10"/>
        <rFont val="宋体"/>
        <charset val="134"/>
      </rPr>
      <t>所得税基数返还收入</t>
    </r>
  </si>
  <si>
    <r>
      <rPr>
        <sz val="10"/>
        <rFont val="Times New Roman"/>
        <charset val="134"/>
      </rPr>
      <t xml:space="preserve">    </t>
    </r>
    <r>
      <rPr>
        <sz val="10"/>
        <rFont val="宋体"/>
        <charset val="134"/>
      </rPr>
      <t>所得税基数返还支出</t>
    </r>
  </si>
  <si>
    <r>
      <rPr>
        <sz val="10"/>
        <rFont val="Times New Roman"/>
        <charset val="134"/>
      </rPr>
      <t xml:space="preserve">    </t>
    </r>
    <r>
      <rPr>
        <sz val="10"/>
        <rFont val="宋体"/>
        <charset val="134"/>
      </rPr>
      <t>成品油税费改革税收返还收入</t>
    </r>
  </si>
  <si>
    <r>
      <rPr>
        <sz val="10"/>
        <rFont val="Times New Roman"/>
        <charset val="134"/>
      </rPr>
      <t xml:space="preserve">    </t>
    </r>
    <r>
      <rPr>
        <sz val="10"/>
        <rFont val="宋体"/>
        <charset val="134"/>
      </rPr>
      <t>成品油税费改革税收返还支出</t>
    </r>
  </si>
  <si>
    <r>
      <rPr>
        <sz val="10"/>
        <rFont val="Times New Roman"/>
        <charset val="134"/>
      </rPr>
      <t xml:space="preserve">    </t>
    </r>
    <r>
      <rPr>
        <sz val="10"/>
        <rFont val="宋体"/>
        <charset val="134"/>
      </rPr>
      <t>增值税税收返还收入</t>
    </r>
  </si>
  <si>
    <r>
      <rPr>
        <sz val="10"/>
        <rFont val="Times New Roman"/>
        <charset val="134"/>
      </rPr>
      <t xml:space="preserve">    </t>
    </r>
    <r>
      <rPr>
        <sz val="10"/>
        <rFont val="宋体"/>
        <charset val="134"/>
      </rPr>
      <t>增值税税收返还支出</t>
    </r>
  </si>
  <si>
    <r>
      <rPr>
        <sz val="10"/>
        <rFont val="Times New Roman"/>
        <charset val="134"/>
      </rPr>
      <t xml:space="preserve">    </t>
    </r>
    <r>
      <rPr>
        <sz val="10"/>
        <rFont val="宋体"/>
        <charset val="134"/>
      </rPr>
      <t>消费税税收返还收入</t>
    </r>
  </si>
  <si>
    <r>
      <rPr>
        <sz val="10"/>
        <rFont val="Times New Roman"/>
        <charset val="134"/>
      </rPr>
      <t xml:space="preserve">    </t>
    </r>
    <r>
      <rPr>
        <sz val="10"/>
        <rFont val="宋体"/>
        <charset val="134"/>
      </rPr>
      <t>消费税税收返还支出</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</si>
  <si>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税收返还收入</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</si>
  <si>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税收返还支出</t>
    </r>
  </si>
  <si>
    <r>
      <rPr>
        <sz val="10"/>
        <rFont val="Times New Roman"/>
        <charset val="134"/>
      </rPr>
      <t xml:space="preserve">    </t>
    </r>
    <r>
      <rPr>
        <sz val="10"/>
        <rFont val="宋体"/>
        <charset val="134"/>
      </rPr>
      <t>其他税收返还收入</t>
    </r>
  </si>
  <si>
    <r>
      <rPr>
        <sz val="10"/>
        <rFont val="Times New Roman"/>
        <charset val="134"/>
      </rPr>
      <t xml:space="preserve">    </t>
    </r>
    <r>
      <rPr>
        <sz val="10"/>
        <rFont val="宋体"/>
        <charset val="134"/>
      </rPr>
      <t>其他税收返还支出</t>
    </r>
  </si>
  <si>
    <r>
      <rPr>
        <b/>
        <sz val="10"/>
        <rFont val="Times New Roman"/>
        <charset val="134"/>
      </rPr>
      <t xml:space="preserve">  </t>
    </r>
    <r>
      <rPr>
        <b/>
        <sz val="10"/>
        <rFont val="宋体"/>
        <charset val="134"/>
      </rPr>
      <t>一般性转移支付收入</t>
    </r>
  </si>
  <si>
    <r>
      <rPr>
        <b/>
        <sz val="10"/>
        <rFont val="Times New Roman"/>
        <charset val="134"/>
      </rPr>
      <t xml:space="preserve">  </t>
    </r>
    <r>
      <rPr>
        <b/>
        <sz val="10"/>
        <rFont val="宋体"/>
        <charset val="134"/>
      </rPr>
      <t>一般性转移支付支出</t>
    </r>
  </si>
  <si>
    <r>
      <rPr>
        <sz val="10"/>
        <rFont val="Times New Roman"/>
        <charset val="134"/>
      </rPr>
      <t xml:space="preserve">    </t>
    </r>
    <r>
      <rPr>
        <sz val="10"/>
        <rFont val="宋体"/>
        <charset val="134"/>
      </rPr>
      <t>体制补助收入</t>
    </r>
  </si>
  <si>
    <r>
      <rPr>
        <sz val="10"/>
        <rFont val="Times New Roman"/>
        <charset val="134"/>
      </rPr>
      <t xml:space="preserve">    </t>
    </r>
    <r>
      <rPr>
        <sz val="10"/>
        <rFont val="宋体"/>
        <charset val="134"/>
      </rPr>
      <t>体制补助支出</t>
    </r>
  </si>
  <si>
    <r>
      <rPr>
        <sz val="10"/>
        <rFont val="Times New Roman"/>
        <charset val="134"/>
      </rPr>
      <t xml:space="preserve">    </t>
    </r>
    <r>
      <rPr>
        <sz val="10"/>
        <rFont val="宋体"/>
        <charset val="134"/>
      </rPr>
      <t>均衡性转移支付收入</t>
    </r>
  </si>
  <si>
    <r>
      <rPr>
        <sz val="10"/>
        <rFont val="Times New Roman"/>
        <charset val="134"/>
      </rPr>
      <t xml:space="preserve">    </t>
    </r>
    <r>
      <rPr>
        <sz val="10"/>
        <rFont val="宋体"/>
        <charset val="134"/>
      </rPr>
      <t>均衡性转移支付支出</t>
    </r>
  </si>
  <si>
    <r>
      <rPr>
        <sz val="10"/>
        <rFont val="Times New Roman"/>
        <charset val="134"/>
      </rPr>
      <t xml:space="preserve">    </t>
    </r>
    <r>
      <rPr>
        <sz val="10"/>
        <rFont val="宋体"/>
        <charset val="134"/>
      </rPr>
      <t>县级基本财力保障机制奖补资金收入</t>
    </r>
  </si>
  <si>
    <r>
      <rPr>
        <sz val="10"/>
        <rFont val="Times New Roman"/>
        <charset val="134"/>
      </rPr>
      <t xml:space="preserve">    </t>
    </r>
    <r>
      <rPr>
        <sz val="10"/>
        <rFont val="宋体"/>
        <charset val="134"/>
      </rPr>
      <t>县级基本财力保障机制奖补资金支出</t>
    </r>
  </si>
  <si>
    <r>
      <rPr>
        <sz val="10"/>
        <rFont val="Times New Roman"/>
        <charset val="134"/>
      </rPr>
      <t xml:space="preserve">    </t>
    </r>
    <r>
      <rPr>
        <sz val="10"/>
        <rFont val="宋体"/>
        <charset val="134"/>
      </rPr>
      <t>结算补助收入</t>
    </r>
  </si>
  <si>
    <r>
      <rPr>
        <sz val="10"/>
        <rFont val="Times New Roman"/>
        <charset val="134"/>
      </rPr>
      <t xml:space="preserve">    </t>
    </r>
    <r>
      <rPr>
        <sz val="10"/>
        <rFont val="宋体"/>
        <charset val="134"/>
      </rPr>
      <t>结算补助支出</t>
    </r>
  </si>
  <si>
    <r>
      <rPr>
        <sz val="10"/>
        <rFont val="Times New Roman"/>
        <charset val="134"/>
      </rPr>
      <t xml:space="preserve">    </t>
    </r>
    <r>
      <rPr>
        <sz val="10"/>
        <rFont val="宋体"/>
        <charset val="134"/>
      </rPr>
      <t>资源枯竭型城市转移支付补助收入</t>
    </r>
  </si>
  <si>
    <r>
      <rPr>
        <sz val="10"/>
        <rFont val="Times New Roman"/>
        <charset val="134"/>
      </rPr>
      <t xml:space="preserve">    </t>
    </r>
    <r>
      <rPr>
        <sz val="10"/>
        <rFont val="宋体"/>
        <charset val="134"/>
      </rPr>
      <t>资源枯竭型城市转移支付补助支出</t>
    </r>
  </si>
  <si>
    <r>
      <rPr>
        <sz val="10"/>
        <rFont val="Times New Roman"/>
        <charset val="134"/>
      </rPr>
      <t xml:space="preserve">    </t>
    </r>
    <r>
      <rPr>
        <sz val="10"/>
        <rFont val="宋体"/>
        <charset val="134"/>
      </rPr>
      <t>企业事业单位划转补助收入</t>
    </r>
  </si>
  <si>
    <r>
      <rPr>
        <sz val="10"/>
        <rFont val="Times New Roman"/>
        <charset val="134"/>
      </rPr>
      <t xml:space="preserve">    </t>
    </r>
    <r>
      <rPr>
        <sz val="10"/>
        <rFont val="宋体"/>
        <charset val="134"/>
      </rPr>
      <t>企业事业单位划转补助支出</t>
    </r>
  </si>
  <si>
    <r>
      <rPr>
        <sz val="10"/>
        <rFont val="Times New Roman"/>
        <charset val="134"/>
      </rPr>
      <t xml:space="preserve">    </t>
    </r>
    <r>
      <rPr>
        <sz val="10"/>
        <rFont val="宋体"/>
        <charset val="134"/>
      </rPr>
      <t>产粮（油）大县奖励资金收入</t>
    </r>
  </si>
  <si>
    <r>
      <rPr>
        <sz val="10"/>
        <rFont val="Times New Roman"/>
        <charset val="134"/>
      </rPr>
      <t xml:space="preserve">    </t>
    </r>
    <r>
      <rPr>
        <sz val="10"/>
        <rFont val="宋体"/>
        <charset val="134"/>
      </rPr>
      <t>产粮（油）大县奖励资金支出</t>
    </r>
  </si>
  <si>
    <r>
      <rPr>
        <sz val="10"/>
        <rFont val="Times New Roman"/>
        <charset val="134"/>
      </rPr>
      <t xml:space="preserve">    </t>
    </r>
    <r>
      <rPr>
        <sz val="10"/>
        <rFont val="宋体"/>
        <charset val="134"/>
      </rPr>
      <t>重点生态功能区转移支付收入</t>
    </r>
  </si>
  <si>
    <r>
      <rPr>
        <sz val="10"/>
        <rFont val="Times New Roman"/>
        <charset val="134"/>
      </rPr>
      <t xml:space="preserve">    </t>
    </r>
    <r>
      <rPr>
        <sz val="10"/>
        <rFont val="宋体"/>
        <charset val="134"/>
      </rPr>
      <t>重点生态功能区转移支付支出</t>
    </r>
  </si>
  <si>
    <r>
      <rPr>
        <sz val="10"/>
        <rFont val="Times New Roman"/>
        <charset val="134"/>
      </rPr>
      <t xml:space="preserve">    </t>
    </r>
    <r>
      <rPr>
        <sz val="10"/>
        <rFont val="宋体"/>
        <charset val="134"/>
      </rPr>
      <t>固定数额补助收入</t>
    </r>
  </si>
  <si>
    <r>
      <rPr>
        <sz val="10"/>
        <rFont val="Times New Roman"/>
        <charset val="134"/>
      </rPr>
      <t xml:space="preserve">    </t>
    </r>
    <r>
      <rPr>
        <sz val="10"/>
        <rFont val="宋体"/>
        <charset val="134"/>
      </rPr>
      <t>固定数额补助支出</t>
    </r>
  </si>
  <si>
    <r>
      <rPr>
        <sz val="10"/>
        <rFont val="Times New Roman"/>
        <charset val="134"/>
      </rPr>
      <t xml:space="preserve">    </t>
    </r>
    <r>
      <rPr>
        <sz val="10"/>
        <rFont val="宋体"/>
        <charset val="134"/>
      </rPr>
      <t>革命老区转移支付收入</t>
    </r>
  </si>
  <si>
    <r>
      <rPr>
        <sz val="10"/>
        <rFont val="Times New Roman"/>
        <charset val="134"/>
      </rPr>
      <t xml:space="preserve">    </t>
    </r>
    <r>
      <rPr>
        <sz val="10"/>
        <rFont val="宋体"/>
        <charset val="134"/>
      </rPr>
      <t>革命老区转移支付支出</t>
    </r>
  </si>
  <si>
    <r>
      <rPr>
        <sz val="10"/>
        <rFont val="Times New Roman"/>
        <charset val="134"/>
      </rPr>
      <t xml:space="preserve">    </t>
    </r>
    <r>
      <rPr>
        <sz val="10"/>
        <rFont val="宋体"/>
        <charset val="134"/>
      </rPr>
      <t>民族地区转移支付收入</t>
    </r>
  </si>
  <si>
    <r>
      <rPr>
        <sz val="10"/>
        <rFont val="Times New Roman"/>
        <charset val="134"/>
      </rPr>
      <t xml:space="preserve">    </t>
    </r>
    <r>
      <rPr>
        <sz val="10"/>
        <rFont val="宋体"/>
        <charset val="134"/>
      </rPr>
      <t>民族地区转移支付支出</t>
    </r>
  </si>
  <si>
    <r>
      <rPr>
        <sz val="10"/>
        <rFont val="Times New Roman"/>
        <charset val="134"/>
      </rPr>
      <t xml:space="preserve">    </t>
    </r>
    <r>
      <rPr>
        <sz val="10"/>
        <rFont val="宋体"/>
        <charset val="134"/>
      </rPr>
      <t>巩固拓展脱贫攻坚成果衔接乡村振兴转移支付收入</t>
    </r>
  </si>
  <si>
    <r>
      <t xml:space="preserve">    </t>
    </r>
    <r>
      <rPr>
        <sz val="10"/>
        <rFont val="宋体"/>
        <charset val="134"/>
      </rPr>
      <t>巩固拓展脱贫攻坚成果衔接乡村振兴转移支付支出</t>
    </r>
  </si>
  <si>
    <r>
      <rPr>
        <sz val="10"/>
        <rFont val="Times New Roman"/>
        <charset val="134"/>
      </rPr>
      <t xml:space="preserve">    </t>
    </r>
    <r>
      <rPr>
        <sz val="10"/>
        <rFont val="宋体"/>
        <charset val="134"/>
      </rPr>
      <t>一般公共服务共同财政事权转移支付收入</t>
    </r>
  </si>
  <si>
    <r>
      <rPr>
        <sz val="10"/>
        <rFont val="Times New Roman"/>
        <charset val="134"/>
      </rPr>
      <t xml:space="preserve">    </t>
    </r>
    <r>
      <rPr>
        <sz val="10"/>
        <rFont val="宋体"/>
        <charset val="134"/>
      </rPr>
      <t>一般公共服务共同财政事权转移支付支出</t>
    </r>
  </si>
  <si>
    <r>
      <rPr>
        <sz val="10"/>
        <rFont val="Times New Roman"/>
        <charset val="134"/>
      </rPr>
      <t xml:space="preserve">    </t>
    </r>
    <r>
      <rPr>
        <sz val="10"/>
        <rFont val="宋体"/>
        <charset val="134"/>
      </rPr>
      <t>外交共同财政事权转移支付收入</t>
    </r>
  </si>
  <si>
    <r>
      <rPr>
        <sz val="10"/>
        <rFont val="Times New Roman"/>
        <charset val="134"/>
      </rPr>
      <t xml:space="preserve">    </t>
    </r>
    <r>
      <rPr>
        <sz val="10"/>
        <rFont val="宋体"/>
        <charset val="134"/>
      </rPr>
      <t>外交共同财政事权转移支付支出</t>
    </r>
  </si>
  <si>
    <r>
      <rPr>
        <sz val="10"/>
        <rFont val="Times New Roman"/>
        <charset val="134"/>
      </rPr>
      <t xml:space="preserve">    </t>
    </r>
    <r>
      <rPr>
        <sz val="10"/>
        <rFont val="宋体"/>
        <charset val="134"/>
      </rPr>
      <t>国防共同财政事权转移支付收入</t>
    </r>
  </si>
  <si>
    <r>
      <rPr>
        <sz val="10"/>
        <rFont val="Times New Roman"/>
        <charset val="134"/>
      </rPr>
      <t xml:space="preserve">    </t>
    </r>
    <r>
      <rPr>
        <sz val="10"/>
        <rFont val="宋体"/>
        <charset val="134"/>
      </rPr>
      <t>国防共同财政事权转移支付支出</t>
    </r>
  </si>
  <si>
    <r>
      <rPr>
        <sz val="10"/>
        <rFont val="Times New Roman"/>
        <charset val="134"/>
      </rPr>
      <t xml:space="preserve">    </t>
    </r>
    <r>
      <rPr>
        <sz val="10"/>
        <rFont val="宋体"/>
        <charset val="134"/>
      </rPr>
      <t>公共安全共同财政事权转移支付收入</t>
    </r>
  </si>
  <si>
    <r>
      <rPr>
        <sz val="10"/>
        <rFont val="Times New Roman"/>
        <charset val="134"/>
      </rPr>
      <t xml:space="preserve">    </t>
    </r>
    <r>
      <rPr>
        <sz val="10"/>
        <rFont val="宋体"/>
        <charset val="134"/>
      </rPr>
      <t>公共安全共同财政事权转移支付支出</t>
    </r>
  </si>
  <si>
    <r>
      <rPr>
        <sz val="10"/>
        <rFont val="Times New Roman"/>
        <charset val="134"/>
      </rPr>
      <t xml:space="preserve">    </t>
    </r>
    <r>
      <rPr>
        <sz val="10"/>
        <rFont val="宋体"/>
        <charset val="134"/>
      </rPr>
      <t>教育共同财政事权转移支付收入</t>
    </r>
  </si>
  <si>
    <r>
      <rPr>
        <sz val="10"/>
        <rFont val="Times New Roman"/>
        <charset val="134"/>
      </rPr>
      <t xml:space="preserve">    </t>
    </r>
    <r>
      <rPr>
        <sz val="10"/>
        <rFont val="宋体"/>
        <charset val="134"/>
      </rPr>
      <t>教育共同财政事权转移支付支出</t>
    </r>
  </si>
  <si>
    <r>
      <rPr>
        <sz val="10"/>
        <rFont val="Times New Roman"/>
        <charset val="134"/>
      </rPr>
      <t xml:space="preserve">    </t>
    </r>
    <r>
      <rPr>
        <sz val="10"/>
        <rFont val="宋体"/>
        <charset val="134"/>
      </rPr>
      <t>科学技术共同财政事权转移支付收入</t>
    </r>
  </si>
  <si>
    <r>
      <rPr>
        <sz val="10"/>
        <rFont val="Times New Roman"/>
        <charset val="134"/>
      </rPr>
      <t xml:space="preserve">    </t>
    </r>
    <r>
      <rPr>
        <sz val="10"/>
        <rFont val="宋体"/>
        <charset val="134"/>
      </rPr>
      <t>科学技术共同财政事权转移支付支出</t>
    </r>
  </si>
  <si>
    <r>
      <rPr>
        <sz val="10"/>
        <rFont val="Times New Roman"/>
        <charset val="134"/>
      </rPr>
      <t xml:space="preserve">    </t>
    </r>
    <r>
      <rPr>
        <sz val="10"/>
        <rFont val="宋体"/>
        <charset val="134"/>
      </rPr>
      <t>文化旅游体育与传媒共同财政事权转移支付收入</t>
    </r>
  </si>
  <si>
    <r>
      <rPr>
        <sz val="10"/>
        <rFont val="Times New Roman"/>
        <charset val="134"/>
      </rPr>
      <t xml:space="preserve">    </t>
    </r>
    <r>
      <rPr>
        <sz val="10"/>
        <rFont val="宋体"/>
        <charset val="134"/>
      </rPr>
      <t>文化旅游体育与传媒共同财政事权转移支付支出</t>
    </r>
  </si>
  <si>
    <r>
      <rPr>
        <sz val="10"/>
        <rFont val="Times New Roman"/>
        <charset val="134"/>
      </rPr>
      <t xml:space="preserve">    </t>
    </r>
    <r>
      <rPr>
        <sz val="10"/>
        <rFont val="宋体"/>
        <charset val="134"/>
      </rPr>
      <t>社会保障和就业共同财政事权转移支付收入</t>
    </r>
  </si>
  <si>
    <r>
      <rPr>
        <sz val="10"/>
        <rFont val="Times New Roman"/>
        <charset val="134"/>
      </rPr>
      <t xml:space="preserve">    </t>
    </r>
    <r>
      <rPr>
        <sz val="10"/>
        <rFont val="宋体"/>
        <charset val="134"/>
      </rPr>
      <t>社会保障和就业共同财政事权转移支付支出</t>
    </r>
  </si>
  <si>
    <r>
      <rPr>
        <sz val="10"/>
        <rFont val="Times New Roman"/>
        <charset val="134"/>
      </rPr>
      <t xml:space="preserve">    </t>
    </r>
    <r>
      <rPr>
        <sz val="10"/>
        <rFont val="宋体"/>
        <charset val="134"/>
      </rPr>
      <t>医疗卫生共同财政事权转移支付收入</t>
    </r>
  </si>
  <si>
    <r>
      <rPr>
        <sz val="10"/>
        <rFont val="Times New Roman"/>
        <charset val="134"/>
      </rPr>
      <t xml:space="preserve">    </t>
    </r>
    <r>
      <rPr>
        <sz val="10"/>
        <rFont val="宋体"/>
        <charset val="134"/>
      </rPr>
      <t>医疗卫生共同财政事权转移支付支出</t>
    </r>
  </si>
  <si>
    <r>
      <rPr>
        <sz val="10"/>
        <rFont val="Times New Roman"/>
        <charset val="134"/>
      </rPr>
      <t xml:space="preserve">    </t>
    </r>
    <r>
      <rPr>
        <sz val="10"/>
        <rFont val="宋体"/>
        <charset val="134"/>
      </rPr>
      <t>节能环保共同财政事权转移支付收入</t>
    </r>
  </si>
  <si>
    <r>
      <rPr>
        <sz val="10"/>
        <rFont val="Times New Roman"/>
        <charset val="134"/>
      </rPr>
      <t xml:space="preserve">    </t>
    </r>
    <r>
      <rPr>
        <sz val="10"/>
        <rFont val="宋体"/>
        <charset val="134"/>
      </rPr>
      <t>节能环保共同财政事权转移支付支出</t>
    </r>
  </si>
  <si>
    <r>
      <rPr>
        <sz val="10"/>
        <rFont val="Times New Roman"/>
        <charset val="134"/>
      </rPr>
      <t xml:space="preserve">    </t>
    </r>
    <r>
      <rPr>
        <sz val="10"/>
        <rFont val="宋体"/>
        <charset val="134"/>
      </rPr>
      <t>城乡社区共同财政事权转移支付收入</t>
    </r>
  </si>
  <si>
    <r>
      <rPr>
        <sz val="10"/>
        <rFont val="Times New Roman"/>
        <charset val="134"/>
      </rPr>
      <t xml:space="preserve">    </t>
    </r>
    <r>
      <rPr>
        <sz val="10"/>
        <rFont val="宋体"/>
        <charset val="134"/>
      </rPr>
      <t>城乡社区共同财政事权转移支付支出</t>
    </r>
  </si>
  <si>
    <r>
      <rPr>
        <sz val="10"/>
        <rFont val="Times New Roman"/>
        <charset val="134"/>
      </rPr>
      <t xml:space="preserve">    </t>
    </r>
    <r>
      <rPr>
        <sz val="10"/>
        <rFont val="宋体"/>
        <charset val="134"/>
      </rPr>
      <t>农林水共同财政事权转移支付收入</t>
    </r>
  </si>
  <si>
    <r>
      <rPr>
        <sz val="10"/>
        <rFont val="Times New Roman"/>
        <charset val="134"/>
      </rPr>
      <t xml:space="preserve">    </t>
    </r>
    <r>
      <rPr>
        <sz val="10"/>
        <rFont val="宋体"/>
        <charset val="134"/>
      </rPr>
      <t>农林水共同财政事权转移支付支出</t>
    </r>
  </si>
  <si>
    <r>
      <rPr>
        <sz val="10"/>
        <rFont val="Times New Roman"/>
        <charset val="134"/>
      </rPr>
      <t xml:space="preserve">    </t>
    </r>
    <r>
      <rPr>
        <sz val="10"/>
        <rFont val="宋体"/>
        <charset val="134"/>
      </rPr>
      <t>交通运输共同财政事权转移支付收入</t>
    </r>
  </si>
  <si>
    <r>
      <rPr>
        <sz val="10"/>
        <rFont val="Times New Roman"/>
        <charset val="134"/>
      </rPr>
      <t xml:space="preserve">    </t>
    </r>
    <r>
      <rPr>
        <sz val="10"/>
        <rFont val="宋体"/>
        <charset val="134"/>
      </rPr>
      <t>交通运输共同财政事权转移支付支出</t>
    </r>
  </si>
  <si>
    <r>
      <rPr>
        <sz val="10"/>
        <rFont val="Times New Roman"/>
        <charset val="134"/>
      </rPr>
      <t xml:space="preserve">    </t>
    </r>
    <r>
      <rPr>
        <sz val="10"/>
        <rFont val="宋体"/>
        <charset val="134"/>
      </rPr>
      <t>资源勘探工业信息等共同财政事权转移支付收入</t>
    </r>
  </si>
  <si>
    <r>
      <rPr>
        <sz val="10"/>
        <rFont val="Times New Roman"/>
        <charset val="134"/>
      </rPr>
      <t xml:space="preserve">    </t>
    </r>
    <r>
      <rPr>
        <sz val="10"/>
        <rFont val="宋体"/>
        <charset val="134"/>
      </rPr>
      <t>资源勘探工业信息等共同财政事权转移支付支出</t>
    </r>
  </si>
  <si>
    <r>
      <rPr>
        <sz val="10"/>
        <rFont val="Times New Roman"/>
        <charset val="134"/>
      </rPr>
      <t xml:space="preserve">    </t>
    </r>
    <r>
      <rPr>
        <sz val="10"/>
        <rFont val="宋体"/>
        <charset val="134"/>
      </rPr>
      <t>商业服务业等共同财政事权转移支付收入</t>
    </r>
  </si>
  <si>
    <r>
      <rPr>
        <sz val="10"/>
        <rFont val="Times New Roman"/>
        <charset val="134"/>
      </rPr>
      <t xml:space="preserve">    </t>
    </r>
    <r>
      <rPr>
        <sz val="10"/>
        <rFont val="宋体"/>
        <charset val="134"/>
      </rPr>
      <t>商业服务业等共同财政事权转移支付支出</t>
    </r>
  </si>
  <si>
    <r>
      <rPr>
        <sz val="10"/>
        <rFont val="Times New Roman"/>
        <charset val="134"/>
      </rPr>
      <t xml:space="preserve">    </t>
    </r>
    <r>
      <rPr>
        <sz val="10"/>
        <rFont val="宋体"/>
        <charset val="134"/>
      </rPr>
      <t>金融共同财政事权转移支付收入</t>
    </r>
  </si>
  <si>
    <r>
      <rPr>
        <sz val="10"/>
        <rFont val="Times New Roman"/>
        <charset val="134"/>
      </rPr>
      <t xml:space="preserve">    </t>
    </r>
    <r>
      <rPr>
        <sz val="10"/>
        <rFont val="宋体"/>
        <charset val="134"/>
      </rPr>
      <t>金融共同财政事权转移支付支出</t>
    </r>
  </si>
  <si>
    <r>
      <rPr>
        <sz val="10"/>
        <rFont val="Times New Roman"/>
        <charset val="134"/>
      </rPr>
      <t xml:space="preserve">    </t>
    </r>
    <r>
      <rPr>
        <sz val="10"/>
        <rFont val="宋体"/>
        <charset val="134"/>
      </rPr>
      <t>自然资源海洋气象等共同财政事权转移支付收入</t>
    </r>
  </si>
  <si>
    <r>
      <rPr>
        <sz val="10"/>
        <rFont val="Times New Roman"/>
        <charset val="134"/>
      </rPr>
      <t xml:space="preserve">    </t>
    </r>
    <r>
      <rPr>
        <sz val="10"/>
        <rFont val="宋体"/>
        <charset val="134"/>
      </rPr>
      <t>自然资源海洋气象等共同财政事权转移支付支出</t>
    </r>
  </si>
  <si>
    <r>
      <rPr>
        <sz val="10"/>
        <rFont val="Times New Roman"/>
        <charset val="134"/>
      </rPr>
      <t xml:space="preserve">    </t>
    </r>
    <r>
      <rPr>
        <sz val="10"/>
        <rFont val="宋体"/>
        <charset val="134"/>
      </rPr>
      <t>住房保障共同财政事权转移支付收入</t>
    </r>
  </si>
  <si>
    <r>
      <rPr>
        <sz val="10"/>
        <rFont val="Times New Roman"/>
        <charset val="134"/>
      </rPr>
      <t xml:space="preserve">    </t>
    </r>
    <r>
      <rPr>
        <sz val="10"/>
        <rFont val="宋体"/>
        <charset val="134"/>
      </rPr>
      <t>住房保障共同财政事权转移支付支出</t>
    </r>
  </si>
  <si>
    <r>
      <rPr>
        <sz val="10"/>
        <rFont val="Times New Roman"/>
        <charset val="134"/>
      </rPr>
      <t xml:space="preserve">    </t>
    </r>
    <r>
      <rPr>
        <sz val="10"/>
        <rFont val="宋体"/>
        <charset val="134"/>
      </rPr>
      <t>粮油物资储备共同财政事权转移支付收入</t>
    </r>
  </si>
  <si>
    <r>
      <rPr>
        <sz val="10"/>
        <rFont val="Times New Roman"/>
        <charset val="134"/>
      </rPr>
      <t xml:space="preserve">    </t>
    </r>
    <r>
      <rPr>
        <sz val="10"/>
        <rFont val="宋体"/>
        <charset val="134"/>
      </rPr>
      <t>粮油物资储备共同财政事权转移支付支出</t>
    </r>
  </si>
  <si>
    <r>
      <rPr>
        <sz val="10"/>
        <rFont val="Times New Roman"/>
        <charset val="134"/>
      </rPr>
      <t xml:space="preserve">    </t>
    </r>
    <r>
      <rPr>
        <sz val="10"/>
        <rFont val="宋体"/>
        <charset val="134"/>
      </rPr>
      <t>灾害防治及应急管理共同财政事权转移支付收入</t>
    </r>
  </si>
  <si>
    <r>
      <rPr>
        <sz val="10"/>
        <rFont val="Times New Roman"/>
        <charset val="134"/>
      </rPr>
      <t xml:space="preserve">    </t>
    </r>
    <r>
      <rPr>
        <sz val="10"/>
        <rFont val="宋体"/>
        <charset val="134"/>
      </rPr>
      <t>灾害防治及应急管理共同财政事权转移支付支出</t>
    </r>
  </si>
  <si>
    <r>
      <rPr>
        <sz val="10"/>
        <rFont val="Times New Roman"/>
        <charset val="134"/>
      </rPr>
      <t xml:space="preserve">    </t>
    </r>
    <r>
      <rPr>
        <sz val="10"/>
        <rFont val="宋体"/>
        <charset val="134"/>
      </rPr>
      <t>其他共同财政事权转移支付收入</t>
    </r>
  </si>
  <si>
    <r>
      <rPr>
        <sz val="10"/>
        <rFont val="Times New Roman"/>
        <charset val="134"/>
      </rPr>
      <t xml:space="preserve">    </t>
    </r>
    <r>
      <rPr>
        <sz val="10"/>
        <rFont val="宋体"/>
        <charset val="134"/>
      </rPr>
      <t>其他共同财政事权转移支付支出</t>
    </r>
  </si>
  <si>
    <r>
      <rPr>
        <sz val="10"/>
        <rFont val="Times New Roman"/>
        <charset val="134"/>
      </rPr>
      <t xml:space="preserve">    </t>
    </r>
    <r>
      <rPr>
        <sz val="10"/>
        <rFont val="宋体"/>
        <charset val="134"/>
      </rPr>
      <t>增值税留抵退税转移支付收入</t>
    </r>
  </si>
  <si>
    <r>
      <rPr>
        <sz val="10"/>
        <rFont val="Times New Roman"/>
        <charset val="134"/>
      </rPr>
      <t xml:space="preserve">    </t>
    </r>
    <r>
      <rPr>
        <sz val="10"/>
        <rFont val="宋体"/>
        <charset val="134"/>
      </rPr>
      <t>增值税留抵退税转移支付支出</t>
    </r>
  </si>
  <si>
    <r>
      <rPr>
        <sz val="10"/>
        <rFont val="Times New Roman"/>
        <charset val="134"/>
      </rPr>
      <t xml:space="preserve">    </t>
    </r>
    <r>
      <rPr>
        <sz val="10"/>
        <rFont val="宋体"/>
        <charset val="134"/>
      </rPr>
      <t>其他退税减税降费转移支付收入</t>
    </r>
  </si>
  <si>
    <r>
      <rPr>
        <sz val="10"/>
        <rFont val="Times New Roman"/>
        <charset val="134"/>
      </rPr>
      <t xml:space="preserve">    </t>
    </r>
    <r>
      <rPr>
        <sz val="10"/>
        <rFont val="宋体"/>
        <charset val="134"/>
      </rPr>
      <t>其他退税减税降费转移支付支出</t>
    </r>
  </si>
  <si>
    <r>
      <rPr>
        <sz val="10"/>
        <rFont val="Times New Roman"/>
        <charset val="134"/>
      </rPr>
      <t xml:space="preserve">    </t>
    </r>
    <r>
      <rPr>
        <sz val="10"/>
        <rFont val="宋体"/>
        <charset val="134"/>
      </rPr>
      <t>补充县区财力转移支付收入</t>
    </r>
  </si>
  <si>
    <r>
      <rPr>
        <sz val="10"/>
        <rFont val="Times New Roman"/>
        <charset val="134"/>
      </rPr>
      <t xml:space="preserve">    </t>
    </r>
    <r>
      <rPr>
        <sz val="10"/>
        <rFont val="宋体"/>
        <charset val="134"/>
      </rPr>
      <t>补充县区财力转移支付支出</t>
    </r>
  </si>
  <si>
    <r>
      <rPr>
        <sz val="10"/>
        <rFont val="Times New Roman"/>
        <charset val="134"/>
      </rPr>
      <t xml:space="preserve">    </t>
    </r>
    <r>
      <rPr>
        <sz val="10"/>
        <rFont val="宋体"/>
        <charset val="134"/>
      </rPr>
      <t>其他一般性转移支付收入</t>
    </r>
  </si>
  <si>
    <r>
      <rPr>
        <sz val="10"/>
        <rFont val="Times New Roman"/>
        <charset val="134"/>
      </rPr>
      <t xml:space="preserve">    </t>
    </r>
    <r>
      <rPr>
        <sz val="10"/>
        <rFont val="宋体"/>
        <charset val="134"/>
      </rPr>
      <t>其他一般性转移支付支出</t>
    </r>
  </si>
  <si>
    <r>
      <rPr>
        <b/>
        <sz val="10"/>
        <rFont val="Times New Roman"/>
        <charset val="134"/>
      </rPr>
      <t xml:space="preserve">  </t>
    </r>
    <r>
      <rPr>
        <b/>
        <sz val="10"/>
        <rFont val="宋体"/>
        <charset val="134"/>
      </rPr>
      <t>专项转移支付收入</t>
    </r>
  </si>
  <si>
    <r>
      <rPr>
        <b/>
        <sz val="10"/>
        <rFont val="Times New Roman"/>
        <charset val="134"/>
      </rPr>
      <t xml:space="preserve">  </t>
    </r>
    <r>
      <rPr>
        <b/>
        <sz val="10"/>
        <rFont val="宋体"/>
        <charset val="134"/>
      </rPr>
      <t>专项转移支付支出</t>
    </r>
  </si>
  <si>
    <r>
      <rPr>
        <b/>
        <sz val="10"/>
        <rFont val="宋体"/>
        <charset val="134"/>
      </rPr>
      <t>上解收入</t>
    </r>
  </si>
  <si>
    <r>
      <rPr>
        <b/>
        <sz val="10"/>
        <rFont val="宋体"/>
        <charset val="134"/>
      </rPr>
      <t>上解支出</t>
    </r>
  </si>
  <si>
    <r>
      <rPr>
        <sz val="10"/>
        <rFont val="Times New Roman"/>
        <charset val="134"/>
      </rPr>
      <t xml:space="preserve">   </t>
    </r>
    <r>
      <rPr>
        <sz val="10"/>
        <rFont val="宋体"/>
        <charset val="134"/>
      </rPr>
      <t>体制上解收入</t>
    </r>
  </si>
  <si>
    <r>
      <rPr>
        <sz val="10"/>
        <rFont val="Times New Roman"/>
        <charset val="134"/>
      </rPr>
      <t xml:space="preserve">   </t>
    </r>
    <r>
      <rPr>
        <sz val="10"/>
        <rFont val="宋体"/>
        <charset val="134"/>
      </rPr>
      <t>体制上解支出</t>
    </r>
  </si>
  <si>
    <r>
      <rPr>
        <sz val="10"/>
        <rFont val="Times New Roman"/>
        <charset val="134"/>
      </rPr>
      <t xml:space="preserve">   </t>
    </r>
    <r>
      <rPr>
        <sz val="10"/>
        <rFont val="宋体"/>
        <charset val="134"/>
      </rPr>
      <t>专项上解收入</t>
    </r>
  </si>
  <si>
    <r>
      <rPr>
        <sz val="10"/>
        <rFont val="Times New Roman"/>
        <charset val="134"/>
      </rPr>
      <t xml:space="preserve">   </t>
    </r>
    <r>
      <rPr>
        <sz val="10"/>
        <rFont val="宋体"/>
        <charset val="134"/>
      </rPr>
      <t>专项上解支出</t>
    </r>
  </si>
  <si>
    <r>
      <rPr>
        <b/>
        <sz val="10"/>
        <rFont val="宋体"/>
        <charset val="134"/>
      </rPr>
      <t>调入资金</t>
    </r>
  </si>
  <si>
    <r>
      <rPr>
        <b/>
        <sz val="10"/>
        <rFont val="宋体"/>
        <charset val="134"/>
      </rPr>
      <t>调出资金</t>
    </r>
  </si>
  <si>
    <r>
      <rPr>
        <sz val="10"/>
        <rFont val="Times New Roman"/>
        <charset val="134"/>
      </rPr>
      <t xml:space="preserve">  </t>
    </r>
    <r>
      <rPr>
        <sz val="10"/>
        <rFont val="宋体"/>
        <charset val="134"/>
      </rPr>
      <t>从政府性基金预算调入一般公共预算</t>
    </r>
  </si>
  <si>
    <r>
      <rPr>
        <sz val="10"/>
        <rFont val="Times New Roman"/>
        <charset val="134"/>
      </rPr>
      <t xml:space="preserve">  </t>
    </r>
    <r>
      <rPr>
        <sz val="10"/>
        <rFont val="宋体"/>
        <charset val="134"/>
      </rPr>
      <t>从国有资本经营预算调入一般公共预算</t>
    </r>
  </si>
  <si>
    <r>
      <rPr>
        <sz val="10"/>
        <rFont val="Times New Roman"/>
        <charset val="134"/>
      </rPr>
      <t xml:space="preserve">  </t>
    </r>
    <r>
      <rPr>
        <sz val="10"/>
        <rFont val="宋体"/>
        <charset val="134"/>
      </rPr>
      <t>从其他资金调入一般公共预算</t>
    </r>
  </si>
  <si>
    <r>
      <rPr>
        <b/>
        <sz val="10"/>
        <rFont val="宋体"/>
        <charset val="134"/>
      </rPr>
      <t>动用预算稳定调节基金</t>
    </r>
  </si>
  <si>
    <r>
      <rPr>
        <b/>
        <sz val="10"/>
        <rFont val="宋体"/>
        <charset val="134"/>
      </rPr>
      <t>安排预算稳定调节基金</t>
    </r>
  </si>
  <si>
    <r>
      <rPr>
        <b/>
        <sz val="10"/>
        <rFont val="宋体"/>
        <charset val="134"/>
      </rPr>
      <t>债务收入</t>
    </r>
  </si>
  <si>
    <r>
      <rPr>
        <b/>
        <sz val="10"/>
        <rFont val="宋体"/>
        <charset val="134"/>
      </rPr>
      <t>债务还本支出</t>
    </r>
  </si>
  <si>
    <r>
      <rPr>
        <b/>
        <sz val="10"/>
        <rFont val="宋体"/>
        <charset val="134"/>
      </rPr>
      <t>债务转贷收入</t>
    </r>
  </si>
  <si>
    <r>
      <rPr>
        <b/>
        <sz val="10"/>
        <rFont val="宋体"/>
        <charset val="134"/>
      </rPr>
      <t>债务转贷支出</t>
    </r>
  </si>
  <si>
    <r>
      <rPr>
        <b/>
        <sz val="10"/>
        <rFont val="宋体"/>
        <charset val="134"/>
      </rPr>
      <t>上年结余收入</t>
    </r>
  </si>
  <si>
    <r>
      <rPr>
        <b/>
        <sz val="10"/>
        <rFont val="宋体"/>
        <charset val="134"/>
      </rPr>
      <t>年终结余</t>
    </r>
  </si>
  <si>
    <r>
      <rPr>
        <b/>
        <sz val="10"/>
        <rFont val="宋体"/>
        <charset val="134"/>
      </rPr>
      <t>区域间转移性收入</t>
    </r>
  </si>
  <si>
    <r>
      <rPr>
        <b/>
        <sz val="10"/>
        <rFont val="宋体"/>
        <charset val="134"/>
      </rPr>
      <t>区域间转移性支出</t>
    </r>
  </si>
  <si>
    <r>
      <rPr>
        <sz val="10"/>
        <rFont val="Times New Roman"/>
        <charset val="134"/>
      </rPr>
      <t xml:space="preserve">  </t>
    </r>
    <r>
      <rPr>
        <sz val="10"/>
        <rFont val="宋体"/>
        <charset val="134"/>
      </rPr>
      <t>接受其他地区援助收入</t>
    </r>
  </si>
  <si>
    <r>
      <rPr>
        <sz val="10"/>
        <rFont val="Times New Roman"/>
        <charset val="134"/>
      </rPr>
      <t xml:space="preserve">   </t>
    </r>
    <r>
      <rPr>
        <sz val="10"/>
        <rFont val="宋体"/>
        <charset val="134"/>
      </rPr>
      <t>援助其他地区支出</t>
    </r>
  </si>
  <si>
    <r>
      <rPr>
        <sz val="10"/>
        <rFont val="Times New Roman"/>
        <charset val="134"/>
      </rPr>
      <t xml:space="preserve">  </t>
    </r>
    <r>
      <rPr>
        <sz val="10"/>
        <rFont val="宋体"/>
        <charset val="134"/>
      </rPr>
      <t>生态保护补偿转移性收入</t>
    </r>
  </si>
  <si>
    <r>
      <rPr>
        <sz val="10"/>
        <rFont val="Times New Roman"/>
        <charset val="134"/>
      </rPr>
      <t xml:space="preserve">   </t>
    </r>
    <r>
      <rPr>
        <sz val="10"/>
        <rFont val="宋体"/>
        <charset val="134"/>
      </rPr>
      <t>生态保护补偿转移性支出</t>
    </r>
  </si>
  <si>
    <r>
      <rPr>
        <sz val="10"/>
        <rFont val="Times New Roman"/>
        <charset val="134"/>
      </rPr>
      <t xml:space="preserve">  </t>
    </r>
    <r>
      <rPr>
        <sz val="10"/>
        <rFont val="宋体"/>
        <charset val="134"/>
      </rPr>
      <t>土地指标调剂转移性收入</t>
    </r>
  </si>
  <si>
    <r>
      <rPr>
        <sz val="10"/>
        <rFont val="Times New Roman"/>
        <charset val="134"/>
      </rPr>
      <t xml:space="preserve">   </t>
    </r>
    <r>
      <rPr>
        <sz val="10"/>
        <rFont val="宋体"/>
        <charset val="134"/>
      </rPr>
      <t>土地指标调剂转移性支出</t>
    </r>
  </si>
  <si>
    <r>
      <rPr>
        <sz val="10"/>
        <rFont val="Times New Roman"/>
        <charset val="134"/>
      </rPr>
      <t xml:space="preserve">  </t>
    </r>
    <r>
      <rPr>
        <sz val="10"/>
        <rFont val="宋体"/>
        <charset val="134"/>
      </rPr>
      <t>其他转移性收入</t>
    </r>
  </si>
  <si>
    <r>
      <rPr>
        <sz val="10"/>
        <rFont val="Times New Roman"/>
        <charset val="134"/>
      </rPr>
      <t xml:space="preserve">   </t>
    </r>
    <r>
      <rPr>
        <sz val="10"/>
        <rFont val="宋体"/>
        <charset val="134"/>
      </rPr>
      <t>其他转移性支出</t>
    </r>
  </si>
  <si>
    <r>
      <rPr>
        <b/>
        <sz val="10"/>
        <rFont val="宋体"/>
        <charset val="134"/>
      </rPr>
      <t>总</t>
    </r>
    <r>
      <rPr>
        <b/>
        <sz val="10"/>
        <rFont val="Times New Roman"/>
        <charset val="134"/>
      </rPr>
      <t xml:space="preserve">  </t>
    </r>
    <r>
      <rPr>
        <b/>
        <sz val="10"/>
        <rFont val="宋体"/>
        <charset val="134"/>
      </rPr>
      <t>计</t>
    </r>
  </si>
  <si>
    <t>表1－4</t>
  </si>
  <si>
    <t>彭阳县2025年政府性基金预算收支平衡表</t>
  </si>
  <si>
    <r>
      <rPr>
        <sz val="10"/>
        <color theme="1"/>
        <rFont val="宋体"/>
        <charset val="134"/>
      </rPr>
      <t>单位：万元</t>
    </r>
  </si>
  <si>
    <r>
      <rPr>
        <b/>
        <sz val="10"/>
        <color theme="1"/>
        <rFont val="宋体"/>
        <charset val="134"/>
      </rPr>
      <t>收</t>
    </r>
    <r>
      <rPr>
        <b/>
        <sz val="10"/>
        <color theme="1"/>
        <rFont val="Times New Roman"/>
        <charset val="134"/>
      </rPr>
      <t xml:space="preserve">      </t>
    </r>
    <r>
      <rPr>
        <b/>
        <sz val="10"/>
        <color theme="1"/>
        <rFont val="宋体"/>
        <charset val="134"/>
      </rPr>
      <t>入</t>
    </r>
  </si>
  <si>
    <r>
      <rPr>
        <b/>
        <sz val="10"/>
        <color theme="1"/>
        <rFont val="宋体"/>
        <charset val="134"/>
      </rPr>
      <t>支</t>
    </r>
    <r>
      <rPr>
        <b/>
        <sz val="10"/>
        <color theme="1"/>
        <rFont val="Times New Roman"/>
        <charset val="134"/>
      </rPr>
      <t xml:space="preserve">      </t>
    </r>
    <r>
      <rPr>
        <b/>
        <sz val="10"/>
        <color theme="1"/>
        <rFont val="宋体"/>
        <charset val="134"/>
      </rPr>
      <t>出</t>
    </r>
  </si>
  <si>
    <r>
      <rPr>
        <b/>
        <sz val="10"/>
        <color theme="1"/>
        <rFont val="宋体"/>
        <charset val="134"/>
      </rPr>
      <t>项</t>
    </r>
    <r>
      <rPr>
        <b/>
        <sz val="10"/>
        <color theme="1"/>
        <rFont val="Times New Roman"/>
        <charset val="134"/>
      </rPr>
      <t xml:space="preserve">      </t>
    </r>
    <r>
      <rPr>
        <b/>
        <sz val="10"/>
        <color theme="1"/>
        <rFont val="宋体"/>
        <charset val="134"/>
      </rPr>
      <t>目</t>
    </r>
  </si>
  <si>
    <r>
      <rPr>
        <b/>
        <sz val="10"/>
        <color theme="1"/>
        <rFont val="Times New Roman"/>
        <charset val="134"/>
      </rPr>
      <t>2024</t>
    </r>
    <r>
      <rPr>
        <b/>
        <sz val="10"/>
        <color theme="1"/>
        <rFont val="宋体"/>
        <charset val="134"/>
      </rPr>
      <t>年</t>
    </r>
    <r>
      <rPr>
        <b/>
        <sz val="10"/>
        <color theme="1"/>
        <rFont val="Times New Roman"/>
        <charset val="134"/>
      </rPr>
      <t xml:space="preserve">
</t>
    </r>
    <r>
      <rPr>
        <b/>
        <sz val="10"/>
        <color theme="1"/>
        <rFont val="宋体"/>
        <charset val="134"/>
      </rPr>
      <t>完成数</t>
    </r>
  </si>
  <si>
    <r>
      <rPr>
        <b/>
        <sz val="10"/>
        <color theme="1"/>
        <rFont val="Times New Roman"/>
        <charset val="134"/>
      </rPr>
      <t>2025</t>
    </r>
    <r>
      <rPr>
        <b/>
        <sz val="10"/>
        <color theme="1"/>
        <rFont val="宋体"/>
        <charset val="134"/>
      </rPr>
      <t>年</t>
    </r>
    <r>
      <rPr>
        <b/>
        <sz val="10"/>
        <color theme="1"/>
        <rFont val="Times New Roman"/>
        <charset val="134"/>
      </rPr>
      <t xml:space="preserve">
</t>
    </r>
    <r>
      <rPr>
        <b/>
        <sz val="10"/>
        <color theme="1"/>
        <rFont val="宋体"/>
        <charset val="134"/>
      </rPr>
      <t>完成数</t>
    </r>
  </si>
  <si>
    <r>
      <rPr>
        <b/>
        <sz val="10"/>
        <color theme="1"/>
        <rFont val="宋体"/>
        <charset val="134"/>
      </rPr>
      <t>同比增减（</t>
    </r>
    <r>
      <rPr>
        <b/>
        <sz val="10"/>
        <color theme="1"/>
        <rFont val="Times New Roman"/>
        <charset val="134"/>
      </rPr>
      <t>%</t>
    </r>
    <r>
      <rPr>
        <b/>
        <sz val="10"/>
        <color theme="1"/>
        <rFont val="宋体"/>
        <charset val="134"/>
      </rPr>
      <t>）</t>
    </r>
  </si>
  <si>
    <r>
      <rPr>
        <sz val="10"/>
        <color theme="1"/>
        <rFont val="宋体"/>
        <charset val="134"/>
      </rPr>
      <t>一、政府性基金收入</t>
    </r>
  </si>
  <si>
    <r>
      <rPr>
        <b/>
        <sz val="10"/>
        <color theme="1"/>
        <rFont val="宋体"/>
        <charset val="134"/>
      </rPr>
      <t>一、教育支出</t>
    </r>
  </si>
  <si>
    <r>
      <rPr>
        <sz val="10"/>
        <color theme="1"/>
        <rFont val="Times New Roman"/>
        <charset val="0"/>
      </rPr>
      <t xml:space="preserve">  </t>
    </r>
    <r>
      <rPr>
        <sz val="10"/>
        <color theme="1"/>
        <rFont val="宋体"/>
        <charset val="134"/>
      </rPr>
      <t>农网还贷资金收入</t>
    </r>
  </si>
  <si>
    <r>
      <rPr>
        <sz val="10"/>
        <color theme="1"/>
        <rFont val="Times New Roman"/>
        <charset val="134"/>
      </rPr>
      <t xml:space="preserve">  </t>
    </r>
    <r>
      <rPr>
        <sz val="10"/>
        <color theme="1"/>
        <rFont val="宋体"/>
        <charset val="134"/>
      </rPr>
      <t>超长期特别国债安排的支出</t>
    </r>
  </si>
  <si>
    <r>
      <rPr>
        <sz val="10"/>
        <color theme="1"/>
        <rFont val="Times New Roman"/>
        <charset val="0"/>
      </rPr>
      <t xml:space="preserve">  </t>
    </r>
    <r>
      <rPr>
        <sz val="10"/>
        <color theme="1"/>
        <rFont val="宋体"/>
        <charset val="134"/>
      </rPr>
      <t>港口建设费收入</t>
    </r>
  </si>
  <si>
    <r>
      <rPr>
        <b/>
        <sz val="10"/>
        <color theme="1"/>
        <rFont val="宋体"/>
        <charset val="134"/>
      </rPr>
      <t>二、科学技术支出</t>
    </r>
  </si>
  <si>
    <r>
      <rPr>
        <sz val="10"/>
        <color theme="1"/>
        <rFont val="Times New Roman"/>
        <charset val="0"/>
      </rPr>
      <t xml:space="preserve">  </t>
    </r>
    <r>
      <rPr>
        <sz val="10"/>
        <color theme="1"/>
        <rFont val="宋体"/>
        <charset val="134"/>
      </rPr>
      <t>国家电影事业发展专项资金收入</t>
    </r>
  </si>
  <si>
    <r>
      <rPr>
        <sz val="10"/>
        <color theme="1"/>
        <rFont val="Times New Roman"/>
        <charset val="0"/>
      </rPr>
      <t xml:space="preserve">  </t>
    </r>
    <r>
      <rPr>
        <sz val="10"/>
        <color theme="1"/>
        <rFont val="宋体"/>
        <charset val="134"/>
      </rPr>
      <t>国有土地收益基金收入</t>
    </r>
  </si>
  <si>
    <r>
      <rPr>
        <b/>
        <sz val="10"/>
        <color theme="1"/>
        <rFont val="宋体"/>
        <charset val="134"/>
      </rPr>
      <t>三、文化旅游体育与传媒支出</t>
    </r>
  </si>
  <si>
    <r>
      <rPr>
        <sz val="10"/>
        <color theme="1"/>
        <rFont val="Times New Roman"/>
        <charset val="0"/>
      </rPr>
      <t xml:space="preserve">  </t>
    </r>
    <r>
      <rPr>
        <sz val="10"/>
        <color theme="1"/>
        <rFont val="宋体"/>
        <charset val="134"/>
      </rPr>
      <t>农业土地开发资金收入</t>
    </r>
  </si>
  <si>
    <r>
      <rPr>
        <sz val="10"/>
        <color theme="1"/>
        <rFont val="Times New Roman"/>
        <charset val="0"/>
      </rPr>
      <t xml:space="preserve">    </t>
    </r>
    <r>
      <rPr>
        <sz val="10"/>
        <color theme="1"/>
        <rFont val="宋体"/>
        <charset val="134"/>
      </rPr>
      <t>国家电影事业发展专项资金安排的支出</t>
    </r>
  </si>
  <si>
    <r>
      <rPr>
        <sz val="10"/>
        <color theme="1"/>
        <rFont val="Times New Roman"/>
        <charset val="0"/>
      </rPr>
      <t xml:space="preserve">  </t>
    </r>
    <r>
      <rPr>
        <sz val="10"/>
        <color theme="1"/>
        <rFont val="宋体"/>
        <charset val="134"/>
      </rPr>
      <t>国有土地使用权出让收入</t>
    </r>
  </si>
  <si>
    <r>
      <rPr>
        <sz val="10"/>
        <color theme="1"/>
        <rFont val="Times New Roman"/>
        <charset val="0"/>
      </rPr>
      <t xml:space="preserve">       </t>
    </r>
    <r>
      <rPr>
        <sz val="10"/>
        <color theme="1"/>
        <rFont val="宋体"/>
        <charset val="134"/>
      </rPr>
      <t>资助国产影片放映</t>
    </r>
  </si>
  <si>
    <r>
      <rPr>
        <sz val="10"/>
        <color theme="1"/>
        <rFont val="Times New Roman"/>
        <charset val="0"/>
      </rPr>
      <t xml:space="preserve">      </t>
    </r>
    <r>
      <rPr>
        <sz val="10"/>
        <color theme="1"/>
        <rFont val="宋体"/>
        <charset val="134"/>
      </rPr>
      <t>土地出让价款收入</t>
    </r>
  </si>
  <si>
    <r>
      <rPr>
        <sz val="10"/>
        <color theme="1"/>
        <rFont val="Times New Roman"/>
        <charset val="0"/>
      </rPr>
      <t xml:space="preserve">       </t>
    </r>
    <r>
      <rPr>
        <sz val="10"/>
        <color theme="1"/>
        <rFont val="宋体"/>
        <charset val="134"/>
      </rPr>
      <t>资助影院建设</t>
    </r>
  </si>
  <si>
    <r>
      <rPr>
        <sz val="10"/>
        <color theme="1"/>
        <rFont val="Times New Roman"/>
        <charset val="0"/>
      </rPr>
      <t xml:space="preserve">      </t>
    </r>
    <r>
      <rPr>
        <sz val="10"/>
        <color theme="1"/>
        <rFont val="宋体"/>
        <charset val="134"/>
      </rPr>
      <t>补缴的土地价款</t>
    </r>
  </si>
  <si>
    <r>
      <rPr>
        <sz val="10"/>
        <color theme="1"/>
        <rFont val="Times New Roman"/>
        <charset val="0"/>
      </rPr>
      <t xml:space="preserve">       </t>
    </r>
    <r>
      <rPr>
        <sz val="10"/>
        <color theme="1"/>
        <rFont val="宋体"/>
        <charset val="134"/>
      </rPr>
      <t>其他国家电影事业发展专项资金支出</t>
    </r>
  </si>
  <si>
    <r>
      <rPr>
        <sz val="10"/>
        <color theme="1"/>
        <rFont val="Times New Roman"/>
        <charset val="0"/>
      </rPr>
      <t xml:space="preserve">      </t>
    </r>
    <r>
      <rPr>
        <sz val="10"/>
        <color theme="1"/>
        <rFont val="宋体"/>
        <charset val="134"/>
      </rPr>
      <t>划拨土地收入</t>
    </r>
  </si>
  <si>
    <r>
      <rPr>
        <sz val="10"/>
        <color theme="1"/>
        <rFont val="Times New Roman"/>
        <charset val="0"/>
      </rPr>
      <t xml:space="preserve">    </t>
    </r>
    <r>
      <rPr>
        <sz val="10"/>
        <color theme="1"/>
        <rFont val="宋体"/>
        <charset val="134"/>
      </rPr>
      <t>旅游发展基金支出</t>
    </r>
  </si>
  <si>
    <r>
      <rPr>
        <sz val="10"/>
        <color theme="1"/>
        <rFont val="Times New Roman"/>
        <charset val="0"/>
      </rPr>
      <t xml:space="preserve">      </t>
    </r>
    <r>
      <rPr>
        <sz val="10"/>
        <color theme="1"/>
        <rFont val="宋体"/>
        <charset val="134"/>
      </rPr>
      <t>缴纳新增建设用地土地有偿使用费</t>
    </r>
  </si>
  <si>
    <r>
      <rPr>
        <sz val="10"/>
        <color theme="1"/>
        <rFont val="Times New Roman"/>
        <charset val="134"/>
      </rPr>
      <t xml:space="preserve">    </t>
    </r>
    <r>
      <rPr>
        <sz val="10"/>
        <color theme="1"/>
        <rFont val="宋体"/>
        <charset val="134"/>
      </rPr>
      <t>超长期特别国债安排的支出</t>
    </r>
  </si>
  <si>
    <r>
      <rPr>
        <sz val="10"/>
        <color theme="1"/>
        <rFont val="Times New Roman"/>
        <charset val="0"/>
      </rPr>
      <t xml:space="preserve">      </t>
    </r>
    <r>
      <rPr>
        <sz val="10"/>
        <color theme="1"/>
        <rFont val="宋体"/>
        <charset val="134"/>
      </rPr>
      <t>其他土地出让收入</t>
    </r>
  </si>
  <si>
    <r>
      <rPr>
        <b/>
        <sz val="10"/>
        <color theme="1"/>
        <rFont val="宋体"/>
        <charset val="134"/>
      </rPr>
      <t>四、社会保障和就业支出</t>
    </r>
  </si>
  <si>
    <r>
      <rPr>
        <sz val="10"/>
        <color theme="1"/>
        <rFont val="Times New Roman"/>
        <charset val="0"/>
      </rPr>
      <t xml:space="preserve">  </t>
    </r>
    <r>
      <rPr>
        <sz val="10"/>
        <color theme="1"/>
        <rFont val="宋体"/>
        <charset val="134"/>
      </rPr>
      <t>大中型水库库区基金收入</t>
    </r>
  </si>
  <si>
    <r>
      <rPr>
        <sz val="10"/>
        <color theme="1"/>
        <rFont val="Times New Roman"/>
        <charset val="0"/>
      </rPr>
      <t xml:space="preserve">  </t>
    </r>
    <r>
      <rPr>
        <sz val="10"/>
        <color theme="1"/>
        <rFont val="宋体"/>
        <charset val="134"/>
      </rPr>
      <t>彩票公益金收入</t>
    </r>
  </si>
  <si>
    <r>
      <rPr>
        <b/>
        <sz val="10"/>
        <color theme="1"/>
        <rFont val="宋体"/>
        <charset val="134"/>
      </rPr>
      <t>五、卫生健康支出</t>
    </r>
  </si>
  <si>
    <r>
      <rPr>
        <sz val="10"/>
        <color theme="1"/>
        <rFont val="Times New Roman"/>
        <charset val="0"/>
      </rPr>
      <t xml:space="preserve">      </t>
    </r>
    <r>
      <rPr>
        <sz val="10"/>
        <color theme="1"/>
        <rFont val="宋体"/>
        <charset val="134"/>
      </rPr>
      <t>福利彩票公益金收入</t>
    </r>
  </si>
  <si>
    <r>
      <rPr>
        <sz val="10"/>
        <color theme="1"/>
        <rFont val="Times New Roman"/>
        <charset val="0"/>
      </rPr>
      <t xml:space="preserve">      </t>
    </r>
    <r>
      <rPr>
        <sz val="10"/>
        <color theme="1"/>
        <rFont val="宋体"/>
        <charset val="134"/>
      </rPr>
      <t>体育彩票公益金收入</t>
    </r>
  </si>
  <si>
    <r>
      <rPr>
        <b/>
        <sz val="10"/>
        <color theme="1"/>
        <rFont val="宋体"/>
        <charset val="134"/>
      </rPr>
      <t>六、节能环保支出</t>
    </r>
  </si>
  <si>
    <r>
      <rPr>
        <sz val="10"/>
        <color theme="1"/>
        <rFont val="Times New Roman"/>
        <charset val="0"/>
      </rPr>
      <t xml:space="preserve">  </t>
    </r>
    <r>
      <rPr>
        <sz val="10"/>
        <color theme="1"/>
        <rFont val="宋体"/>
        <charset val="134"/>
      </rPr>
      <t>城市基础设施配套费收入</t>
    </r>
  </si>
  <si>
    <r>
      <rPr>
        <sz val="10"/>
        <color theme="1"/>
        <rFont val="Times New Roman"/>
        <charset val="0"/>
      </rPr>
      <t xml:space="preserve">    </t>
    </r>
    <r>
      <rPr>
        <sz val="10"/>
        <color theme="1"/>
        <rFont val="宋体"/>
        <charset val="134"/>
      </rPr>
      <t>可再生能源电价附加收入安排的支出</t>
    </r>
  </si>
  <si>
    <r>
      <rPr>
        <sz val="10"/>
        <color theme="1"/>
        <rFont val="Times New Roman"/>
        <charset val="0"/>
      </rPr>
      <t xml:space="preserve">  </t>
    </r>
    <r>
      <rPr>
        <sz val="10"/>
        <color theme="1"/>
        <rFont val="宋体"/>
        <charset val="134"/>
      </rPr>
      <t>小型水库移民扶助基金收入</t>
    </r>
  </si>
  <si>
    <r>
      <rPr>
        <sz val="10"/>
        <color theme="1"/>
        <rFont val="Times New Roman"/>
        <charset val="0"/>
      </rPr>
      <t xml:space="preserve">  </t>
    </r>
    <r>
      <rPr>
        <sz val="10"/>
        <color theme="1"/>
        <rFont val="宋体"/>
        <charset val="134"/>
      </rPr>
      <t>国家重大水利工程建设基金收入</t>
    </r>
  </si>
  <si>
    <r>
      <rPr>
        <b/>
        <sz val="10"/>
        <color theme="1"/>
        <rFont val="宋体"/>
        <charset val="134"/>
      </rPr>
      <t>七、城乡社区支出</t>
    </r>
  </si>
  <si>
    <r>
      <rPr>
        <sz val="10"/>
        <color theme="1"/>
        <rFont val="Times New Roman"/>
        <charset val="0"/>
      </rPr>
      <t xml:space="preserve">      </t>
    </r>
    <r>
      <rPr>
        <sz val="10"/>
        <color theme="1"/>
        <rFont val="宋体"/>
        <charset val="134"/>
      </rPr>
      <t>地方重大水利工程建设资金</t>
    </r>
  </si>
  <si>
    <r>
      <rPr>
        <sz val="10"/>
        <color theme="1"/>
        <rFont val="Times New Roman"/>
        <charset val="0"/>
      </rPr>
      <t xml:space="preserve">    </t>
    </r>
    <r>
      <rPr>
        <sz val="10"/>
        <color theme="1"/>
        <rFont val="宋体"/>
        <charset val="134"/>
      </rPr>
      <t>国有土地使用权出让收入安排的支出</t>
    </r>
  </si>
  <si>
    <r>
      <rPr>
        <sz val="10"/>
        <color theme="1"/>
        <rFont val="Times New Roman"/>
        <charset val="0"/>
      </rPr>
      <t xml:space="preserve">  </t>
    </r>
    <r>
      <rPr>
        <sz val="10"/>
        <color theme="1"/>
        <rFont val="宋体"/>
        <charset val="134"/>
      </rPr>
      <t>车辆通行费</t>
    </r>
  </si>
  <si>
    <r>
      <rPr>
        <sz val="10"/>
        <color theme="1"/>
        <rFont val="Times New Roman"/>
        <charset val="0"/>
      </rPr>
      <t xml:space="preserve">    </t>
    </r>
    <r>
      <rPr>
        <sz val="10"/>
        <color theme="1"/>
        <rFont val="宋体"/>
        <charset val="134"/>
      </rPr>
      <t>国有土地收益基金安排的支出</t>
    </r>
  </si>
  <si>
    <r>
      <rPr>
        <sz val="10"/>
        <color theme="1"/>
        <rFont val="Times New Roman"/>
        <charset val="0"/>
      </rPr>
      <t xml:space="preserve">  </t>
    </r>
    <r>
      <rPr>
        <sz val="10"/>
        <color theme="1"/>
        <rFont val="宋体"/>
        <charset val="134"/>
      </rPr>
      <t>污水处理费收入</t>
    </r>
  </si>
  <si>
    <r>
      <rPr>
        <sz val="10"/>
        <color theme="1"/>
        <rFont val="Times New Roman"/>
        <charset val="0"/>
      </rPr>
      <t xml:space="preserve">    </t>
    </r>
    <r>
      <rPr>
        <sz val="10"/>
        <color theme="1"/>
        <rFont val="宋体"/>
        <charset val="134"/>
      </rPr>
      <t>农业土地开发资金安排的支出</t>
    </r>
  </si>
  <si>
    <r>
      <rPr>
        <sz val="10"/>
        <color theme="1"/>
        <rFont val="Times New Roman"/>
        <charset val="0"/>
      </rPr>
      <t xml:space="preserve">  </t>
    </r>
    <r>
      <rPr>
        <sz val="10"/>
        <color theme="1"/>
        <rFont val="宋体"/>
        <charset val="134"/>
      </rPr>
      <t>彩票发行机构和彩票销售机构的业务费用</t>
    </r>
  </si>
  <si>
    <r>
      <rPr>
        <sz val="10"/>
        <color theme="1"/>
        <rFont val="Times New Roman"/>
        <charset val="0"/>
      </rPr>
      <t xml:space="preserve">    </t>
    </r>
    <r>
      <rPr>
        <sz val="10"/>
        <color theme="1"/>
        <rFont val="宋体"/>
        <charset val="134"/>
      </rPr>
      <t>城市基础设施配套费安排的支出</t>
    </r>
  </si>
  <si>
    <r>
      <rPr>
        <sz val="10"/>
        <color theme="1"/>
        <rFont val="Times New Roman"/>
        <charset val="134"/>
      </rPr>
      <t xml:space="preserve"> </t>
    </r>
    <r>
      <rPr>
        <sz val="10"/>
        <color theme="1"/>
        <rFont val="宋体"/>
        <charset val="134"/>
      </rPr>
      <t>耕地保护考核奖惩基金</t>
    </r>
  </si>
  <si>
    <r>
      <rPr>
        <sz val="10"/>
        <color theme="1"/>
        <rFont val="Times New Roman"/>
        <charset val="0"/>
      </rPr>
      <t xml:space="preserve">    </t>
    </r>
    <r>
      <rPr>
        <sz val="10"/>
        <color theme="1"/>
        <rFont val="宋体"/>
        <charset val="134"/>
      </rPr>
      <t>污水处理费安排的支出</t>
    </r>
  </si>
  <si>
    <r>
      <rPr>
        <sz val="10"/>
        <color theme="1"/>
        <rFont val="Times New Roman"/>
        <charset val="134"/>
      </rPr>
      <t xml:space="preserve"> </t>
    </r>
    <r>
      <rPr>
        <sz val="10"/>
        <color theme="1"/>
        <rFont val="宋体"/>
        <charset val="134"/>
      </rPr>
      <t>超长期特别国债财务基金收入</t>
    </r>
  </si>
  <si>
    <r>
      <rPr>
        <sz val="10"/>
        <color theme="1"/>
        <rFont val="Times New Roman"/>
        <charset val="0"/>
      </rPr>
      <t xml:space="preserve">    </t>
    </r>
    <r>
      <rPr>
        <sz val="10"/>
        <color theme="1"/>
        <rFont val="宋体"/>
        <charset val="134"/>
      </rPr>
      <t>土地储备专项债券收入安排的支出</t>
    </r>
  </si>
  <si>
    <r>
      <rPr>
        <sz val="10"/>
        <color theme="1"/>
        <rFont val="Times New Roman"/>
        <charset val="0"/>
      </rPr>
      <t xml:space="preserve">  </t>
    </r>
    <r>
      <rPr>
        <sz val="10"/>
        <color theme="1"/>
        <rFont val="宋体"/>
        <charset val="134"/>
      </rPr>
      <t>其他政府性基金收入</t>
    </r>
  </si>
  <si>
    <r>
      <rPr>
        <sz val="10"/>
        <color theme="1"/>
        <rFont val="Times New Roman"/>
        <charset val="0"/>
      </rPr>
      <t xml:space="preserve">    </t>
    </r>
    <r>
      <rPr>
        <sz val="10"/>
        <color theme="1"/>
        <rFont val="宋体"/>
        <charset val="134"/>
      </rPr>
      <t>棚户区改造专项债券收入安排的支出</t>
    </r>
  </si>
  <si>
    <r>
      <rPr>
        <sz val="10"/>
        <color theme="1"/>
        <rFont val="宋体"/>
        <charset val="134"/>
      </rPr>
      <t>二、专项债务对应项目专项收入</t>
    </r>
  </si>
  <si>
    <r>
      <rPr>
        <sz val="10"/>
        <color theme="1"/>
        <rFont val="Times New Roman"/>
        <charset val="0"/>
      </rPr>
      <t xml:space="preserve">    </t>
    </r>
    <r>
      <rPr>
        <sz val="10"/>
        <color theme="1"/>
        <rFont val="宋体"/>
        <charset val="134"/>
      </rPr>
      <t>城市基础设施配套费对应专项债务收入安排的支出</t>
    </r>
  </si>
  <si>
    <r>
      <rPr>
        <sz val="10"/>
        <color theme="1"/>
        <rFont val="宋体"/>
        <charset val="134"/>
      </rPr>
      <t>国家电影事业发展专项资金专项债务对应项目专项收入</t>
    </r>
  </si>
  <si>
    <r>
      <rPr>
        <sz val="10"/>
        <color theme="1"/>
        <rFont val="Times New Roman"/>
        <charset val="0"/>
      </rPr>
      <t xml:space="preserve">    </t>
    </r>
    <r>
      <rPr>
        <sz val="10"/>
        <color theme="1"/>
        <rFont val="宋体"/>
        <charset val="134"/>
      </rPr>
      <t>污水处理费对应专项债务收入安排的支出</t>
    </r>
  </si>
  <si>
    <r>
      <rPr>
        <sz val="10"/>
        <color theme="1"/>
        <rFont val="宋体"/>
        <charset val="134"/>
      </rPr>
      <t>国有土地使用权出让金专项债务对应项目专项收入</t>
    </r>
  </si>
  <si>
    <r>
      <rPr>
        <sz val="10"/>
        <color theme="1"/>
        <rFont val="Times New Roman"/>
        <charset val="0"/>
      </rPr>
      <t xml:space="preserve">    </t>
    </r>
    <r>
      <rPr>
        <sz val="10"/>
        <color theme="1"/>
        <rFont val="宋体"/>
        <charset val="134"/>
      </rPr>
      <t>国有土地使用权出让收入对应专项债务收入安排的支出</t>
    </r>
  </si>
  <si>
    <r>
      <rPr>
        <sz val="10"/>
        <color theme="1"/>
        <rFont val="宋体"/>
        <charset val="134"/>
      </rPr>
      <t>其中：土地储备专项债券对应项目专项收入</t>
    </r>
  </si>
  <si>
    <r>
      <rPr>
        <sz val="10"/>
        <color theme="1"/>
        <rFont val="Times New Roman"/>
        <charset val="0"/>
      </rPr>
      <t xml:space="preserve">    </t>
    </r>
    <r>
      <rPr>
        <sz val="10"/>
        <color indexed="8"/>
        <rFont val="宋体"/>
        <charset val="134"/>
      </rPr>
      <t>超长期特别国债安排的支出</t>
    </r>
  </si>
  <si>
    <r>
      <rPr>
        <sz val="10"/>
        <color theme="1"/>
        <rFont val="Times New Roman"/>
        <charset val="0"/>
      </rPr>
      <t xml:space="preserve">      </t>
    </r>
    <r>
      <rPr>
        <sz val="10"/>
        <color theme="1"/>
        <rFont val="宋体"/>
        <charset val="134"/>
      </rPr>
      <t>棚户区改造专项债券对应项目专项收入</t>
    </r>
  </si>
  <si>
    <r>
      <rPr>
        <b/>
        <sz val="10"/>
        <color theme="1"/>
        <rFont val="宋体"/>
        <charset val="134"/>
      </rPr>
      <t>八、农林水支出</t>
    </r>
  </si>
  <si>
    <r>
      <rPr>
        <sz val="10"/>
        <color theme="1"/>
        <rFont val="Times New Roman"/>
        <charset val="0"/>
      </rPr>
      <t xml:space="preserve">      </t>
    </r>
    <r>
      <rPr>
        <sz val="10"/>
        <color theme="1"/>
        <rFont val="宋体"/>
        <charset val="134"/>
      </rPr>
      <t>其他国有土地使用权出让金专项债务对应项目专项收入</t>
    </r>
  </si>
  <si>
    <r>
      <rPr>
        <sz val="10"/>
        <color theme="1"/>
        <rFont val="Times New Roman"/>
        <charset val="0"/>
      </rPr>
      <t xml:space="preserve">    </t>
    </r>
    <r>
      <rPr>
        <sz val="10"/>
        <color theme="1"/>
        <rFont val="宋体"/>
        <charset val="134"/>
      </rPr>
      <t>大中型水库库区基金安排的支出</t>
    </r>
  </si>
  <si>
    <r>
      <rPr>
        <sz val="10"/>
        <color theme="1"/>
        <rFont val="宋体"/>
        <charset val="134"/>
      </rPr>
      <t>农业土地开发资金专项债务对应项目专项收入</t>
    </r>
  </si>
  <si>
    <r>
      <rPr>
        <sz val="10"/>
        <color theme="1"/>
        <rFont val="Times New Roman"/>
        <charset val="0"/>
      </rPr>
      <t xml:space="preserve">    </t>
    </r>
    <r>
      <rPr>
        <sz val="10"/>
        <color theme="1"/>
        <rFont val="宋体"/>
        <charset val="134"/>
      </rPr>
      <t>国家重大水利工程建设基金安排的支出</t>
    </r>
  </si>
  <si>
    <r>
      <rPr>
        <sz val="10"/>
        <color theme="1"/>
        <rFont val="宋体"/>
        <charset val="134"/>
      </rPr>
      <t>大中型水库库区基金专项债务对应项目专项收入</t>
    </r>
  </si>
  <si>
    <r>
      <rPr>
        <sz val="10"/>
        <color theme="1"/>
        <rFont val="Times New Roman"/>
        <charset val="0"/>
      </rPr>
      <t xml:space="preserve">    </t>
    </r>
    <r>
      <rPr>
        <sz val="10"/>
        <color theme="1"/>
        <rFont val="宋体"/>
        <charset val="134"/>
      </rPr>
      <t>大中型水库库区基金对应专项债务收入安排的支出</t>
    </r>
  </si>
  <si>
    <r>
      <rPr>
        <sz val="10"/>
        <color theme="1"/>
        <rFont val="宋体"/>
        <charset val="134"/>
      </rPr>
      <t>城市基础设施配套费专项债务对应项目专项收入</t>
    </r>
  </si>
  <si>
    <r>
      <rPr>
        <sz val="10"/>
        <color theme="1"/>
        <rFont val="Times New Roman"/>
        <charset val="0"/>
      </rPr>
      <t xml:space="preserve">    </t>
    </r>
    <r>
      <rPr>
        <sz val="10"/>
        <color theme="1"/>
        <rFont val="宋体"/>
        <charset val="134"/>
      </rPr>
      <t>国家重大水利工程建设基金对应专项债务收入安排的支出</t>
    </r>
  </si>
  <si>
    <r>
      <rPr>
        <sz val="10"/>
        <color theme="1"/>
        <rFont val="宋体"/>
        <charset val="134"/>
      </rPr>
      <t>小型水库移民扶助基金专项债务对应项目专项收入</t>
    </r>
  </si>
  <si>
    <r>
      <rPr>
        <sz val="10"/>
        <color theme="1"/>
        <rFont val="Times New Roman"/>
        <charset val="0"/>
      </rPr>
      <t xml:space="preserve">    </t>
    </r>
    <r>
      <rPr>
        <sz val="10"/>
        <color theme="1"/>
        <rFont val="宋体"/>
        <charset val="134"/>
      </rPr>
      <t>大中型水库移民后期扶持基金支出</t>
    </r>
  </si>
  <si>
    <r>
      <rPr>
        <sz val="10"/>
        <color theme="1"/>
        <rFont val="宋体"/>
        <charset val="134"/>
      </rPr>
      <t>国家重大水利工程建设基金专项债务对应项目专项收入</t>
    </r>
  </si>
  <si>
    <r>
      <rPr>
        <sz val="10"/>
        <color theme="1"/>
        <rFont val="Times New Roman"/>
        <charset val="0"/>
      </rPr>
      <t xml:space="preserve">        </t>
    </r>
    <r>
      <rPr>
        <sz val="10"/>
        <color indexed="8"/>
        <rFont val="宋体"/>
        <charset val="134"/>
      </rPr>
      <t>移民补助</t>
    </r>
  </si>
  <si>
    <r>
      <rPr>
        <sz val="10"/>
        <color theme="1"/>
        <rFont val="宋体"/>
        <charset val="134"/>
      </rPr>
      <t>车辆通行费专项债务对应项目专项收入</t>
    </r>
  </si>
  <si>
    <r>
      <rPr>
        <sz val="10"/>
        <color theme="1"/>
        <rFont val="Times New Roman"/>
        <charset val="0"/>
      </rPr>
      <t xml:space="preserve">        </t>
    </r>
    <r>
      <rPr>
        <sz val="10"/>
        <color indexed="8"/>
        <rFont val="宋体"/>
        <charset val="134"/>
      </rPr>
      <t>基础设施建设和经济发展</t>
    </r>
  </si>
  <si>
    <r>
      <rPr>
        <sz val="10"/>
        <color theme="1"/>
        <rFont val="宋体"/>
        <charset val="134"/>
      </rPr>
      <t>污水处理费专项债务对应项目专项收入</t>
    </r>
  </si>
  <si>
    <r>
      <rPr>
        <sz val="10"/>
        <color theme="1"/>
        <rFont val="Times New Roman"/>
        <charset val="0"/>
      </rPr>
      <t xml:space="preserve">        </t>
    </r>
    <r>
      <rPr>
        <sz val="10"/>
        <color indexed="8"/>
        <rFont val="宋体"/>
        <charset val="134"/>
      </rPr>
      <t>其他大中型水库移民后期扶持资金支出</t>
    </r>
  </si>
  <si>
    <t>其他政府性基金专项债务对应项目专项收入</t>
  </si>
  <si>
    <r>
      <rPr>
        <sz val="10"/>
        <color theme="1"/>
        <rFont val="Times New Roman"/>
        <charset val="0"/>
      </rPr>
      <t xml:space="preserve">    </t>
    </r>
    <r>
      <rPr>
        <sz val="10"/>
        <color theme="1"/>
        <rFont val="宋体"/>
        <charset val="134"/>
      </rPr>
      <t>小型水库移民扶助基金安排的支出</t>
    </r>
  </si>
  <si>
    <r>
      <rPr>
        <sz val="10"/>
        <color theme="1"/>
        <rFont val="Times New Roman"/>
        <charset val="0"/>
      </rPr>
      <t xml:space="preserve">    </t>
    </r>
    <r>
      <rPr>
        <sz val="10"/>
        <color theme="1"/>
        <rFont val="宋体"/>
        <charset val="134"/>
      </rPr>
      <t>小型水库移民扶助基金对应专项债务收入安排的支出</t>
    </r>
  </si>
  <si>
    <r>
      <rPr>
        <sz val="10"/>
        <color theme="1"/>
        <rFont val="Times New Roman"/>
        <charset val="0"/>
      </rPr>
      <t xml:space="preserve">    </t>
    </r>
    <r>
      <rPr>
        <sz val="10"/>
        <color theme="1"/>
        <rFont val="宋体"/>
        <charset val="134"/>
      </rPr>
      <t>超长期特别国债安排的支出</t>
    </r>
  </si>
  <si>
    <r>
      <rPr>
        <b/>
        <sz val="10"/>
        <color theme="1"/>
        <rFont val="宋体"/>
        <charset val="134"/>
      </rPr>
      <t>九、交通运输支出</t>
    </r>
  </si>
  <si>
    <r>
      <rPr>
        <sz val="10"/>
        <color theme="1"/>
        <rFont val="Times New Roman"/>
        <charset val="0"/>
      </rPr>
      <t xml:space="preserve">    </t>
    </r>
    <r>
      <rPr>
        <sz val="10"/>
        <color theme="1"/>
        <rFont val="宋体"/>
        <charset val="134"/>
      </rPr>
      <t>车辆通行费安排的支出</t>
    </r>
  </si>
  <si>
    <r>
      <rPr>
        <sz val="10"/>
        <color theme="1"/>
        <rFont val="Times New Roman"/>
        <charset val="0"/>
      </rPr>
      <t xml:space="preserve">       </t>
    </r>
    <r>
      <rPr>
        <sz val="10"/>
        <color theme="1"/>
        <rFont val="宋体"/>
        <charset val="134"/>
      </rPr>
      <t>公路还贷</t>
    </r>
  </si>
  <si>
    <r>
      <rPr>
        <sz val="10"/>
        <color theme="1"/>
        <rFont val="Times New Roman"/>
        <charset val="0"/>
      </rPr>
      <t xml:space="preserve">       </t>
    </r>
    <r>
      <rPr>
        <sz val="10"/>
        <color theme="1"/>
        <rFont val="宋体"/>
        <charset val="134"/>
      </rPr>
      <t>政府还贷公路养护</t>
    </r>
  </si>
  <si>
    <r>
      <rPr>
        <sz val="10"/>
        <color theme="1"/>
        <rFont val="Times New Roman"/>
        <charset val="0"/>
      </rPr>
      <t xml:space="preserve">       </t>
    </r>
    <r>
      <rPr>
        <sz val="10"/>
        <color theme="1"/>
        <rFont val="宋体"/>
        <charset val="134"/>
      </rPr>
      <t>政府还贷公路管理</t>
    </r>
  </si>
  <si>
    <r>
      <rPr>
        <sz val="10"/>
        <color theme="1"/>
        <rFont val="Times New Roman"/>
        <charset val="0"/>
      </rPr>
      <t xml:space="preserve">       </t>
    </r>
    <r>
      <rPr>
        <sz val="10"/>
        <color theme="1"/>
        <rFont val="宋体"/>
        <charset val="134"/>
      </rPr>
      <t>其他车辆通行费安排的支出</t>
    </r>
  </si>
  <si>
    <r>
      <rPr>
        <sz val="10"/>
        <color theme="1"/>
        <rFont val="Times New Roman"/>
        <charset val="0"/>
      </rPr>
      <t xml:space="preserve">    </t>
    </r>
    <r>
      <rPr>
        <sz val="10"/>
        <color theme="1"/>
        <rFont val="宋体"/>
        <charset val="134"/>
      </rPr>
      <t>民航发展基金支出</t>
    </r>
  </si>
  <si>
    <r>
      <rPr>
        <sz val="10"/>
        <color theme="1"/>
        <rFont val="Times New Roman"/>
        <charset val="0"/>
      </rPr>
      <t xml:space="preserve">       </t>
    </r>
    <r>
      <rPr>
        <sz val="10"/>
        <color theme="1"/>
        <rFont val="宋体"/>
        <charset val="134"/>
      </rPr>
      <t>民航机场建设</t>
    </r>
  </si>
  <si>
    <r>
      <rPr>
        <sz val="10"/>
        <color theme="1"/>
        <rFont val="Times New Roman"/>
        <charset val="0"/>
      </rPr>
      <t xml:space="preserve">       </t>
    </r>
    <r>
      <rPr>
        <sz val="10"/>
        <color theme="1"/>
        <rFont val="宋体"/>
        <charset val="134"/>
      </rPr>
      <t>空管系统建设</t>
    </r>
  </si>
  <si>
    <r>
      <rPr>
        <sz val="10"/>
        <color theme="1"/>
        <rFont val="Times New Roman"/>
        <charset val="0"/>
      </rPr>
      <t xml:space="preserve">       </t>
    </r>
    <r>
      <rPr>
        <sz val="10"/>
        <color theme="1"/>
        <rFont val="宋体"/>
        <charset val="134"/>
      </rPr>
      <t>民航安全</t>
    </r>
  </si>
  <si>
    <r>
      <rPr>
        <sz val="10"/>
        <color theme="1"/>
        <rFont val="Times New Roman"/>
        <charset val="0"/>
      </rPr>
      <t xml:space="preserve">       </t>
    </r>
    <r>
      <rPr>
        <sz val="10"/>
        <color theme="1"/>
        <rFont val="宋体"/>
        <charset val="134"/>
      </rPr>
      <t>航线和机场补贴</t>
    </r>
  </si>
  <si>
    <r>
      <rPr>
        <sz val="10"/>
        <color theme="1"/>
        <rFont val="Times New Roman"/>
        <charset val="0"/>
      </rPr>
      <t xml:space="preserve">       </t>
    </r>
    <r>
      <rPr>
        <sz val="10"/>
        <color theme="1"/>
        <rFont val="宋体"/>
        <charset val="134"/>
      </rPr>
      <t>民航节能减排</t>
    </r>
  </si>
  <si>
    <r>
      <rPr>
        <sz val="10"/>
        <color theme="1"/>
        <rFont val="Times New Roman"/>
        <charset val="0"/>
      </rPr>
      <t xml:space="preserve">       </t>
    </r>
    <r>
      <rPr>
        <sz val="10"/>
        <color theme="1"/>
        <rFont val="宋体"/>
        <charset val="134"/>
      </rPr>
      <t>通用航空发展</t>
    </r>
  </si>
  <si>
    <r>
      <rPr>
        <sz val="10"/>
        <color theme="1"/>
        <rFont val="Times New Roman"/>
        <charset val="0"/>
      </rPr>
      <t xml:space="preserve">       </t>
    </r>
    <r>
      <rPr>
        <sz val="10"/>
        <color theme="1"/>
        <rFont val="宋体"/>
        <charset val="134"/>
      </rPr>
      <t>征管经费</t>
    </r>
  </si>
  <si>
    <r>
      <rPr>
        <sz val="10"/>
        <color theme="1"/>
        <rFont val="Times New Roman"/>
        <charset val="0"/>
      </rPr>
      <t xml:space="preserve">       </t>
    </r>
    <r>
      <rPr>
        <sz val="10"/>
        <color theme="1"/>
        <rFont val="宋体"/>
        <charset val="134"/>
      </rPr>
      <t>民航科教和信息建设</t>
    </r>
  </si>
  <si>
    <r>
      <rPr>
        <sz val="10"/>
        <color theme="1"/>
        <rFont val="Times New Roman"/>
        <charset val="0"/>
      </rPr>
      <t xml:space="preserve">       </t>
    </r>
    <r>
      <rPr>
        <sz val="10"/>
        <color theme="1"/>
        <rFont val="宋体"/>
        <charset val="134"/>
      </rPr>
      <t>其他民航发展基金支出</t>
    </r>
  </si>
  <si>
    <r>
      <rPr>
        <sz val="10"/>
        <color theme="1"/>
        <rFont val="Times New Roman"/>
        <charset val="0"/>
      </rPr>
      <t xml:space="preserve">    </t>
    </r>
    <r>
      <rPr>
        <sz val="10"/>
        <color theme="1"/>
        <rFont val="宋体"/>
        <charset val="134"/>
      </rPr>
      <t>政府收费公路专项债券收入安排的支出</t>
    </r>
  </si>
  <si>
    <r>
      <rPr>
        <sz val="10"/>
        <color theme="1"/>
        <rFont val="Times New Roman"/>
        <charset val="0"/>
      </rPr>
      <t xml:space="preserve">    </t>
    </r>
    <r>
      <rPr>
        <sz val="10"/>
        <color theme="1"/>
        <rFont val="宋体"/>
        <charset val="134"/>
      </rPr>
      <t>车辆通行费对应专项债务收入安排的支出</t>
    </r>
  </si>
  <si>
    <r>
      <rPr>
        <b/>
        <sz val="10"/>
        <color theme="1"/>
        <rFont val="宋体"/>
        <charset val="134"/>
      </rPr>
      <t>十、资源勘探工业信息等支出</t>
    </r>
  </si>
  <si>
    <r>
      <rPr>
        <sz val="10"/>
        <color theme="1"/>
        <rFont val="Times New Roman"/>
        <charset val="0"/>
      </rPr>
      <t xml:space="preserve">    </t>
    </r>
    <r>
      <rPr>
        <sz val="10"/>
        <color theme="1"/>
        <rFont val="宋体"/>
        <charset val="134"/>
      </rPr>
      <t>地方农网还贷资金支出</t>
    </r>
  </si>
  <si>
    <r>
      <rPr>
        <b/>
        <sz val="10"/>
        <color theme="1"/>
        <rFont val="宋体"/>
        <charset val="134"/>
      </rPr>
      <t>十一、金融支出</t>
    </r>
  </si>
  <si>
    <r>
      <rPr>
        <sz val="10"/>
        <color theme="1"/>
        <rFont val="宋体"/>
        <charset val="134"/>
      </rPr>
      <t>金融调控支出</t>
    </r>
  </si>
  <si>
    <r>
      <rPr>
        <b/>
        <sz val="10"/>
        <color theme="1"/>
        <rFont val="宋体"/>
        <charset val="134"/>
      </rPr>
      <t>十二、自然资源海洋气象等支出</t>
    </r>
  </si>
  <si>
    <r>
      <rPr>
        <sz val="10"/>
        <color theme="1"/>
        <rFont val="Times New Roman"/>
        <charset val="134"/>
      </rPr>
      <t xml:space="preserve">  </t>
    </r>
    <r>
      <rPr>
        <sz val="10"/>
        <color theme="1"/>
        <rFont val="宋体"/>
        <charset val="134"/>
      </rPr>
      <t>耕地保护考核奖惩基金支出</t>
    </r>
  </si>
  <si>
    <r>
      <rPr>
        <b/>
        <sz val="10"/>
        <color theme="1"/>
        <rFont val="宋体"/>
        <charset val="134"/>
      </rPr>
      <t>十三、住房保障支出</t>
    </r>
  </si>
  <si>
    <r>
      <rPr>
        <b/>
        <sz val="10"/>
        <color theme="1"/>
        <rFont val="宋体"/>
        <charset val="134"/>
      </rPr>
      <t>十四、粮油物资支出</t>
    </r>
  </si>
  <si>
    <r>
      <rPr>
        <b/>
        <sz val="10"/>
        <color theme="1"/>
        <rFont val="宋体"/>
        <charset val="134"/>
      </rPr>
      <t>十五、灾害防治及应急管理支出</t>
    </r>
  </si>
  <si>
    <r>
      <rPr>
        <b/>
        <sz val="10"/>
        <color theme="1"/>
        <rFont val="宋体"/>
        <charset val="134"/>
      </rPr>
      <t>十六、其他支出</t>
    </r>
  </si>
  <si>
    <r>
      <rPr>
        <sz val="10"/>
        <color theme="1"/>
        <rFont val="Times New Roman"/>
        <charset val="0"/>
      </rPr>
      <t xml:space="preserve">    </t>
    </r>
    <r>
      <rPr>
        <sz val="10"/>
        <color indexed="8"/>
        <rFont val="宋体"/>
        <charset val="134"/>
      </rPr>
      <t>其他政府性基金及对应专项债务收入安排的支出</t>
    </r>
  </si>
  <si>
    <r>
      <rPr>
        <sz val="9"/>
        <color theme="1"/>
        <rFont val="Times New Roman"/>
        <charset val="0"/>
      </rPr>
      <t xml:space="preserve">        </t>
    </r>
    <r>
      <rPr>
        <sz val="9"/>
        <color indexed="8"/>
        <rFont val="宋体"/>
        <charset val="134"/>
      </rPr>
      <t>其他政府性基金安排的支出</t>
    </r>
  </si>
  <si>
    <r>
      <rPr>
        <sz val="10"/>
        <color theme="1"/>
        <rFont val="Times New Roman"/>
        <charset val="0"/>
      </rPr>
      <t xml:space="preserve">        </t>
    </r>
    <r>
      <rPr>
        <sz val="10"/>
        <color indexed="8"/>
        <rFont val="宋体"/>
        <charset val="134"/>
      </rPr>
      <t>其他地方自行试点项目收益专项债券收入安排的支出</t>
    </r>
  </si>
  <si>
    <r>
      <rPr>
        <sz val="9"/>
        <color theme="1"/>
        <rFont val="Times New Roman"/>
        <charset val="0"/>
      </rPr>
      <t xml:space="preserve">        </t>
    </r>
    <r>
      <rPr>
        <sz val="9"/>
        <color indexed="8"/>
        <rFont val="宋体"/>
        <charset val="134"/>
      </rPr>
      <t>其他政府性基金债务收入安排的支出</t>
    </r>
  </si>
  <si>
    <r>
      <rPr>
        <sz val="10"/>
        <color theme="1"/>
        <rFont val="Times New Roman"/>
        <charset val="0"/>
      </rPr>
      <t xml:space="preserve">   </t>
    </r>
    <r>
      <rPr>
        <sz val="10"/>
        <color theme="1"/>
        <rFont val="宋体"/>
        <charset val="134"/>
      </rPr>
      <t>彩票发行销售机构业务费安排的支出</t>
    </r>
  </si>
  <si>
    <r>
      <rPr>
        <sz val="10"/>
        <color theme="1"/>
        <rFont val="Times New Roman"/>
        <charset val="0"/>
      </rPr>
      <t xml:space="preserve">       </t>
    </r>
    <r>
      <rPr>
        <sz val="10"/>
        <color theme="1"/>
        <rFont val="宋体"/>
        <charset val="134"/>
      </rPr>
      <t>福利彩票发行机构的业务费支出</t>
    </r>
  </si>
  <si>
    <r>
      <rPr>
        <sz val="10"/>
        <color theme="1"/>
        <rFont val="Times New Roman"/>
        <charset val="0"/>
      </rPr>
      <t xml:space="preserve">       </t>
    </r>
    <r>
      <rPr>
        <sz val="10"/>
        <color theme="1"/>
        <rFont val="宋体"/>
        <charset val="134"/>
      </rPr>
      <t>体育彩票发行机构的业务费支出</t>
    </r>
  </si>
  <si>
    <r>
      <rPr>
        <sz val="10"/>
        <color theme="1"/>
        <rFont val="Times New Roman"/>
        <charset val="0"/>
      </rPr>
      <t xml:space="preserve">       </t>
    </r>
    <r>
      <rPr>
        <sz val="10"/>
        <color theme="1"/>
        <rFont val="宋体"/>
        <charset val="134"/>
      </rPr>
      <t>福利彩票销售机构的业务费支出</t>
    </r>
  </si>
  <si>
    <r>
      <rPr>
        <sz val="10"/>
        <color theme="1"/>
        <rFont val="Times New Roman"/>
        <charset val="0"/>
      </rPr>
      <t xml:space="preserve">       </t>
    </r>
    <r>
      <rPr>
        <sz val="10"/>
        <color theme="1"/>
        <rFont val="宋体"/>
        <charset val="134"/>
      </rPr>
      <t>体育彩票销售机构的业务费支出</t>
    </r>
  </si>
  <si>
    <r>
      <rPr>
        <sz val="10"/>
        <color theme="1"/>
        <rFont val="Times New Roman"/>
        <charset val="0"/>
      </rPr>
      <t xml:space="preserve">       </t>
    </r>
    <r>
      <rPr>
        <sz val="10"/>
        <color theme="1"/>
        <rFont val="宋体"/>
        <charset val="134"/>
      </rPr>
      <t>彩票发行销售风险基金支出</t>
    </r>
  </si>
  <si>
    <r>
      <rPr>
        <sz val="10"/>
        <color theme="1"/>
        <rFont val="Times New Roman"/>
        <charset val="0"/>
      </rPr>
      <t xml:space="preserve">       </t>
    </r>
    <r>
      <rPr>
        <sz val="10"/>
        <color theme="1"/>
        <rFont val="宋体"/>
        <charset val="134"/>
      </rPr>
      <t>彩票市场调控资金支出</t>
    </r>
  </si>
  <si>
    <r>
      <rPr>
        <sz val="10"/>
        <color theme="1"/>
        <rFont val="Times New Roman"/>
        <charset val="0"/>
      </rPr>
      <t xml:space="preserve">       </t>
    </r>
    <r>
      <rPr>
        <sz val="10"/>
        <color theme="1"/>
        <rFont val="宋体"/>
        <charset val="134"/>
      </rPr>
      <t>其他彩票发行销售机业务费安排的支出</t>
    </r>
  </si>
  <si>
    <r>
      <rPr>
        <sz val="10"/>
        <color theme="1"/>
        <rFont val="Times New Roman"/>
        <charset val="0"/>
      </rPr>
      <t xml:space="preserve">   </t>
    </r>
    <r>
      <rPr>
        <sz val="10"/>
        <color theme="1"/>
        <rFont val="宋体"/>
        <charset val="134"/>
      </rPr>
      <t>彩票公益金安排的支出</t>
    </r>
  </si>
  <si>
    <r>
      <rPr>
        <sz val="10"/>
        <color theme="1"/>
        <rFont val="Times New Roman"/>
        <charset val="0"/>
      </rPr>
      <t xml:space="preserve">       </t>
    </r>
    <r>
      <rPr>
        <sz val="10"/>
        <color theme="1"/>
        <rFont val="宋体"/>
        <charset val="134"/>
      </rPr>
      <t>用于社会福利的彩票公益金支出</t>
    </r>
  </si>
  <si>
    <r>
      <rPr>
        <sz val="10"/>
        <color theme="1"/>
        <rFont val="Times New Roman"/>
        <charset val="0"/>
      </rPr>
      <t xml:space="preserve">       </t>
    </r>
    <r>
      <rPr>
        <sz val="10"/>
        <color theme="1"/>
        <rFont val="宋体"/>
        <charset val="134"/>
      </rPr>
      <t>用于体育事业的彩票公益金支出</t>
    </r>
  </si>
  <si>
    <r>
      <rPr>
        <sz val="10"/>
        <color theme="1"/>
        <rFont val="Times New Roman"/>
        <charset val="0"/>
      </rPr>
      <t xml:space="preserve">       </t>
    </r>
    <r>
      <rPr>
        <sz val="10"/>
        <color theme="1"/>
        <rFont val="宋体"/>
        <charset val="134"/>
      </rPr>
      <t>用于教育事业的彩票公益金支出</t>
    </r>
  </si>
  <si>
    <r>
      <rPr>
        <sz val="10"/>
        <color theme="1"/>
        <rFont val="Times New Roman"/>
        <charset val="0"/>
      </rPr>
      <t xml:space="preserve">       </t>
    </r>
    <r>
      <rPr>
        <sz val="10"/>
        <color theme="1"/>
        <rFont val="宋体"/>
        <charset val="134"/>
      </rPr>
      <t>用于残疾人事业的彩票公益金支出</t>
    </r>
  </si>
  <si>
    <r>
      <rPr>
        <sz val="10"/>
        <color theme="1"/>
        <rFont val="Times New Roman"/>
        <charset val="0"/>
      </rPr>
      <t xml:space="preserve">       </t>
    </r>
    <r>
      <rPr>
        <sz val="10"/>
        <color theme="1"/>
        <rFont val="宋体"/>
        <charset val="134"/>
      </rPr>
      <t>用于文化事业的彩票公益金支出</t>
    </r>
  </si>
  <si>
    <r>
      <rPr>
        <sz val="10"/>
        <color theme="1"/>
        <rFont val="Times New Roman"/>
        <charset val="0"/>
      </rPr>
      <t xml:space="preserve">       </t>
    </r>
    <r>
      <rPr>
        <sz val="10"/>
        <color theme="1"/>
        <rFont val="宋体"/>
        <charset val="0"/>
      </rPr>
      <t>用于巩固拓展脱贫攻坚成果衔接乡村振兴的彩票公益金支出</t>
    </r>
  </si>
  <si>
    <r>
      <rPr>
        <sz val="10"/>
        <color theme="1"/>
        <rFont val="Times New Roman"/>
        <charset val="0"/>
      </rPr>
      <t xml:space="preserve">       </t>
    </r>
    <r>
      <rPr>
        <sz val="10"/>
        <color theme="1"/>
        <rFont val="宋体"/>
        <charset val="134"/>
      </rPr>
      <t>用于城乡医疗救助的彩票公益金支出</t>
    </r>
  </si>
  <si>
    <r>
      <rPr>
        <sz val="10"/>
        <color theme="1"/>
        <rFont val="Times New Roman"/>
        <charset val="0"/>
      </rPr>
      <t xml:space="preserve">       </t>
    </r>
    <r>
      <rPr>
        <sz val="10"/>
        <color theme="1"/>
        <rFont val="宋体"/>
        <charset val="134"/>
      </rPr>
      <t>用于其他社会公益事业的彩票公益金支出</t>
    </r>
  </si>
  <si>
    <r>
      <rPr>
        <sz val="10"/>
        <color theme="1"/>
        <rFont val="Times New Roman"/>
        <charset val="0"/>
      </rPr>
      <t xml:space="preserve">    </t>
    </r>
    <r>
      <rPr>
        <sz val="10"/>
        <color theme="1"/>
        <rFont val="宋体"/>
        <charset val="134"/>
      </rPr>
      <t>超长期特别国债安排的其他支出</t>
    </r>
  </si>
  <si>
    <r>
      <rPr>
        <sz val="10"/>
        <color theme="1"/>
        <rFont val="Times New Roman"/>
        <charset val="134"/>
      </rPr>
      <t xml:space="preserve">  </t>
    </r>
    <r>
      <rPr>
        <sz val="10"/>
        <color theme="1"/>
        <rFont val="宋体"/>
        <charset val="134"/>
      </rPr>
      <t>其他支出</t>
    </r>
  </si>
  <si>
    <r>
      <rPr>
        <b/>
        <sz val="10"/>
        <color theme="1"/>
        <rFont val="宋体"/>
        <charset val="134"/>
      </rPr>
      <t>十七、债务付息支出</t>
    </r>
  </si>
  <si>
    <r>
      <rPr>
        <sz val="10"/>
        <color theme="1"/>
        <rFont val="Times New Roman"/>
        <charset val="0"/>
      </rPr>
      <t xml:space="preserve">    </t>
    </r>
    <r>
      <rPr>
        <sz val="10"/>
        <color theme="1"/>
        <rFont val="宋体"/>
        <charset val="134"/>
      </rPr>
      <t>地方政府专项债务付息支出</t>
    </r>
  </si>
  <si>
    <r>
      <rPr>
        <sz val="10"/>
        <color theme="1"/>
        <rFont val="Times New Roman"/>
        <charset val="0"/>
      </rPr>
      <t xml:space="preserve">       </t>
    </r>
    <r>
      <rPr>
        <sz val="10"/>
        <color theme="1"/>
        <rFont val="宋体"/>
        <charset val="134"/>
      </rPr>
      <t>国有土地使用权出让金债务付息支出</t>
    </r>
  </si>
  <si>
    <r>
      <rPr>
        <sz val="10"/>
        <color theme="1"/>
        <rFont val="Times New Roman"/>
        <charset val="0"/>
      </rPr>
      <t xml:space="preserve">       </t>
    </r>
    <r>
      <rPr>
        <sz val="10"/>
        <color theme="1"/>
        <rFont val="宋体"/>
        <charset val="134"/>
      </rPr>
      <t>农业土地开发资金债务付息支出</t>
    </r>
  </si>
  <si>
    <r>
      <rPr>
        <sz val="10"/>
        <color theme="1"/>
        <rFont val="Times New Roman"/>
        <charset val="0"/>
      </rPr>
      <t xml:space="preserve">       </t>
    </r>
    <r>
      <rPr>
        <sz val="10"/>
        <color theme="1"/>
        <rFont val="宋体"/>
        <charset val="134"/>
      </rPr>
      <t>车辆通行费债务付息支出</t>
    </r>
  </si>
  <si>
    <r>
      <rPr>
        <sz val="10"/>
        <color theme="1"/>
        <rFont val="Times New Roman"/>
        <charset val="0"/>
      </rPr>
      <t xml:space="preserve">       </t>
    </r>
    <r>
      <rPr>
        <sz val="10"/>
        <color theme="1"/>
        <rFont val="宋体"/>
        <charset val="134"/>
      </rPr>
      <t>污水处理费债务付息支出</t>
    </r>
  </si>
  <si>
    <r>
      <rPr>
        <sz val="10"/>
        <color theme="1"/>
        <rFont val="Times New Roman"/>
        <charset val="0"/>
      </rPr>
      <t xml:space="preserve">       </t>
    </r>
    <r>
      <rPr>
        <sz val="10"/>
        <color theme="1"/>
        <rFont val="宋体"/>
        <charset val="134"/>
      </rPr>
      <t>土地储备专项债券付息支出</t>
    </r>
  </si>
  <si>
    <r>
      <rPr>
        <sz val="10"/>
        <color theme="1"/>
        <rFont val="Times New Roman"/>
        <charset val="0"/>
      </rPr>
      <t xml:space="preserve">       </t>
    </r>
    <r>
      <rPr>
        <sz val="10"/>
        <color theme="1"/>
        <rFont val="宋体"/>
        <charset val="134"/>
      </rPr>
      <t>政府收费公路专项债券付息支出</t>
    </r>
  </si>
  <si>
    <r>
      <rPr>
        <sz val="10"/>
        <color theme="1"/>
        <rFont val="Times New Roman"/>
        <charset val="0"/>
      </rPr>
      <t xml:space="preserve">       </t>
    </r>
    <r>
      <rPr>
        <sz val="10"/>
        <color theme="1"/>
        <rFont val="宋体"/>
        <charset val="134"/>
      </rPr>
      <t>棚户区改造专项债券付息支出</t>
    </r>
  </si>
  <si>
    <r>
      <rPr>
        <sz val="10"/>
        <color theme="1"/>
        <rFont val="Times New Roman"/>
        <charset val="0"/>
      </rPr>
      <t xml:space="preserve">       </t>
    </r>
    <r>
      <rPr>
        <sz val="10"/>
        <color theme="1"/>
        <rFont val="宋体"/>
        <charset val="134"/>
      </rPr>
      <t>其他地方自行试点项目收益专项债券付息支出</t>
    </r>
  </si>
  <si>
    <r>
      <rPr>
        <sz val="10"/>
        <color theme="1"/>
        <rFont val="Times New Roman"/>
        <charset val="0"/>
      </rPr>
      <t xml:space="preserve">       </t>
    </r>
    <r>
      <rPr>
        <sz val="10"/>
        <color theme="1"/>
        <rFont val="宋体"/>
        <charset val="134"/>
      </rPr>
      <t>其他政府性基金债务付息支出</t>
    </r>
  </si>
  <si>
    <r>
      <rPr>
        <b/>
        <sz val="10"/>
        <color theme="1"/>
        <rFont val="宋体"/>
        <charset val="134"/>
      </rPr>
      <t>十八、债务发行费用支出</t>
    </r>
  </si>
  <si>
    <r>
      <rPr>
        <b/>
        <sz val="10"/>
        <color theme="1"/>
        <rFont val="宋体"/>
        <charset val="134"/>
      </rPr>
      <t>十九、抗疫特别国债安排的支出</t>
    </r>
  </si>
  <si>
    <r>
      <rPr>
        <b/>
        <sz val="10"/>
        <color theme="1"/>
        <rFont val="宋体"/>
        <charset val="134"/>
      </rPr>
      <t>收入合计</t>
    </r>
  </si>
  <si>
    <r>
      <rPr>
        <b/>
        <sz val="10"/>
        <color theme="1"/>
        <rFont val="宋体"/>
        <charset val="134"/>
      </rPr>
      <t>支出合计</t>
    </r>
  </si>
  <si>
    <r>
      <rPr>
        <b/>
        <sz val="10"/>
        <color theme="1"/>
        <rFont val="Times New Roman"/>
        <charset val="0"/>
      </rPr>
      <t xml:space="preserve">  </t>
    </r>
    <r>
      <rPr>
        <b/>
        <sz val="10"/>
        <color theme="1"/>
        <rFont val="宋体"/>
        <charset val="134"/>
      </rPr>
      <t>政府性基金转移支付收入</t>
    </r>
  </si>
  <si>
    <r>
      <rPr>
        <b/>
        <sz val="10"/>
        <color theme="1"/>
        <rFont val="Times New Roman"/>
        <charset val="0"/>
      </rPr>
      <t xml:space="preserve">  </t>
    </r>
    <r>
      <rPr>
        <b/>
        <sz val="10"/>
        <color theme="1"/>
        <rFont val="宋体"/>
        <charset val="134"/>
      </rPr>
      <t>政府性基金转移支付</t>
    </r>
  </si>
  <si>
    <r>
      <rPr>
        <b/>
        <sz val="10"/>
        <color theme="1"/>
        <rFont val="Times New Roman"/>
        <charset val="0"/>
      </rPr>
      <t xml:space="preserve">  </t>
    </r>
    <r>
      <rPr>
        <b/>
        <sz val="10"/>
        <color theme="1"/>
        <rFont val="宋体"/>
        <charset val="134"/>
      </rPr>
      <t>上解收入</t>
    </r>
  </si>
  <si>
    <r>
      <rPr>
        <b/>
        <sz val="10"/>
        <color theme="1"/>
        <rFont val="Times New Roman"/>
        <charset val="0"/>
      </rPr>
      <t xml:space="preserve">  </t>
    </r>
    <r>
      <rPr>
        <b/>
        <sz val="10"/>
        <color theme="1"/>
        <rFont val="宋体"/>
        <charset val="134"/>
      </rPr>
      <t>上解支出</t>
    </r>
  </si>
  <si>
    <r>
      <rPr>
        <sz val="10"/>
        <color theme="1"/>
        <rFont val="Times New Roman"/>
        <charset val="134"/>
      </rPr>
      <t xml:space="preserve">  </t>
    </r>
    <r>
      <rPr>
        <sz val="10"/>
        <color theme="1"/>
        <rFont val="宋体"/>
        <charset val="134"/>
      </rPr>
      <t>抗疫特别国债还本上解收入</t>
    </r>
  </si>
  <si>
    <r>
      <rPr>
        <sz val="10"/>
        <color theme="1"/>
        <rFont val="Times New Roman"/>
        <charset val="0"/>
      </rPr>
      <t xml:space="preserve">  </t>
    </r>
    <r>
      <rPr>
        <sz val="10"/>
        <color theme="1"/>
        <rFont val="宋体"/>
        <charset val="134"/>
      </rPr>
      <t>政府性基金上解支出</t>
    </r>
  </si>
  <si>
    <r>
      <rPr>
        <sz val="10"/>
        <color theme="1"/>
        <rFont val="Times New Roman"/>
        <charset val="134"/>
      </rPr>
      <t xml:space="preserve">  </t>
    </r>
    <r>
      <rPr>
        <sz val="10"/>
        <color theme="1"/>
        <rFont val="宋体"/>
        <charset val="134"/>
      </rPr>
      <t>超长期特别国债还本上解收入</t>
    </r>
  </si>
  <si>
    <r>
      <rPr>
        <sz val="10"/>
        <color theme="1"/>
        <rFont val="Times New Roman"/>
        <charset val="0"/>
      </rPr>
      <t xml:space="preserve">  </t>
    </r>
    <r>
      <rPr>
        <sz val="10"/>
        <color theme="1"/>
        <rFont val="宋体"/>
        <charset val="134"/>
      </rPr>
      <t>抗疫特别国债还本上解支出</t>
    </r>
  </si>
  <si>
    <r>
      <rPr>
        <sz val="10"/>
        <color theme="1"/>
        <rFont val="Times New Roman"/>
        <charset val="134"/>
      </rPr>
      <t xml:space="preserve">  </t>
    </r>
    <r>
      <rPr>
        <sz val="10"/>
        <color theme="1"/>
        <rFont val="宋体"/>
        <charset val="134"/>
      </rPr>
      <t>其他政府性基金上解收入</t>
    </r>
  </si>
  <si>
    <r>
      <rPr>
        <sz val="10"/>
        <color theme="1"/>
        <rFont val="Times New Roman"/>
        <charset val="0"/>
      </rPr>
      <t xml:space="preserve">  </t>
    </r>
    <r>
      <rPr>
        <sz val="10"/>
        <color theme="1"/>
        <rFont val="宋体"/>
        <charset val="134"/>
      </rPr>
      <t>超长期特别国债还本上解支出</t>
    </r>
  </si>
  <si>
    <r>
      <rPr>
        <b/>
        <sz val="10"/>
        <color theme="1"/>
        <rFont val="Times New Roman"/>
        <charset val="0"/>
      </rPr>
      <t xml:space="preserve">  </t>
    </r>
    <r>
      <rPr>
        <b/>
        <sz val="10"/>
        <color theme="1"/>
        <rFont val="宋体"/>
        <charset val="134"/>
      </rPr>
      <t>待偿债置换专项债券上年结余</t>
    </r>
  </si>
  <si>
    <r>
      <rPr>
        <b/>
        <sz val="10"/>
        <color theme="1"/>
        <rFont val="Times New Roman"/>
        <charset val="0"/>
      </rPr>
      <t xml:space="preserve">  </t>
    </r>
    <r>
      <rPr>
        <b/>
        <sz val="10"/>
        <color theme="1"/>
        <rFont val="宋体"/>
        <charset val="134"/>
      </rPr>
      <t>待偿债置换专项债券结余</t>
    </r>
  </si>
  <si>
    <r>
      <rPr>
        <b/>
        <sz val="10"/>
        <color theme="1"/>
        <rFont val="Times New Roman"/>
        <charset val="0"/>
      </rPr>
      <t xml:space="preserve">  </t>
    </r>
    <r>
      <rPr>
        <b/>
        <sz val="10"/>
        <color theme="1"/>
        <rFont val="宋体"/>
        <charset val="134"/>
      </rPr>
      <t>调入资金</t>
    </r>
  </si>
  <si>
    <r>
      <rPr>
        <b/>
        <sz val="10"/>
        <color theme="1"/>
        <rFont val="Times New Roman"/>
        <charset val="0"/>
      </rPr>
      <t xml:space="preserve">  </t>
    </r>
    <r>
      <rPr>
        <b/>
        <sz val="10"/>
        <color theme="1"/>
        <rFont val="宋体"/>
        <charset val="134"/>
      </rPr>
      <t>调出资金</t>
    </r>
  </si>
  <si>
    <r>
      <rPr>
        <b/>
        <sz val="10"/>
        <color theme="1"/>
        <rFont val="Times New Roman"/>
        <charset val="134"/>
      </rPr>
      <t xml:space="preserve">      </t>
    </r>
    <r>
      <rPr>
        <b/>
        <sz val="10"/>
        <color theme="1"/>
        <rFont val="宋体"/>
        <charset val="134"/>
      </rPr>
      <t>调入政府性基金预算资金</t>
    </r>
  </si>
  <si>
    <r>
      <rPr>
        <sz val="10"/>
        <color theme="1"/>
        <rFont val="Times New Roman"/>
        <charset val="134"/>
      </rPr>
      <t xml:space="preserve">           </t>
    </r>
    <r>
      <rPr>
        <sz val="10"/>
        <color theme="1"/>
        <rFont val="宋体"/>
        <charset val="134"/>
      </rPr>
      <t>从一般公共预算调入用于补充超长期特别国债偿债备付金的资金</t>
    </r>
  </si>
  <si>
    <r>
      <rPr>
        <sz val="10"/>
        <color theme="1"/>
        <rFont val="Times New Roman"/>
        <charset val="134"/>
      </rPr>
      <t xml:space="preserve">           </t>
    </r>
    <r>
      <rPr>
        <sz val="10"/>
        <color theme="1"/>
        <rFont val="宋体"/>
        <charset val="134"/>
      </rPr>
      <t>从国有资本经营预算调入用于补充超长期特别国债偿债备付金的资金</t>
    </r>
  </si>
  <si>
    <r>
      <rPr>
        <sz val="10"/>
        <color theme="1"/>
        <rFont val="Times New Roman"/>
        <charset val="134"/>
      </rPr>
      <t xml:space="preserve">          </t>
    </r>
    <r>
      <rPr>
        <sz val="10"/>
        <color theme="1"/>
        <rFont val="宋体"/>
        <charset val="134"/>
      </rPr>
      <t>从一般公共预算调入用于偿还超长期特别国债本金的资金</t>
    </r>
  </si>
  <si>
    <r>
      <rPr>
        <sz val="10"/>
        <color theme="1"/>
        <rFont val="Times New Roman"/>
        <charset val="134"/>
      </rPr>
      <t xml:space="preserve">          </t>
    </r>
    <r>
      <rPr>
        <sz val="10"/>
        <color theme="1"/>
        <rFont val="宋体"/>
        <charset val="134"/>
      </rPr>
      <t>从国有资本经营预算调入用于偿还超长期特别国债本金的资</t>
    </r>
    <r>
      <rPr>
        <sz val="10"/>
        <color theme="1"/>
        <rFont val="Times New Roman"/>
        <charset val="134"/>
      </rPr>
      <t xml:space="preserve"> </t>
    </r>
    <r>
      <rPr>
        <sz val="10"/>
        <color theme="1"/>
        <rFont val="宋体"/>
        <charset val="134"/>
      </rPr>
      <t>金</t>
    </r>
  </si>
  <si>
    <r>
      <rPr>
        <sz val="10"/>
        <color theme="1"/>
        <rFont val="Times New Roman"/>
        <charset val="134"/>
      </rPr>
      <t xml:space="preserve">          </t>
    </r>
    <r>
      <rPr>
        <sz val="10"/>
        <color theme="1"/>
        <rFont val="宋体"/>
        <charset val="134"/>
      </rPr>
      <t>从一般公共预算调入用于偿还抗疫特别国债本金的资金</t>
    </r>
  </si>
  <si>
    <r>
      <rPr>
        <sz val="10"/>
        <color theme="1"/>
        <rFont val="Times New Roman"/>
        <charset val="134"/>
      </rPr>
      <t xml:space="preserve">          </t>
    </r>
    <r>
      <rPr>
        <sz val="10"/>
        <color theme="1"/>
        <rFont val="宋体"/>
        <charset val="134"/>
      </rPr>
      <t>从国有资本经营预算调入用于偿还抗疫特别国债本金的资金</t>
    </r>
  </si>
  <si>
    <r>
      <rPr>
        <b/>
        <sz val="10"/>
        <color theme="1"/>
        <rFont val="Times New Roman"/>
        <charset val="134"/>
      </rPr>
      <t xml:space="preserve">     </t>
    </r>
    <r>
      <rPr>
        <b/>
        <sz val="10"/>
        <color theme="1"/>
        <rFont val="宋体"/>
        <charset val="134"/>
      </rPr>
      <t>其他调入政府性基金预算资金</t>
    </r>
  </si>
  <si>
    <r>
      <rPr>
        <sz val="10"/>
        <color theme="1"/>
        <rFont val="Times New Roman"/>
        <charset val="134"/>
      </rPr>
      <t xml:space="preserve">           </t>
    </r>
    <r>
      <rPr>
        <sz val="10"/>
        <color theme="1"/>
        <rFont val="宋体"/>
        <charset val="134"/>
      </rPr>
      <t>一般公共预算调入</t>
    </r>
  </si>
  <si>
    <r>
      <rPr>
        <sz val="10"/>
        <color theme="1"/>
        <rFont val="Times New Roman"/>
        <charset val="134"/>
      </rPr>
      <t xml:space="preserve">           </t>
    </r>
    <r>
      <rPr>
        <sz val="10"/>
        <color theme="1"/>
        <rFont val="宋体"/>
        <charset val="134"/>
      </rPr>
      <t>其他调入资金</t>
    </r>
  </si>
  <si>
    <r>
      <rPr>
        <b/>
        <sz val="10"/>
        <color theme="1"/>
        <rFont val="Times New Roman"/>
        <charset val="134"/>
      </rPr>
      <t xml:space="preserve"> </t>
    </r>
    <r>
      <rPr>
        <b/>
        <sz val="10"/>
        <color theme="1"/>
        <rFont val="宋体"/>
        <charset val="134"/>
      </rPr>
      <t>动用偿债备付金</t>
    </r>
  </si>
  <si>
    <r>
      <rPr>
        <b/>
        <sz val="10"/>
        <color theme="1"/>
        <rFont val="Times New Roman"/>
        <charset val="134"/>
      </rPr>
      <t xml:space="preserve"> </t>
    </r>
    <r>
      <rPr>
        <b/>
        <sz val="10"/>
        <color theme="1"/>
        <rFont val="宋体"/>
        <charset val="134"/>
      </rPr>
      <t>偿债备付金</t>
    </r>
  </si>
  <si>
    <r>
      <rPr>
        <sz val="10"/>
        <color theme="1"/>
        <rFont val="Times New Roman"/>
        <charset val="0"/>
      </rPr>
      <t xml:space="preserve">      </t>
    </r>
    <r>
      <rPr>
        <sz val="10"/>
        <color theme="1"/>
        <rFont val="宋体"/>
        <charset val="134"/>
      </rPr>
      <t>动用超长期特别国债偿债备付金</t>
    </r>
  </si>
  <si>
    <r>
      <rPr>
        <sz val="10"/>
        <color theme="1"/>
        <rFont val="Times New Roman"/>
        <charset val="0"/>
      </rPr>
      <t xml:space="preserve">      </t>
    </r>
    <r>
      <rPr>
        <sz val="10"/>
        <color theme="1"/>
        <rFont val="宋体"/>
        <charset val="134"/>
      </rPr>
      <t>安排超长期特别国债偿债备付金</t>
    </r>
  </si>
  <si>
    <r>
      <rPr>
        <sz val="10"/>
        <color theme="1"/>
        <rFont val="Times New Roman"/>
        <charset val="134"/>
      </rPr>
      <t xml:space="preserve">     </t>
    </r>
    <r>
      <rPr>
        <sz val="10"/>
        <color theme="1"/>
        <rFont val="宋体"/>
        <charset val="134"/>
      </rPr>
      <t>动用地方政府专项债券偿债备付金</t>
    </r>
  </si>
  <si>
    <r>
      <rPr>
        <sz val="10"/>
        <color theme="1"/>
        <rFont val="Times New Roman"/>
        <charset val="134"/>
      </rPr>
      <t xml:space="preserve">      </t>
    </r>
    <r>
      <rPr>
        <sz val="10"/>
        <color theme="1"/>
        <rFont val="宋体"/>
        <charset val="134"/>
      </rPr>
      <t>安排地方政府专项债券偿债备付金</t>
    </r>
  </si>
  <si>
    <r>
      <rPr>
        <b/>
        <sz val="10"/>
        <color theme="1"/>
        <rFont val="Times New Roman"/>
        <charset val="0"/>
      </rPr>
      <t xml:space="preserve">  </t>
    </r>
    <r>
      <rPr>
        <b/>
        <sz val="10"/>
        <color theme="1"/>
        <rFont val="宋体"/>
        <charset val="134"/>
      </rPr>
      <t>上年结余收入</t>
    </r>
  </si>
  <si>
    <r>
      <rPr>
        <b/>
        <sz val="10"/>
        <color theme="1"/>
        <rFont val="Times New Roman"/>
        <charset val="0"/>
      </rPr>
      <t xml:space="preserve">  </t>
    </r>
    <r>
      <rPr>
        <b/>
        <sz val="10"/>
        <color theme="1"/>
        <rFont val="宋体"/>
        <charset val="134"/>
      </rPr>
      <t>年终结余</t>
    </r>
  </si>
  <si>
    <r>
      <rPr>
        <b/>
        <sz val="10"/>
        <color theme="1"/>
        <rFont val="Times New Roman"/>
        <charset val="0"/>
      </rPr>
      <t xml:space="preserve">  </t>
    </r>
    <r>
      <rPr>
        <b/>
        <sz val="10"/>
        <color theme="1"/>
        <rFont val="宋体"/>
        <charset val="134"/>
      </rPr>
      <t>债务收入</t>
    </r>
  </si>
  <si>
    <r>
      <rPr>
        <b/>
        <sz val="10"/>
        <color theme="1"/>
        <rFont val="Times New Roman"/>
        <charset val="0"/>
      </rPr>
      <t xml:space="preserve">  </t>
    </r>
    <r>
      <rPr>
        <b/>
        <sz val="10"/>
        <color theme="1"/>
        <rFont val="宋体"/>
        <charset val="134"/>
      </rPr>
      <t>债务还本支出</t>
    </r>
  </si>
  <si>
    <r>
      <rPr>
        <sz val="10"/>
        <color theme="1"/>
        <rFont val="Times New Roman"/>
        <charset val="134"/>
      </rPr>
      <t xml:space="preserve">       </t>
    </r>
    <r>
      <rPr>
        <sz val="10"/>
        <color theme="1"/>
        <rFont val="宋体"/>
        <charset val="134"/>
      </rPr>
      <t>地方政府专项债券还本支出</t>
    </r>
  </si>
  <si>
    <r>
      <rPr>
        <sz val="10"/>
        <color theme="1"/>
        <rFont val="Times New Roman"/>
        <charset val="134"/>
      </rPr>
      <t xml:space="preserve">       </t>
    </r>
    <r>
      <rPr>
        <sz val="10"/>
        <color theme="1"/>
        <rFont val="宋体"/>
        <charset val="134"/>
      </rPr>
      <t>抗疫特别国债还本支出</t>
    </r>
  </si>
  <si>
    <r>
      <rPr>
        <sz val="10"/>
        <color theme="1"/>
        <rFont val="Times New Roman"/>
        <charset val="134"/>
      </rPr>
      <t xml:space="preserve">      </t>
    </r>
    <r>
      <rPr>
        <sz val="10"/>
        <color theme="1"/>
        <rFont val="宋体"/>
        <charset val="134"/>
      </rPr>
      <t>超长期特别国债还本支出</t>
    </r>
  </si>
  <si>
    <r>
      <rPr>
        <b/>
        <sz val="10"/>
        <color theme="1"/>
        <rFont val="Times New Roman"/>
        <charset val="0"/>
      </rPr>
      <t xml:space="preserve">  </t>
    </r>
    <r>
      <rPr>
        <b/>
        <sz val="10"/>
        <color theme="1"/>
        <rFont val="宋体"/>
        <charset val="134"/>
      </rPr>
      <t>债务转贷收入</t>
    </r>
  </si>
  <si>
    <r>
      <rPr>
        <b/>
        <sz val="10"/>
        <color theme="1"/>
        <rFont val="Times New Roman"/>
        <charset val="0"/>
      </rPr>
      <t xml:space="preserve">  </t>
    </r>
    <r>
      <rPr>
        <b/>
        <sz val="10"/>
        <color theme="1"/>
        <rFont val="宋体"/>
        <charset val="134"/>
      </rPr>
      <t>债务转贷支出</t>
    </r>
  </si>
  <si>
    <r>
      <rPr>
        <b/>
        <sz val="10"/>
        <color theme="1"/>
        <rFont val="宋体"/>
        <charset val="134"/>
      </rPr>
      <t>收入总计</t>
    </r>
  </si>
  <si>
    <r>
      <rPr>
        <b/>
        <sz val="10"/>
        <color theme="1"/>
        <rFont val="宋体"/>
        <charset val="134"/>
      </rPr>
      <t>支出总计</t>
    </r>
  </si>
  <si>
    <t>表2－1</t>
  </si>
  <si>
    <t>彭阳县2026年地方一般公共预算收入情况表</t>
  </si>
  <si>
    <t>单位:万元</t>
  </si>
  <si>
    <r>
      <rPr>
        <b/>
        <sz val="10"/>
        <rFont val="Times New Roman"/>
        <charset val="134"/>
      </rPr>
      <t>2025</t>
    </r>
    <r>
      <rPr>
        <b/>
        <sz val="10"/>
        <rFont val="宋体"/>
        <charset val="134"/>
      </rPr>
      <t>年</t>
    </r>
    <r>
      <rPr>
        <b/>
        <sz val="10"/>
        <rFont val="Times New Roman"/>
        <charset val="134"/>
      </rPr>
      <t xml:space="preserve">
</t>
    </r>
    <r>
      <rPr>
        <b/>
        <sz val="10"/>
        <rFont val="宋体"/>
        <charset val="134"/>
      </rPr>
      <t>预算数</t>
    </r>
  </si>
  <si>
    <r>
      <rPr>
        <b/>
        <sz val="10"/>
        <rFont val="Times New Roman"/>
        <charset val="134"/>
      </rPr>
      <t>2026</t>
    </r>
    <r>
      <rPr>
        <b/>
        <sz val="10"/>
        <rFont val="宋体"/>
        <charset val="134"/>
      </rPr>
      <t>年预算数</t>
    </r>
  </si>
  <si>
    <t>金额</t>
  </si>
  <si>
    <r>
      <rPr>
        <b/>
        <sz val="10"/>
        <rFont val="宋体"/>
        <charset val="134"/>
      </rPr>
      <t>为上年预算数的</t>
    </r>
    <r>
      <rPr>
        <b/>
        <sz val="10"/>
        <rFont val="Times New Roman"/>
        <charset val="134"/>
      </rPr>
      <t>%</t>
    </r>
  </si>
  <si>
    <r>
      <rPr>
        <b/>
        <sz val="10"/>
        <rFont val="宋体"/>
        <charset val="134"/>
      </rPr>
      <t>较上年增长</t>
    </r>
    <r>
      <rPr>
        <b/>
        <sz val="10"/>
        <rFont val="Times New Roman"/>
        <charset val="134"/>
      </rPr>
      <t>%</t>
    </r>
  </si>
  <si>
    <t>表2－2</t>
  </si>
  <si>
    <r>
      <rPr>
        <sz val="20"/>
        <rFont val="方正小标宋简体"/>
        <charset val="134"/>
      </rPr>
      <t>彭阳县</t>
    </r>
    <r>
      <rPr>
        <sz val="20"/>
        <rFont val="Times New Roman"/>
        <charset val="134"/>
      </rPr>
      <t>2026</t>
    </r>
    <r>
      <rPr>
        <sz val="20"/>
        <rFont val="方正小标宋简体"/>
        <charset val="134"/>
      </rPr>
      <t>年一般公共预算支出情况表</t>
    </r>
  </si>
  <si>
    <r>
      <rPr>
        <b/>
        <sz val="10"/>
        <rFont val="宋体"/>
        <charset val="134"/>
      </rPr>
      <t>科目</t>
    </r>
    <r>
      <rPr>
        <b/>
        <sz val="10"/>
        <rFont val="Times New Roman"/>
        <charset val="134"/>
      </rPr>
      <t xml:space="preserve">
</t>
    </r>
    <r>
      <rPr>
        <b/>
        <sz val="10"/>
        <rFont val="宋体"/>
        <charset val="134"/>
      </rPr>
      <t>编码</t>
    </r>
  </si>
  <si>
    <r>
      <rPr>
        <b/>
        <sz val="10"/>
        <rFont val="Times New Roman"/>
        <charset val="134"/>
      </rPr>
      <t>2025</t>
    </r>
    <r>
      <rPr>
        <b/>
        <sz val="10"/>
        <rFont val="宋体"/>
        <charset val="134"/>
      </rPr>
      <t>年预计</t>
    </r>
    <r>
      <rPr>
        <b/>
        <sz val="10"/>
        <rFont val="Times New Roman"/>
        <charset val="134"/>
      </rPr>
      <t xml:space="preserve">
</t>
    </r>
    <r>
      <rPr>
        <b/>
        <sz val="10"/>
        <rFont val="宋体"/>
        <charset val="134"/>
      </rPr>
      <t>执行数</t>
    </r>
  </si>
  <si>
    <r>
      <rPr>
        <b/>
        <sz val="10"/>
        <rFont val="宋体"/>
        <charset val="134"/>
      </rPr>
      <t>金额</t>
    </r>
  </si>
  <si>
    <r>
      <rPr>
        <b/>
        <sz val="10"/>
        <rFont val="宋体"/>
        <charset val="134"/>
      </rPr>
      <t>为上年</t>
    </r>
    <r>
      <rPr>
        <b/>
        <sz val="10"/>
        <rFont val="Times New Roman"/>
        <charset val="134"/>
      </rPr>
      <t xml:space="preserve">
</t>
    </r>
    <r>
      <rPr>
        <b/>
        <sz val="10"/>
        <rFont val="宋体"/>
        <charset val="134"/>
      </rPr>
      <t>预算数的</t>
    </r>
    <r>
      <rPr>
        <b/>
        <sz val="10"/>
        <rFont val="Times New Roman"/>
        <charset val="134"/>
      </rPr>
      <t>%</t>
    </r>
  </si>
  <si>
    <r>
      <rPr>
        <b/>
        <sz val="10"/>
        <rFont val="宋体"/>
        <charset val="134"/>
      </rPr>
      <t>为上年</t>
    </r>
    <r>
      <rPr>
        <b/>
        <sz val="10"/>
        <rFont val="Times New Roman"/>
        <charset val="134"/>
      </rPr>
      <t xml:space="preserve">
</t>
    </r>
    <r>
      <rPr>
        <b/>
        <sz val="10"/>
        <rFont val="宋体"/>
        <charset val="134"/>
      </rPr>
      <t>执行数的</t>
    </r>
    <r>
      <rPr>
        <b/>
        <sz val="10"/>
        <rFont val="Times New Roman"/>
        <charset val="134"/>
      </rPr>
      <t>%</t>
    </r>
  </si>
  <si>
    <r>
      <rPr>
        <b/>
        <sz val="10"/>
        <rFont val="宋体"/>
        <charset val="134"/>
      </rPr>
      <t>一般公共预算支出</t>
    </r>
  </si>
  <si>
    <t>类</t>
  </si>
  <si>
    <r>
      <rPr>
        <b/>
        <sz val="10"/>
        <rFont val="宋体"/>
        <charset val="134"/>
      </rPr>
      <t>一般公共服务支出</t>
    </r>
  </si>
  <si>
    <t>款</t>
  </si>
  <si>
    <r>
      <rPr>
        <b/>
        <sz val="10"/>
        <rFont val="Times New Roman"/>
        <charset val="134"/>
      </rPr>
      <t xml:space="preserve">  </t>
    </r>
    <r>
      <rPr>
        <b/>
        <sz val="10"/>
        <rFont val="宋体"/>
        <charset val="134"/>
      </rPr>
      <t>人大事务</t>
    </r>
  </si>
  <si>
    <t>项</t>
  </si>
  <si>
    <r>
      <rPr>
        <sz val="10"/>
        <rFont val="Times New Roman"/>
        <charset val="134"/>
      </rPr>
      <t xml:space="preserve">    </t>
    </r>
    <r>
      <rPr>
        <sz val="10"/>
        <rFont val="宋体"/>
        <charset val="134"/>
      </rPr>
      <t>行政运行</t>
    </r>
  </si>
  <si>
    <r>
      <rPr>
        <sz val="10"/>
        <rFont val="Times New Roman"/>
        <charset val="134"/>
      </rPr>
      <t xml:space="preserve">    </t>
    </r>
    <r>
      <rPr>
        <sz val="10"/>
        <rFont val="宋体"/>
        <charset val="134"/>
      </rPr>
      <t>一般行政管理事务</t>
    </r>
  </si>
  <si>
    <t xml:space="preserve">    机关服务</t>
  </si>
  <si>
    <r>
      <rPr>
        <sz val="10"/>
        <rFont val="Times New Roman"/>
        <charset val="134"/>
      </rPr>
      <t xml:space="preserve">    </t>
    </r>
    <r>
      <rPr>
        <sz val="10"/>
        <rFont val="宋体"/>
        <charset val="134"/>
      </rPr>
      <t>人大会议</t>
    </r>
  </si>
  <si>
    <r>
      <rPr>
        <sz val="10"/>
        <rFont val="Times New Roman"/>
        <charset val="134"/>
      </rPr>
      <t xml:space="preserve">    </t>
    </r>
    <r>
      <rPr>
        <sz val="10"/>
        <rFont val="宋体"/>
        <charset val="134"/>
      </rPr>
      <t>人大立法</t>
    </r>
  </si>
  <si>
    <r>
      <rPr>
        <sz val="10"/>
        <rFont val="Times New Roman"/>
        <charset val="134"/>
      </rPr>
      <t xml:space="preserve">    </t>
    </r>
    <r>
      <rPr>
        <sz val="10"/>
        <rFont val="宋体"/>
        <charset val="134"/>
      </rPr>
      <t>人大监督</t>
    </r>
  </si>
  <si>
    <r>
      <rPr>
        <sz val="10"/>
        <rFont val="Times New Roman"/>
        <charset val="134"/>
      </rPr>
      <t xml:space="preserve">    </t>
    </r>
    <r>
      <rPr>
        <sz val="10"/>
        <rFont val="宋体"/>
        <charset val="134"/>
      </rPr>
      <t>人大代表履职能力提升</t>
    </r>
  </si>
  <si>
    <r>
      <rPr>
        <sz val="10"/>
        <rFont val="Times New Roman"/>
        <charset val="134"/>
      </rPr>
      <t xml:space="preserve">    </t>
    </r>
    <r>
      <rPr>
        <sz val="10"/>
        <rFont val="宋体"/>
        <charset val="134"/>
      </rPr>
      <t>代表工作</t>
    </r>
  </si>
  <si>
    <t xml:space="preserve">    人大信访工作</t>
  </si>
  <si>
    <t xml:space="preserve">    事业运行</t>
  </si>
  <si>
    <t xml:space="preserve">    其他人大事务支出</t>
  </si>
  <si>
    <r>
      <rPr>
        <b/>
        <sz val="10"/>
        <rFont val="Times New Roman"/>
        <charset val="134"/>
      </rPr>
      <t xml:space="preserve">  </t>
    </r>
    <r>
      <rPr>
        <b/>
        <sz val="10"/>
        <rFont val="宋体"/>
        <charset val="134"/>
      </rPr>
      <t>政协事务</t>
    </r>
  </si>
  <si>
    <r>
      <rPr>
        <sz val="10"/>
        <rFont val="Times New Roman"/>
        <charset val="134"/>
      </rPr>
      <t xml:space="preserve">    </t>
    </r>
    <r>
      <rPr>
        <sz val="10"/>
        <rFont val="宋体"/>
        <charset val="134"/>
      </rPr>
      <t>政协会议</t>
    </r>
  </si>
  <si>
    <r>
      <rPr>
        <sz val="10"/>
        <rFont val="Times New Roman"/>
        <charset val="134"/>
      </rPr>
      <t xml:space="preserve">    </t>
    </r>
    <r>
      <rPr>
        <sz val="10"/>
        <rFont val="宋体"/>
        <charset val="134"/>
      </rPr>
      <t>委员视察</t>
    </r>
  </si>
  <si>
    <t xml:space="preserve">    参政议政</t>
  </si>
  <si>
    <t xml:space="preserve">    其他政协事务支出</t>
  </si>
  <si>
    <r>
      <rPr>
        <b/>
        <sz val="10"/>
        <rFont val="Times New Roman"/>
        <charset val="134"/>
      </rPr>
      <t xml:space="preserve">  </t>
    </r>
    <r>
      <rPr>
        <b/>
        <sz val="10"/>
        <rFont val="宋体"/>
        <charset val="134"/>
      </rPr>
      <t>政府办公厅</t>
    </r>
    <r>
      <rPr>
        <b/>
        <sz val="10"/>
        <rFont val="Times New Roman"/>
        <charset val="134"/>
      </rPr>
      <t>(</t>
    </r>
    <r>
      <rPr>
        <b/>
        <sz val="10"/>
        <rFont val="宋体"/>
        <charset val="134"/>
      </rPr>
      <t>室</t>
    </r>
    <r>
      <rPr>
        <b/>
        <sz val="10"/>
        <rFont val="Times New Roman"/>
        <charset val="134"/>
      </rPr>
      <t>)</t>
    </r>
    <r>
      <rPr>
        <b/>
        <sz val="10"/>
        <rFont val="宋体"/>
        <charset val="134"/>
      </rPr>
      <t>及相关机构事务</t>
    </r>
  </si>
  <si>
    <r>
      <rPr>
        <sz val="10"/>
        <rFont val="Times New Roman"/>
        <charset val="134"/>
      </rPr>
      <t xml:space="preserve">    </t>
    </r>
    <r>
      <rPr>
        <sz val="10"/>
        <rFont val="宋体"/>
        <charset val="134"/>
      </rPr>
      <t>机关服务</t>
    </r>
  </si>
  <si>
    <t xml:space="preserve">    专项服务</t>
  </si>
  <si>
    <t xml:space="preserve">    专项业务及机关事务管理</t>
  </si>
  <si>
    <r>
      <rPr>
        <sz val="10"/>
        <rFont val="Times New Roman"/>
        <charset val="134"/>
      </rPr>
      <t xml:space="preserve">    </t>
    </r>
    <r>
      <rPr>
        <sz val="10"/>
        <rFont val="宋体"/>
        <charset val="134"/>
      </rPr>
      <t>政务公开审批</t>
    </r>
  </si>
  <si>
    <t xml:space="preserve">    参事事务</t>
  </si>
  <si>
    <r>
      <rPr>
        <sz val="10"/>
        <rFont val="Times New Roman"/>
        <charset val="134"/>
      </rPr>
      <t xml:space="preserve">    </t>
    </r>
    <r>
      <rPr>
        <sz val="10"/>
        <rFont val="宋体"/>
        <charset val="134"/>
      </rPr>
      <t>事业运行</t>
    </r>
  </si>
  <si>
    <r>
      <rPr>
        <sz val="10"/>
        <rFont val="Times New Roman"/>
        <charset val="134"/>
      </rPr>
      <t xml:space="preserve">    </t>
    </r>
    <r>
      <rPr>
        <sz val="10"/>
        <rFont val="宋体"/>
        <charset val="134"/>
      </rPr>
      <t>其他政府办公厅</t>
    </r>
    <r>
      <rPr>
        <sz val="10"/>
        <rFont val="Times New Roman"/>
        <charset val="134"/>
      </rPr>
      <t>(</t>
    </r>
    <r>
      <rPr>
        <sz val="10"/>
        <rFont val="宋体"/>
        <charset val="134"/>
      </rPr>
      <t>室</t>
    </r>
    <r>
      <rPr>
        <sz val="10"/>
        <rFont val="Times New Roman"/>
        <charset val="134"/>
      </rPr>
      <t>)</t>
    </r>
    <r>
      <rPr>
        <sz val="10"/>
        <rFont val="宋体"/>
        <charset val="134"/>
      </rPr>
      <t>及相关机构事务支出</t>
    </r>
  </si>
  <si>
    <r>
      <rPr>
        <b/>
        <sz val="10"/>
        <rFont val="Times New Roman"/>
        <charset val="134"/>
      </rPr>
      <t xml:space="preserve">  </t>
    </r>
    <r>
      <rPr>
        <b/>
        <sz val="10"/>
        <rFont val="宋体"/>
        <charset val="134"/>
      </rPr>
      <t>发展与改革事务</t>
    </r>
  </si>
  <si>
    <t xml:space="preserve">    战略规划与实施</t>
  </si>
  <si>
    <t xml:space="preserve">    日常经济运行调节</t>
  </si>
  <si>
    <t xml:space="preserve">    社会事业发展规划</t>
  </si>
  <si>
    <t xml:space="preserve">    经济体制改革研究</t>
  </si>
  <si>
    <r>
      <rPr>
        <sz val="10"/>
        <rFont val="Times New Roman"/>
        <charset val="134"/>
      </rPr>
      <t xml:space="preserve">    </t>
    </r>
    <r>
      <rPr>
        <sz val="10"/>
        <rFont val="宋体"/>
        <charset val="134"/>
      </rPr>
      <t>物价管理</t>
    </r>
  </si>
  <si>
    <r>
      <rPr>
        <sz val="10"/>
        <rFont val="Times New Roman"/>
        <charset val="134"/>
      </rPr>
      <t xml:space="preserve">    </t>
    </r>
    <r>
      <rPr>
        <sz val="10"/>
        <rFont val="宋体"/>
        <charset val="134"/>
      </rPr>
      <t>其他发展与改革事务支出</t>
    </r>
  </si>
  <si>
    <r>
      <rPr>
        <b/>
        <sz val="10"/>
        <rFont val="Times New Roman"/>
        <charset val="134"/>
      </rPr>
      <t xml:space="preserve">  </t>
    </r>
    <r>
      <rPr>
        <b/>
        <sz val="10"/>
        <rFont val="宋体"/>
        <charset val="134"/>
      </rPr>
      <t>统计信息事务</t>
    </r>
  </si>
  <si>
    <t xml:space="preserve">    一般行政管理事务</t>
  </si>
  <si>
    <t xml:space="preserve">    信息事务</t>
  </si>
  <si>
    <r>
      <rPr>
        <sz val="10"/>
        <rFont val="Times New Roman"/>
        <charset val="134"/>
      </rPr>
      <t xml:space="preserve">    </t>
    </r>
    <r>
      <rPr>
        <sz val="10"/>
        <rFont val="宋体"/>
        <charset val="134"/>
      </rPr>
      <t>专项统计业务</t>
    </r>
  </si>
  <si>
    <t xml:space="preserve">    统计管理</t>
  </si>
  <si>
    <r>
      <rPr>
        <sz val="10"/>
        <rFont val="Times New Roman"/>
        <charset val="134"/>
      </rPr>
      <t xml:space="preserve">    </t>
    </r>
    <r>
      <rPr>
        <sz val="10"/>
        <rFont val="宋体"/>
        <charset val="134"/>
      </rPr>
      <t>专项普查活动</t>
    </r>
  </si>
  <si>
    <t xml:space="preserve">    统计抽样调查</t>
  </si>
  <si>
    <t xml:space="preserve">    其他统计信息事务支出</t>
  </si>
  <si>
    <r>
      <rPr>
        <b/>
        <sz val="10"/>
        <rFont val="Times New Roman"/>
        <charset val="134"/>
      </rPr>
      <t xml:space="preserve">  </t>
    </r>
    <r>
      <rPr>
        <b/>
        <sz val="10"/>
        <rFont val="宋体"/>
        <charset val="134"/>
      </rPr>
      <t>财政事务</t>
    </r>
  </si>
  <si>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</si>
  <si>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</si>
  <si>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</si>
  <si>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</si>
  <si>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</si>
  <si>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</si>
  <si>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r>
      <rPr>
        <b/>
        <sz val="10"/>
        <rFont val="Times New Roman"/>
        <charset val="134"/>
      </rPr>
      <t xml:space="preserve">  </t>
    </r>
    <r>
      <rPr>
        <b/>
        <sz val="10"/>
        <rFont val="宋体"/>
        <charset val="134"/>
      </rPr>
      <t>税收事务</t>
    </r>
  </si>
  <si>
    <t xml:space="preserve">    行政运行</t>
  </si>
  <si>
    <t xml:space="preserve">    税收业务</t>
  </si>
  <si>
    <r>
      <rPr>
        <sz val="10"/>
        <rFont val="Times New Roman"/>
        <charset val="134"/>
      </rPr>
      <t xml:space="preserve">    </t>
    </r>
    <r>
      <rPr>
        <sz val="10"/>
        <rFont val="宋体"/>
        <charset val="134"/>
      </rPr>
      <t>其他税收事务支出</t>
    </r>
  </si>
  <si>
    <r>
      <rPr>
        <b/>
        <sz val="10"/>
        <rFont val="Times New Roman"/>
        <charset val="134"/>
      </rPr>
      <t xml:space="preserve">  </t>
    </r>
    <r>
      <rPr>
        <b/>
        <sz val="10"/>
        <rFont val="宋体"/>
        <charset val="134"/>
      </rPr>
      <t>审计事务</t>
    </r>
  </si>
  <si>
    <r>
      <rPr>
        <sz val="10"/>
        <rFont val="Times New Roman"/>
        <charset val="134"/>
      </rPr>
      <t xml:space="preserve">    </t>
    </r>
    <r>
      <rPr>
        <sz val="10"/>
        <rFont val="宋体"/>
        <charset val="134"/>
      </rPr>
      <t>审计业务</t>
    </r>
  </si>
  <si>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</si>
  <si>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</si>
  <si>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</si>
  <si>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</si>
  <si>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</si>
  <si>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</si>
  <si>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</si>
  <si>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</si>
  <si>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</si>
  <si>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</si>
  <si>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r>
      <rPr>
        <b/>
        <sz val="10"/>
        <rFont val="Times New Roman"/>
        <charset val="134"/>
      </rPr>
      <t xml:space="preserve">  </t>
    </r>
    <r>
      <rPr>
        <b/>
        <sz val="10"/>
        <rFont val="宋体"/>
        <charset val="134"/>
      </rPr>
      <t>纪检监察事务</t>
    </r>
  </si>
  <si>
    <t xml:space="preserve">    大案要案查处</t>
  </si>
  <si>
    <t xml:space="preserve">    派驻派出机构</t>
  </si>
  <si>
    <t xml:space="preserve">    巡视工作</t>
  </si>
  <si>
    <t xml:space="preserve">    其他纪检监察事务支出</t>
  </si>
  <si>
    <r>
      <rPr>
        <b/>
        <sz val="10"/>
        <rFont val="Times New Roman"/>
        <charset val="134"/>
      </rPr>
      <t xml:space="preserve">  </t>
    </r>
    <r>
      <rPr>
        <b/>
        <sz val="10"/>
        <rFont val="宋体"/>
        <charset val="134"/>
      </rPr>
      <t>商贸事务</t>
    </r>
  </si>
  <si>
    <t xml:space="preserve">    对外贸易管理</t>
  </si>
  <si>
    <t xml:space="preserve">    国际经济合作</t>
  </si>
  <si>
    <t xml:space="preserve">    外资管理</t>
  </si>
  <si>
    <t xml:space="preserve">    国内贸易管理</t>
  </si>
  <si>
    <r>
      <rPr>
        <sz val="10"/>
        <rFont val="Times New Roman"/>
        <charset val="134"/>
      </rPr>
      <t xml:space="preserve">    </t>
    </r>
    <r>
      <rPr>
        <sz val="10"/>
        <rFont val="宋体"/>
        <charset val="134"/>
      </rPr>
      <t>招商引资</t>
    </r>
  </si>
  <si>
    <r>
      <rPr>
        <sz val="10"/>
        <rFont val="Times New Roman"/>
        <charset val="134"/>
      </rPr>
      <t xml:space="preserve">    </t>
    </r>
    <r>
      <rPr>
        <sz val="10"/>
        <rFont val="宋体"/>
        <charset val="134"/>
      </rPr>
      <t>其他商贸事务支出</t>
    </r>
  </si>
  <si>
    <r>
      <rPr>
        <b/>
        <sz val="10"/>
        <rFont val="Times New Roman"/>
        <charset val="134"/>
      </rPr>
      <t xml:space="preserve">  </t>
    </r>
    <r>
      <rPr>
        <b/>
        <sz val="10"/>
        <rFont val="宋体"/>
        <charset val="134"/>
      </rPr>
      <t>知识产权事务</t>
    </r>
  </si>
  <si>
    <t xml:space="preserve">    专利审批</t>
  </si>
  <si>
    <t xml:space="preserve">    知识产权战略和规划</t>
  </si>
  <si>
    <t xml:space="preserve">    国际合作与交流</t>
  </si>
  <si>
    <r>
      <rPr>
        <sz val="10"/>
        <rFont val="Times New Roman"/>
        <charset val="134"/>
      </rPr>
      <t xml:space="preserve">    </t>
    </r>
    <r>
      <rPr>
        <sz val="10"/>
        <rFont val="宋体"/>
        <charset val="134"/>
      </rPr>
      <t>知识产权宏观管理</t>
    </r>
  </si>
  <si>
    <t xml:space="preserve">    商标管理</t>
  </si>
  <si>
    <t xml:space="preserve">    原产地地理标志管理</t>
  </si>
  <si>
    <t xml:space="preserve">    其他知识产权事务支出</t>
  </si>
  <si>
    <r>
      <rPr>
        <b/>
        <sz val="10"/>
        <rFont val="Times New Roman"/>
        <charset val="134"/>
      </rPr>
      <t xml:space="preserve">  </t>
    </r>
    <r>
      <rPr>
        <b/>
        <sz val="10"/>
        <rFont val="宋体"/>
        <charset val="134"/>
      </rPr>
      <t>民族事务</t>
    </r>
  </si>
  <si>
    <r>
      <rPr>
        <sz val="10"/>
        <rFont val="Times New Roman"/>
        <charset val="134"/>
      </rPr>
      <t xml:space="preserve">    </t>
    </r>
    <r>
      <rPr>
        <sz val="10"/>
        <rFont val="宋体"/>
        <charset val="134"/>
      </rPr>
      <t>民族工作专项</t>
    </r>
  </si>
  <si>
    <t xml:space="preserve">    其他民族事务支出</t>
  </si>
  <si>
    <t xml:space="preserve">  港澳台事务</t>
  </si>
  <si>
    <t xml:space="preserve">    港澳事务</t>
  </si>
  <si>
    <t xml:space="preserve">    台湾事务</t>
  </si>
  <si>
    <t xml:space="preserve">    其他港澳台事务支出</t>
  </si>
  <si>
    <r>
      <rPr>
        <b/>
        <sz val="10"/>
        <rFont val="Times New Roman"/>
        <charset val="134"/>
      </rPr>
      <t xml:space="preserve">  </t>
    </r>
    <r>
      <rPr>
        <b/>
        <sz val="10"/>
        <rFont val="宋体"/>
        <charset val="134"/>
      </rPr>
      <t>档案事务</t>
    </r>
  </si>
  <si>
    <t xml:space="preserve">    档案馆</t>
  </si>
  <si>
    <r>
      <rPr>
        <sz val="10"/>
        <rFont val="Times New Roman"/>
        <charset val="134"/>
      </rPr>
      <t xml:space="preserve">    </t>
    </r>
    <r>
      <rPr>
        <sz val="10"/>
        <rFont val="宋体"/>
        <charset val="134"/>
      </rPr>
      <t>其他档案事务支出</t>
    </r>
  </si>
  <si>
    <r>
      <rPr>
        <b/>
        <sz val="10"/>
        <rFont val="Times New Roman"/>
        <charset val="134"/>
      </rPr>
      <t xml:space="preserve">  </t>
    </r>
    <r>
      <rPr>
        <b/>
        <sz val="10"/>
        <rFont val="宋体"/>
        <charset val="134"/>
      </rPr>
      <t>民主党派及工商联事务</t>
    </r>
  </si>
  <si>
    <t xml:space="preserve">    其他民主党派及工商联事务支出</t>
  </si>
  <si>
    <r>
      <rPr>
        <b/>
        <sz val="10"/>
        <rFont val="Times New Roman"/>
        <charset val="134"/>
      </rPr>
      <t xml:space="preserve">  </t>
    </r>
    <r>
      <rPr>
        <b/>
        <sz val="10"/>
        <rFont val="宋体"/>
        <charset val="134"/>
      </rPr>
      <t>群众团体事务</t>
    </r>
  </si>
  <si>
    <t xml:space="preserve">    工会事务</t>
  </si>
  <si>
    <r>
      <rPr>
        <sz val="10"/>
        <rFont val="Times New Roman"/>
        <charset val="134"/>
      </rPr>
      <t xml:space="preserve">    </t>
    </r>
    <r>
      <rPr>
        <sz val="10"/>
        <rFont val="宋体"/>
        <charset val="134"/>
      </rPr>
      <t>其他群众团体事务支出</t>
    </r>
  </si>
  <si>
    <r>
      <rPr>
        <b/>
        <sz val="10"/>
        <rFont val="Times New Roman"/>
        <charset val="134"/>
      </rPr>
      <t xml:space="preserve">  </t>
    </r>
    <r>
      <rPr>
        <b/>
        <sz val="10"/>
        <rFont val="宋体"/>
        <charset val="134"/>
      </rPr>
      <t>党委办公厅</t>
    </r>
    <r>
      <rPr>
        <b/>
        <sz val="10"/>
        <rFont val="Times New Roman"/>
        <charset val="134"/>
      </rPr>
      <t>(</t>
    </r>
    <r>
      <rPr>
        <b/>
        <sz val="10"/>
        <rFont val="宋体"/>
        <charset val="134"/>
      </rPr>
      <t>室</t>
    </r>
    <r>
      <rPr>
        <b/>
        <sz val="10"/>
        <rFont val="Times New Roman"/>
        <charset val="134"/>
      </rPr>
      <t>)</t>
    </r>
    <r>
      <rPr>
        <b/>
        <sz val="10"/>
        <rFont val="宋体"/>
        <charset val="134"/>
      </rPr>
      <t>及相关机构事务</t>
    </r>
  </si>
  <si>
    <r>
      <rPr>
        <sz val="10"/>
        <rFont val="Times New Roman"/>
        <charset val="134"/>
      </rPr>
      <t xml:space="preserve">    </t>
    </r>
    <r>
      <rPr>
        <sz val="10"/>
        <rFont val="宋体"/>
        <charset val="134"/>
      </rPr>
      <t>专项业务</t>
    </r>
  </si>
  <si>
    <r>
      <rPr>
        <sz val="10"/>
        <rFont val="Times New Roman"/>
        <charset val="134"/>
      </rPr>
      <t xml:space="preserve">    </t>
    </r>
    <r>
      <rPr>
        <sz val="10"/>
        <rFont val="宋体"/>
        <charset val="134"/>
      </rPr>
      <t>其他党委办公厅</t>
    </r>
    <r>
      <rPr>
        <sz val="10"/>
        <rFont val="Times New Roman"/>
        <charset val="134"/>
      </rPr>
      <t>(</t>
    </r>
    <r>
      <rPr>
        <sz val="10"/>
        <rFont val="宋体"/>
        <charset val="134"/>
      </rPr>
      <t>室</t>
    </r>
    <r>
      <rPr>
        <sz val="10"/>
        <rFont val="Times New Roman"/>
        <charset val="134"/>
      </rPr>
      <t>)</t>
    </r>
    <r>
      <rPr>
        <sz val="10"/>
        <rFont val="宋体"/>
        <charset val="134"/>
      </rPr>
      <t>及相关机构事务支出</t>
    </r>
  </si>
  <si>
    <r>
      <rPr>
        <b/>
        <sz val="10"/>
        <rFont val="Times New Roman"/>
        <charset val="134"/>
      </rPr>
      <t xml:space="preserve">  </t>
    </r>
    <r>
      <rPr>
        <b/>
        <sz val="10"/>
        <rFont val="宋体"/>
        <charset val="134"/>
      </rPr>
      <t>组织事务</t>
    </r>
  </si>
  <si>
    <t xml:space="preserve">    公务员事务</t>
  </si>
  <si>
    <r>
      <rPr>
        <sz val="10"/>
        <rFont val="Times New Roman"/>
        <charset val="134"/>
      </rPr>
      <t xml:space="preserve">    </t>
    </r>
    <r>
      <rPr>
        <sz val="10"/>
        <rFont val="宋体"/>
        <charset val="134"/>
      </rPr>
      <t>其他组织事务支出</t>
    </r>
  </si>
  <si>
    <r>
      <rPr>
        <b/>
        <sz val="10"/>
        <rFont val="Times New Roman"/>
        <charset val="134"/>
      </rPr>
      <t xml:space="preserve">  </t>
    </r>
    <r>
      <rPr>
        <b/>
        <sz val="10"/>
        <rFont val="宋体"/>
        <charset val="134"/>
      </rPr>
      <t>宣传事务</t>
    </r>
  </si>
  <si>
    <r>
      <rPr>
        <sz val="10"/>
        <rFont val="Times New Roman"/>
        <charset val="134"/>
      </rPr>
      <t xml:space="preserve">    </t>
    </r>
    <r>
      <rPr>
        <sz val="10"/>
        <rFont val="宋体"/>
        <charset val="134"/>
      </rPr>
      <t>宣传管理</t>
    </r>
  </si>
  <si>
    <r>
      <rPr>
        <sz val="10"/>
        <rFont val="Times New Roman"/>
        <charset val="134"/>
      </rPr>
      <t xml:space="preserve">    </t>
    </r>
    <r>
      <rPr>
        <sz val="10"/>
        <rFont val="宋体"/>
        <charset val="134"/>
      </rPr>
      <t>其他宣传事务支出</t>
    </r>
  </si>
  <si>
    <r>
      <rPr>
        <b/>
        <sz val="10"/>
        <rFont val="Times New Roman"/>
        <charset val="134"/>
      </rPr>
      <t xml:space="preserve">  </t>
    </r>
    <r>
      <rPr>
        <b/>
        <sz val="10"/>
        <rFont val="宋体"/>
        <charset val="134"/>
      </rPr>
      <t>统战事务</t>
    </r>
  </si>
  <si>
    <r>
      <rPr>
        <sz val="10"/>
        <rFont val="Times New Roman"/>
        <charset val="134"/>
      </rPr>
      <t xml:space="preserve">    </t>
    </r>
    <r>
      <rPr>
        <sz val="10"/>
        <rFont val="宋体"/>
        <charset val="134"/>
      </rPr>
      <t>宗教事务</t>
    </r>
  </si>
  <si>
    <t xml:space="preserve">    华侨事务</t>
  </si>
  <si>
    <t xml:space="preserve">    其他统战事务支出</t>
  </si>
  <si>
    <t xml:space="preserve">  对外联络事务</t>
  </si>
  <si>
    <t xml:space="preserve">    其他对外联络事务支出</t>
  </si>
  <si>
    <r>
      <rPr>
        <b/>
        <sz val="10"/>
        <rFont val="Times New Roman"/>
        <charset val="134"/>
      </rPr>
      <t xml:space="preserve">  </t>
    </r>
    <r>
      <rPr>
        <b/>
        <sz val="10"/>
        <rFont val="宋体"/>
        <charset val="134"/>
      </rPr>
      <t>其他共产党事务支出</t>
    </r>
    <r>
      <rPr>
        <b/>
        <sz val="10"/>
        <rFont val="Times New Roman"/>
        <charset val="134"/>
      </rPr>
      <t>(</t>
    </r>
    <r>
      <rPr>
        <b/>
        <sz val="10"/>
        <rFont val="宋体"/>
        <charset val="134"/>
      </rPr>
      <t>款</t>
    </r>
    <r>
      <rPr>
        <b/>
        <sz val="10"/>
        <rFont val="Times New Roman"/>
        <charset val="134"/>
      </rPr>
      <t>)</t>
    </r>
  </si>
  <si>
    <t xml:space="preserve">    其他共产党事务支出(项)</t>
  </si>
  <si>
    <r>
      <rPr>
        <b/>
        <sz val="10"/>
        <rFont val="Times New Roman"/>
        <charset val="134"/>
      </rPr>
      <t xml:space="preserve">  </t>
    </r>
    <r>
      <rPr>
        <b/>
        <sz val="10"/>
        <rFont val="宋体"/>
        <charset val="134"/>
      </rPr>
      <t>网信事务</t>
    </r>
  </si>
  <si>
    <t xml:space="preserve">    信息安全事务</t>
  </si>
  <si>
    <t xml:space="preserve">    其他网信事务支出</t>
  </si>
  <si>
    <r>
      <rPr>
        <b/>
        <sz val="10"/>
        <rFont val="Times New Roman"/>
        <charset val="134"/>
      </rPr>
      <t xml:space="preserve">  </t>
    </r>
    <r>
      <rPr>
        <b/>
        <sz val="10"/>
        <rFont val="宋体"/>
        <charset val="134"/>
      </rPr>
      <t>市场监督管理事务</t>
    </r>
  </si>
  <si>
    <r>
      <rPr>
        <sz val="10"/>
        <rFont val="Times New Roman"/>
        <charset val="134"/>
      </rPr>
      <t xml:space="preserve">    </t>
    </r>
    <r>
      <rPr>
        <sz val="10"/>
        <rFont val="宋体"/>
        <charset val="134"/>
      </rPr>
      <t>经营主体管理</t>
    </r>
  </si>
  <si>
    <r>
      <rPr>
        <sz val="10"/>
        <rFont val="Times New Roman"/>
        <charset val="134"/>
      </rPr>
      <t xml:space="preserve">    </t>
    </r>
    <r>
      <rPr>
        <sz val="10"/>
        <rFont val="宋体"/>
        <charset val="134"/>
      </rPr>
      <t>市场秩序执法</t>
    </r>
  </si>
  <si>
    <t xml:space="preserve">    质量基础</t>
  </si>
  <si>
    <r>
      <rPr>
        <sz val="10"/>
        <rFont val="Times New Roman"/>
        <charset val="134"/>
      </rPr>
      <t xml:space="preserve">    </t>
    </r>
    <r>
      <rPr>
        <sz val="10"/>
        <rFont val="宋体"/>
        <charset val="134"/>
      </rPr>
      <t>药品事务</t>
    </r>
  </si>
  <si>
    <t xml:space="preserve">    医疗器械事务</t>
  </si>
  <si>
    <t xml:space="preserve">    化妆品事务</t>
  </si>
  <si>
    <t xml:space="preserve">    质量安全监管</t>
  </si>
  <si>
    <r>
      <rPr>
        <sz val="10"/>
        <rFont val="Times New Roman"/>
        <charset val="134"/>
      </rPr>
      <t xml:space="preserve">    </t>
    </r>
    <r>
      <rPr>
        <sz val="10"/>
        <rFont val="宋体"/>
        <charset val="134"/>
      </rPr>
      <t>食品安全监管</t>
    </r>
  </si>
  <si>
    <t xml:space="preserve">    其他市场监督管理事务</t>
  </si>
  <si>
    <r>
      <rPr>
        <b/>
        <sz val="10"/>
        <rFont val="Times New Roman"/>
        <charset val="134"/>
      </rPr>
      <t xml:space="preserve">  </t>
    </r>
    <r>
      <rPr>
        <b/>
        <sz val="10"/>
        <rFont val="宋体"/>
        <charset val="134"/>
      </rPr>
      <t>社会工作事务</t>
    </r>
  </si>
  <si>
    <t xml:space="preserve">    其他社会工作事务支出</t>
  </si>
  <si>
    <r>
      <rPr>
        <b/>
        <sz val="10"/>
        <rFont val="Times New Roman"/>
        <charset val="134"/>
      </rPr>
      <t xml:space="preserve">  </t>
    </r>
    <r>
      <rPr>
        <b/>
        <sz val="10"/>
        <rFont val="宋体"/>
        <charset val="134"/>
      </rPr>
      <t>信访事务</t>
    </r>
  </si>
  <si>
    <r>
      <rPr>
        <sz val="10"/>
        <rFont val="Times New Roman"/>
        <charset val="134"/>
      </rPr>
      <t xml:space="preserve">    </t>
    </r>
    <r>
      <rPr>
        <sz val="10"/>
        <rFont val="宋体"/>
        <charset val="134"/>
      </rPr>
      <t>信访业务</t>
    </r>
  </si>
  <si>
    <t xml:space="preserve">    其他信访事务支出</t>
  </si>
  <si>
    <t xml:space="preserve">  数据事务</t>
  </si>
  <si>
    <t xml:space="preserve">    其他数据事务支出</t>
  </si>
  <si>
    <r>
      <rPr>
        <b/>
        <sz val="10"/>
        <rFont val="Times New Roman"/>
        <charset val="134"/>
      </rPr>
      <t xml:space="preserve">  </t>
    </r>
    <r>
      <rPr>
        <b/>
        <sz val="10"/>
        <rFont val="宋体"/>
        <charset val="134"/>
      </rPr>
      <t>其他一般公共服务支出</t>
    </r>
    <r>
      <rPr>
        <b/>
        <sz val="10"/>
        <rFont val="Times New Roman"/>
        <charset val="134"/>
      </rPr>
      <t>(</t>
    </r>
    <r>
      <rPr>
        <b/>
        <sz val="10"/>
        <rFont val="宋体"/>
        <charset val="134"/>
      </rPr>
      <t>款</t>
    </r>
    <r>
      <rPr>
        <b/>
        <sz val="10"/>
        <rFont val="Times New Roman"/>
        <charset val="134"/>
      </rPr>
      <t>)</t>
    </r>
  </si>
  <si>
    <t xml:space="preserve">    国家赔偿费用支出</t>
  </si>
  <si>
    <r>
      <rPr>
        <sz val="10"/>
        <rFont val="Times New Roman"/>
        <charset val="134"/>
      </rPr>
      <t xml:space="preserve">    </t>
    </r>
    <r>
      <rPr>
        <sz val="10"/>
        <rFont val="宋体"/>
        <charset val="134"/>
      </rPr>
      <t>其他一般公共服务支出</t>
    </r>
    <r>
      <rPr>
        <sz val="10"/>
        <rFont val="Times New Roman"/>
        <charset val="134"/>
      </rPr>
      <t>(</t>
    </r>
    <r>
      <rPr>
        <sz val="10"/>
        <rFont val="宋体"/>
        <charset val="134"/>
      </rPr>
      <t>项</t>
    </r>
    <r>
      <rPr>
        <sz val="10"/>
        <rFont val="Times New Roman"/>
        <charset val="134"/>
      </rPr>
      <t>)</t>
    </r>
  </si>
  <si>
    <t>外交支出</t>
  </si>
  <si>
    <t xml:space="preserve">  外交管理事务</t>
  </si>
  <si>
    <t xml:space="preserve">    专项业务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</si>
  <si>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</si>
  <si>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</si>
  <si>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</si>
  <si>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</si>
  <si>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</si>
  <si>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</si>
  <si>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</si>
  <si>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</si>
  <si>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</si>
  <si>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</si>
  <si>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</si>
  <si>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</si>
  <si>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</si>
  <si>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</si>
  <si>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</si>
  <si>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</si>
  <si>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</si>
  <si>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</si>
  <si>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</si>
  <si>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</si>
  <si>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</si>
  <si>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</si>
  <si>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</si>
  <si>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</si>
  <si>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</si>
  <si>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</si>
  <si>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</si>
  <si>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</si>
  <si>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</si>
  <si>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r>
      <rPr>
        <b/>
        <sz val="10"/>
        <rFont val="宋体"/>
        <charset val="134"/>
      </rPr>
      <t>国防支出</t>
    </r>
  </si>
  <si>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</si>
  <si>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</si>
  <si>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</si>
  <si>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</si>
  <si>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</si>
  <si>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</si>
  <si>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</si>
  <si>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</si>
  <si>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r>
      <rPr>
        <b/>
        <sz val="10"/>
        <rFont val="Times New Roman"/>
        <charset val="134"/>
      </rPr>
      <t xml:space="preserve">  </t>
    </r>
    <r>
      <rPr>
        <b/>
        <sz val="10"/>
        <rFont val="宋体"/>
        <charset val="134"/>
      </rPr>
      <t>国防动员</t>
    </r>
  </si>
  <si>
    <t xml:space="preserve">    兵役征集</t>
  </si>
  <si>
    <t xml:space="preserve">    经济动员</t>
  </si>
  <si>
    <t xml:space="preserve">    人民防空</t>
  </si>
  <si>
    <t xml:space="preserve">    交通战备</t>
  </si>
  <si>
    <r>
      <rPr>
        <sz val="10"/>
        <rFont val="Times New Roman"/>
        <charset val="134"/>
      </rPr>
      <t xml:space="preserve">    </t>
    </r>
    <r>
      <rPr>
        <sz val="10"/>
        <rFont val="宋体"/>
        <charset val="134"/>
      </rPr>
      <t>民兵</t>
    </r>
  </si>
  <si>
    <t xml:space="preserve">    边海防</t>
  </si>
  <si>
    <t xml:space="preserve">    其他国防动员支出</t>
  </si>
  <si>
    <t xml:space="preserve">  其他国防支出(款)</t>
  </si>
  <si>
    <t xml:space="preserve">    其他国防支出(项)</t>
  </si>
  <si>
    <r>
      <rPr>
        <b/>
        <sz val="10"/>
        <rFont val="宋体"/>
        <charset val="134"/>
      </rPr>
      <t>公共安全支出</t>
    </r>
  </si>
  <si>
    <t xml:space="preserve">  武装警察部队(款)</t>
  </si>
  <si>
    <t xml:space="preserve">    武装警察部队(项)</t>
  </si>
  <si>
    <t xml:space="preserve">    其他武装警察部队支出</t>
  </si>
  <si>
    <r>
      <rPr>
        <b/>
        <sz val="10"/>
        <rFont val="Times New Roman"/>
        <charset val="134"/>
      </rPr>
      <t xml:space="preserve">  </t>
    </r>
    <r>
      <rPr>
        <b/>
        <sz val="10"/>
        <rFont val="宋体"/>
        <charset val="134"/>
      </rPr>
      <t>公安</t>
    </r>
  </si>
  <si>
    <r>
      <rPr>
        <sz val="10"/>
        <rFont val="Times New Roman"/>
        <charset val="134"/>
      </rPr>
      <t xml:space="preserve">    </t>
    </r>
    <r>
      <rPr>
        <sz val="10"/>
        <rFont val="宋体"/>
        <charset val="134"/>
      </rPr>
      <t>信息化建设</t>
    </r>
  </si>
  <si>
    <r>
      <rPr>
        <sz val="10"/>
        <rFont val="Times New Roman"/>
        <charset val="134"/>
      </rPr>
      <t xml:space="preserve">    </t>
    </r>
    <r>
      <rPr>
        <sz val="10"/>
        <rFont val="宋体"/>
        <charset val="134"/>
      </rPr>
      <t>执法办案</t>
    </r>
  </si>
  <si>
    <t xml:space="preserve">    特别业务</t>
  </si>
  <si>
    <t xml:space="preserve">    特勤业务</t>
  </si>
  <si>
    <t xml:space="preserve">    移民事务</t>
  </si>
  <si>
    <r>
      <rPr>
        <sz val="10"/>
        <rFont val="Times New Roman"/>
        <charset val="134"/>
      </rPr>
      <t xml:space="preserve">    </t>
    </r>
    <r>
      <rPr>
        <sz val="10"/>
        <rFont val="宋体"/>
        <charset val="134"/>
      </rPr>
      <t>其他公安支出</t>
    </r>
  </si>
  <si>
    <t xml:space="preserve">  国家安全</t>
  </si>
  <si>
    <t xml:space="preserve">    安全业务</t>
  </si>
  <si>
    <t xml:space="preserve">    其他国家安全支出</t>
  </si>
  <si>
    <r>
      <rPr>
        <b/>
        <sz val="10"/>
        <rFont val="Times New Roman"/>
        <charset val="134"/>
      </rPr>
      <t xml:space="preserve">  </t>
    </r>
    <r>
      <rPr>
        <b/>
        <sz val="10"/>
        <rFont val="宋体"/>
        <charset val="134"/>
      </rPr>
      <t>检察</t>
    </r>
  </si>
  <si>
    <r>
      <rPr>
        <sz val="10"/>
        <rFont val="Times New Roman"/>
        <charset val="134"/>
      </rPr>
      <t xml:space="preserve">    “</t>
    </r>
    <r>
      <rPr>
        <sz val="10"/>
        <rFont val="宋体"/>
        <charset val="134"/>
      </rPr>
      <t>两房</t>
    </r>
    <r>
      <rPr>
        <sz val="10"/>
        <rFont val="Times New Roman"/>
        <charset val="134"/>
      </rPr>
      <t>”</t>
    </r>
    <r>
      <rPr>
        <sz val="10"/>
        <rFont val="宋体"/>
        <charset val="134"/>
      </rPr>
      <t>建设</t>
    </r>
  </si>
  <si>
    <t xml:space="preserve">    检察监督</t>
  </si>
  <si>
    <t xml:space="preserve">    其他检察支出</t>
  </si>
  <si>
    <r>
      <rPr>
        <b/>
        <sz val="10"/>
        <rFont val="Times New Roman"/>
        <charset val="134"/>
      </rPr>
      <t xml:space="preserve">  </t>
    </r>
    <r>
      <rPr>
        <b/>
        <sz val="10"/>
        <rFont val="宋体"/>
        <charset val="134"/>
      </rPr>
      <t>法院</t>
    </r>
  </si>
  <si>
    <t xml:space="preserve">    案件审判</t>
  </si>
  <si>
    <t xml:space="preserve">    案件执行</t>
  </si>
  <si>
    <t xml:space="preserve">    “两庭”建设</t>
  </si>
  <si>
    <t xml:space="preserve">    其他法院支出</t>
  </si>
  <si>
    <r>
      <rPr>
        <b/>
        <sz val="10"/>
        <rFont val="Times New Roman"/>
        <charset val="134"/>
      </rPr>
      <t xml:space="preserve">  </t>
    </r>
    <r>
      <rPr>
        <b/>
        <sz val="10"/>
        <rFont val="宋体"/>
        <charset val="134"/>
      </rPr>
      <t>司法</t>
    </r>
  </si>
  <si>
    <r>
      <rPr>
        <sz val="10"/>
        <rFont val="Times New Roman"/>
        <charset val="134"/>
      </rPr>
      <t xml:space="preserve">    </t>
    </r>
    <r>
      <rPr>
        <sz val="10"/>
        <rFont val="宋体"/>
        <charset val="134"/>
      </rPr>
      <t>基层司法业务</t>
    </r>
  </si>
  <si>
    <r>
      <rPr>
        <sz val="10"/>
        <rFont val="Times New Roman"/>
        <charset val="134"/>
      </rPr>
      <t xml:space="preserve">    </t>
    </r>
    <r>
      <rPr>
        <sz val="10"/>
        <rFont val="宋体"/>
        <charset val="134"/>
      </rPr>
      <t>普法宣传</t>
    </r>
  </si>
  <si>
    <r>
      <rPr>
        <sz val="10"/>
        <rFont val="Times New Roman"/>
        <charset val="134"/>
      </rPr>
      <t xml:space="preserve">    </t>
    </r>
    <r>
      <rPr>
        <sz val="10"/>
        <rFont val="宋体"/>
        <charset val="134"/>
      </rPr>
      <t>律师管理</t>
    </r>
  </si>
  <si>
    <r>
      <rPr>
        <sz val="10"/>
        <rFont val="Times New Roman"/>
        <charset val="134"/>
      </rPr>
      <t xml:space="preserve">    </t>
    </r>
    <r>
      <rPr>
        <sz val="10"/>
        <rFont val="宋体"/>
        <charset val="134"/>
      </rPr>
      <t>公共法律服务</t>
    </r>
  </si>
  <si>
    <t xml:space="preserve">    国家统一法律职业资格考试</t>
  </si>
  <si>
    <r>
      <rPr>
        <sz val="10"/>
        <rFont val="Times New Roman"/>
        <charset val="134"/>
      </rPr>
      <t xml:space="preserve">    </t>
    </r>
    <r>
      <rPr>
        <sz val="10"/>
        <rFont val="宋体"/>
        <charset val="134"/>
      </rPr>
      <t>社区矫正</t>
    </r>
  </si>
  <si>
    <r>
      <rPr>
        <sz val="10"/>
        <rFont val="Times New Roman"/>
        <charset val="134"/>
      </rPr>
      <t xml:space="preserve">    </t>
    </r>
    <r>
      <rPr>
        <sz val="10"/>
        <rFont val="宋体"/>
        <charset val="134"/>
      </rPr>
      <t>法治建设</t>
    </r>
  </si>
  <si>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</si>
  <si>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</si>
  <si>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</si>
  <si>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</si>
  <si>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</si>
  <si>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</si>
  <si>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</si>
  <si>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</si>
  <si>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</si>
  <si>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</si>
  <si>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</si>
  <si>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</si>
  <si>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</si>
  <si>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</si>
  <si>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</si>
  <si>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</si>
  <si>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</si>
  <si>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</si>
  <si>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r>
      <rPr>
        <b/>
        <sz val="10"/>
        <rFont val="Times New Roman"/>
        <charset val="134"/>
      </rPr>
      <t xml:space="preserve">  </t>
    </r>
    <r>
      <rPr>
        <b/>
        <sz val="10"/>
        <rFont val="宋体"/>
        <charset val="134"/>
      </rPr>
      <t>其他公共安全支出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</si>
  <si>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国家司法救助支出</t>
    </r>
  </si>
  <si>
    <r>
      <rPr>
        <sz val="10"/>
        <rFont val="Times New Roman"/>
        <charset val="134"/>
      </rPr>
      <t xml:space="preserve">    </t>
    </r>
    <r>
      <rPr>
        <sz val="10"/>
        <rFont val="宋体"/>
        <charset val="134"/>
      </rPr>
      <t>其他公共安全支出</t>
    </r>
    <r>
      <rPr>
        <sz val="10"/>
        <rFont val="Times New Roman"/>
        <charset val="134"/>
      </rPr>
      <t>(</t>
    </r>
    <r>
      <rPr>
        <sz val="10"/>
        <rFont val="宋体"/>
        <charset val="134"/>
      </rPr>
      <t>项</t>
    </r>
    <r>
      <rPr>
        <sz val="10"/>
        <rFont val="Times New Roman"/>
        <charset val="134"/>
      </rPr>
      <t>)</t>
    </r>
  </si>
  <si>
    <r>
      <rPr>
        <b/>
        <sz val="10"/>
        <rFont val="宋体"/>
        <charset val="134"/>
      </rPr>
      <t>教育支出</t>
    </r>
  </si>
  <si>
    <r>
      <rPr>
        <b/>
        <sz val="10"/>
        <rFont val="Times New Roman"/>
        <charset val="134"/>
      </rPr>
      <t xml:space="preserve">  </t>
    </r>
    <r>
      <rPr>
        <b/>
        <sz val="10"/>
        <rFont val="宋体"/>
        <charset val="134"/>
      </rPr>
      <t>教育管理事务</t>
    </r>
  </si>
  <si>
    <r>
      <rPr>
        <sz val="10"/>
        <rFont val="Times New Roman"/>
        <charset val="134"/>
      </rPr>
      <t xml:space="preserve">    </t>
    </r>
    <r>
      <rPr>
        <sz val="10"/>
        <rFont val="宋体"/>
        <charset val="134"/>
      </rPr>
      <t>其他教育管理事务支出</t>
    </r>
  </si>
  <si>
    <r>
      <rPr>
        <b/>
        <sz val="10"/>
        <rFont val="Times New Roman"/>
        <charset val="134"/>
      </rPr>
      <t xml:space="preserve">  </t>
    </r>
    <r>
      <rPr>
        <b/>
        <sz val="10"/>
        <rFont val="宋体"/>
        <charset val="134"/>
      </rPr>
      <t>普通教育</t>
    </r>
  </si>
  <si>
    <r>
      <rPr>
        <sz val="10"/>
        <rFont val="Times New Roman"/>
        <charset val="134"/>
      </rPr>
      <t xml:space="preserve">    </t>
    </r>
    <r>
      <rPr>
        <sz val="10"/>
        <rFont val="宋体"/>
        <charset val="134"/>
      </rPr>
      <t>学前教育</t>
    </r>
  </si>
  <si>
    <r>
      <rPr>
        <sz val="10"/>
        <rFont val="Times New Roman"/>
        <charset val="134"/>
      </rPr>
      <t xml:space="preserve">    </t>
    </r>
    <r>
      <rPr>
        <sz val="10"/>
        <rFont val="宋体"/>
        <charset val="134"/>
      </rPr>
      <t>小学教育</t>
    </r>
  </si>
  <si>
    <r>
      <rPr>
        <sz val="10"/>
        <rFont val="Times New Roman"/>
        <charset val="134"/>
      </rPr>
      <t xml:space="preserve">    </t>
    </r>
    <r>
      <rPr>
        <sz val="10"/>
        <rFont val="宋体"/>
        <charset val="134"/>
      </rPr>
      <t>初中教育</t>
    </r>
  </si>
  <si>
    <r>
      <rPr>
        <sz val="10"/>
        <rFont val="Times New Roman"/>
        <charset val="134"/>
      </rPr>
      <t xml:space="preserve">    </t>
    </r>
    <r>
      <rPr>
        <sz val="10"/>
        <rFont val="宋体"/>
        <charset val="134"/>
      </rPr>
      <t>高中教育</t>
    </r>
  </si>
  <si>
    <t xml:space="preserve">    高等教育</t>
  </si>
  <si>
    <r>
      <rPr>
        <sz val="10"/>
        <rFont val="Times New Roman"/>
        <charset val="134"/>
      </rPr>
      <t xml:space="preserve">    </t>
    </r>
    <r>
      <rPr>
        <sz val="10"/>
        <rFont val="宋体"/>
        <charset val="134"/>
      </rPr>
      <t>其他普通教育支出</t>
    </r>
  </si>
  <si>
    <r>
      <rPr>
        <b/>
        <sz val="10"/>
        <rFont val="Times New Roman"/>
        <charset val="134"/>
      </rPr>
      <t xml:space="preserve">  </t>
    </r>
    <r>
      <rPr>
        <b/>
        <sz val="10"/>
        <rFont val="宋体"/>
        <charset val="134"/>
      </rPr>
      <t>职业教育</t>
    </r>
  </si>
  <si>
    <t xml:space="preserve">    初等职业教育</t>
  </si>
  <si>
    <r>
      <rPr>
        <sz val="10"/>
        <rFont val="Times New Roman"/>
        <charset val="134"/>
      </rPr>
      <t xml:space="preserve">    </t>
    </r>
    <r>
      <rPr>
        <sz val="10"/>
        <rFont val="宋体"/>
        <charset val="134"/>
      </rPr>
      <t>中等职业教育</t>
    </r>
  </si>
  <si>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</si>
  <si>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</si>
  <si>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</si>
  <si>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</si>
  <si>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</si>
  <si>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</si>
  <si>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</si>
  <si>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</si>
  <si>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</si>
  <si>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</si>
  <si>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</si>
  <si>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</si>
  <si>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</si>
  <si>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</si>
  <si>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</si>
  <si>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</si>
  <si>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</si>
  <si>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r>
      <rPr>
        <b/>
        <sz val="10"/>
        <rFont val="Times New Roman"/>
        <charset val="134"/>
      </rPr>
      <t xml:space="preserve">  </t>
    </r>
    <r>
      <rPr>
        <b/>
        <sz val="10"/>
        <rFont val="宋体"/>
        <charset val="134"/>
      </rPr>
      <t>特殊教育</t>
    </r>
  </si>
  <si>
    <r>
      <rPr>
        <sz val="10"/>
        <rFont val="Times New Roman"/>
        <charset val="134"/>
      </rPr>
      <t xml:space="preserve">    </t>
    </r>
    <r>
      <rPr>
        <sz val="10"/>
        <rFont val="宋体"/>
        <charset val="134"/>
      </rPr>
      <t>特殊学校教育</t>
    </r>
  </si>
  <si>
    <t xml:space="preserve">    专门学校教育</t>
  </si>
  <si>
    <r>
      <rPr>
        <sz val="10"/>
        <rFont val="Times New Roman"/>
        <charset val="134"/>
      </rPr>
      <t xml:space="preserve">    </t>
    </r>
    <r>
      <rPr>
        <sz val="10"/>
        <rFont val="宋体"/>
        <charset val="134"/>
      </rPr>
      <t>其他特殊教育支出</t>
    </r>
  </si>
  <si>
    <r>
      <rPr>
        <b/>
        <sz val="10"/>
        <rFont val="Times New Roman"/>
        <charset val="134"/>
      </rPr>
      <t xml:space="preserve">  </t>
    </r>
    <r>
      <rPr>
        <b/>
        <sz val="10"/>
        <rFont val="宋体"/>
        <charset val="134"/>
      </rPr>
      <t>进修及培训</t>
    </r>
  </si>
  <si>
    <t xml:space="preserve">    教师进修</t>
  </si>
  <si>
    <r>
      <rPr>
        <sz val="10"/>
        <rFont val="Times New Roman"/>
        <charset val="134"/>
      </rPr>
      <t xml:space="preserve">    </t>
    </r>
    <r>
      <rPr>
        <sz val="10"/>
        <rFont val="宋体"/>
        <charset val="134"/>
      </rPr>
      <t>干部教育</t>
    </r>
  </si>
  <si>
    <t xml:space="preserve">    培训支出</t>
  </si>
  <si>
    <t xml:space="preserve">    退役士兵能力提升</t>
  </si>
  <si>
    <t xml:space="preserve">    其他进修及培训</t>
  </si>
  <si>
    <r>
      <rPr>
        <b/>
        <sz val="10"/>
        <rFont val="Times New Roman"/>
        <charset val="134"/>
      </rPr>
      <t xml:space="preserve">  </t>
    </r>
    <r>
      <rPr>
        <b/>
        <sz val="10"/>
        <rFont val="宋体"/>
        <charset val="134"/>
      </rPr>
      <t>教育费附加安排的支出</t>
    </r>
  </si>
  <si>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</si>
  <si>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</si>
  <si>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</si>
  <si>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</si>
  <si>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</si>
  <si>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r>
      <rPr>
        <sz val="10"/>
        <rFont val="Times New Roman"/>
        <charset val="134"/>
      </rPr>
      <t xml:space="preserve">    </t>
    </r>
    <r>
      <rPr>
        <sz val="10"/>
        <rFont val="宋体"/>
        <charset val="134"/>
      </rPr>
      <t>其他教育费附加安排的支出</t>
    </r>
  </si>
  <si>
    <r>
      <rPr>
        <b/>
        <sz val="10"/>
        <rFont val="Times New Roman"/>
        <charset val="134"/>
      </rPr>
      <t xml:space="preserve">  </t>
    </r>
    <r>
      <rPr>
        <b/>
        <sz val="10"/>
        <rFont val="宋体"/>
        <charset val="134"/>
      </rPr>
      <t>其他教育支出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</si>
  <si>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其他教育支出</t>
    </r>
    <r>
      <rPr>
        <sz val="10"/>
        <rFont val="Times New Roman"/>
        <charset val="134"/>
      </rPr>
      <t>(</t>
    </r>
    <r>
      <rPr>
        <sz val="10"/>
        <rFont val="宋体"/>
        <charset val="134"/>
      </rPr>
      <t>项</t>
    </r>
    <r>
      <rPr>
        <sz val="10"/>
        <rFont val="Times New Roman"/>
        <charset val="134"/>
      </rPr>
      <t>)</t>
    </r>
  </si>
  <si>
    <r>
      <rPr>
        <b/>
        <sz val="10"/>
        <rFont val="宋体"/>
        <charset val="134"/>
      </rPr>
      <t>科学技术支出</t>
    </r>
  </si>
  <si>
    <r>
      <rPr>
        <b/>
        <sz val="10"/>
        <rFont val="Times New Roman"/>
        <charset val="134"/>
      </rPr>
      <t xml:space="preserve">  </t>
    </r>
    <r>
      <rPr>
        <b/>
        <sz val="10"/>
        <rFont val="宋体"/>
        <charset val="134"/>
      </rPr>
      <t>科学技术管理事务</t>
    </r>
  </si>
  <si>
    <r>
      <rPr>
        <sz val="10"/>
        <rFont val="Times New Roman"/>
        <charset val="134"/>
      </rPr>
      <t xml:space="preserve">    </t>
    </r>
    <r>
      <rPr>
        <sz val="10"/>
        <rFont val="宋体"/>
        <charset val="134"/>
      </rPr>
      <t>其他科学技术管理事务支出</t>
    </r>
  </si>
  <si>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</si>
  <si>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</si>
  <si>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</si>
  <si>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</si>
  <si>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</si>
  <si>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</si>
  <si>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</si>
  <si>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</si>
  <si>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</si>
  <si>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</si>
  <si>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</si>
  <si>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</si>
  <si>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</si>
  <si>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</si>
  <si>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r>
      <rPr>
        <b/>
        <sz val="10"/>
        <rFont val="Times New Roman"/>
        <charset val="134"/>
      </rPr>
      <t xml:space="preserve">  </t>
    </r>
    <r>
      <rPr>
        <b/>
        <sz val="10"/>
        <rFont val="宋体"/>
        <charset val="134"/>
      </rPr>
      <t>技术研究与开发</t>
    </r>
  </si>
  <si>
    <r>
      <rPr>
        <sz val="10"/>
        <rFont val="Times New Roman"/>
        <charset val="134"/>
      </rPr>
      <t xml:space="preserve">    </t>
    </r>
    <r>
      <rPr>
        <sz val="10"/>
        <rFont val="宋体"/>
        <charset val="134"/>
      </rPr>
      <t>科技成果转化与扩散</t>
    </r>
  </si>
  <si>
    <t xml:space="preserve">    共性技术研究与开发</t>
  </si>
  <si>
    <r>
      <rPr>
        <sz val="10"/>
        <rFont val="Times New Roman"/>
        <charset val="134"/>
      </rPr>
      <t xml:space="preserve">    </t>
    </r>
    <r>
      <rPr>
        <sz val="10"/>
        <rFont val="宋体"/>
        <charset val="134"/>
      </rPr>
      <t>其他技术研究与开发支出</t>
    </r>
  </si>
  <si>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</si>
  <si>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</si>
  <si>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</si>
  <si>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</si>
  <si>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</si>
  <si>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</si>
  <si>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</si>
  <si>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</si>
  <si>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</si>
  <si>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r>
      <rPr>
        <b/>
        <sz val="10"/>
        <rFont val="Times New Roman"/>
        <charset val="134"/>
      </rPr>
      <t xml:space="preserve">  </t>
    </r>
    <r>
      <rPr>
        <b/>
        <sz val="10"/>
        <rFont val="宋体"/>
        <charset val="134"/>
      </rPr>
      <t>科学技术普及</t>
    </r>
  </si>
  <si>
    <r>
      <rPr>
        <sz val="10"/>
        <rFont val="Times New Roman"/>
        <charset val="134"/>
      </rPr>
      <t xml:space="preserve">    </t>
    </r>
    <r>
      <rPr>
        <sz val="10"/>
        <rFont val="宋体"/>
        <charset val="134"/>
      </rPr>
      <t>科普活动</t>
    </r>
  </si>
  <si>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</si>
  <si>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</si>
  <si>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</si>
  <si>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</si>
  <si>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</si>
  <si>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</si>
  <si>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</si>
  <si>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</si>
  <si>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r>
      <rPr>
        <b/>
        <sz val="10"/>
        <rFont val="Times New Roman"/>
        <charset val="134"/>
      </rPr>
      <t xml:space="preserve">  </t>
    </r>
    <r>
      <rPr>
        <b/>
        <sz val="10"/>
        <rFont val="宋体"/>
        <charset val="134"/>
      </rPr>
      <t>科技重大项目</t>
    </r>
  </si>
  <si>
    <t xml:space="preserve">    科技重大专项</t>
  </si>
  <si>
    <r>
      <rPr>
        <sz val="10"/>
        <rFont val="Times New Roman"/>
        <charset val="134"/>
      </rPr>
      <t xml:space="preserve">    </t>
    </r>
    <r>
      <rPr>
        <sz val="10"/>
        <rFont val="宋体"/>
        <charset val="134"/>
      </rPr>
      <t>重点研发计划</t>
    </r>
  </si>
  <si>
    <t xml:space="preserve">    其他科技重大项目</t>
  </si>
  <si>
    <r>
      <rPr>
        <b/>
        <sz val="10"/>
        <rFont val="Times New Roman"/>
        <charset val="134"/>
      </rPr>
      <t xml:space="preserve">  </t>
    </r>
    <r>
      <rPr>
        <b/>
        <sz val="10"/>
        <rFont val="宋体"/>
        <charset val="134"/>
      </rPr>
      <t>其他科学技术支出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</si>
  <si>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科技奖励</t>
    </r>
  </si>
  <si>
    <t xml:space="preserve">    核应急</t>
  </si>
  <si>
    <t xml:space="preserve">    转制科研机构</t>
  </si>
  <si>
    <t xml:space="preserve">    其他科学技术支出(项)</t>
  </si>
  <si>
    <r>
      <rPr>
        <b/>
        <sz val="10"/>
        <rFont val="宋体"/>
        <charset val="134"/>
      </rPr>
      <t>文化旅游体育与传媒支出</t>
    </r>
  </si>
  <si>
    <r>
      <rPr>
        <b/>
        <sz val="10"/>
        <rFont val="Times New Roman"/>
        <charset val="134"/>
      </rPr>
      <t xml:space="preserve">  </t>
    </r>
    <r>
      <rPr>
        <b/>
        <sz val="10"/>
        <rFont val="宋体"/>
        <charset val="134"/>
      </rPr>
      <t>文化和旅游</t>
    </r>
  </si>
  <si>
    <r>
      <rPr>
        <sz val="10"/>
        <rFont val="Times New Roman"/>
        <charset val="134"/>
      </rPr>
      <t xml:space="preserve">    </t>
    </r>
    <r>
      <rPr>
        <sz val="10"/>
        <rFont val="宋体"/>
        <charset val="134"/>
      </rPr>
      <t>图书馆</t>
    </r>
  </si>
  <si>
    <t xml:space="preserve">    文化展示及纪念机构</t>
  </si>
  <si>
    <t xml:space="preserve">    艺术表演场所</t>
  </si>
  <si>
    <t xml:space="preserve">    艺术表演团体</t>
  </si>
  <si>
    <r>
      <rPr>
        <sz val="10"/>
        <rFont val="Times New Roman"/>
        <charset val="134"/>
      </rPr>
      <t xml:space="preserve">    </t>
    </r>
    <r>
      <rPr>
        <sz val="10"/>
        <rFont val="宋体"/>
        <charset val="134"/>
      </rPr>
      <t>文化活动</t>
    </r>
  </si>
  <si>
    <r>
      <rPr>
        <sz val="10"/>
        <rFont val="Times New Roman"/>
        <charset val="134"/>
      </rPr>
      <t xml:space="preserve">    </t>
    </r>
    <r>
      <rPr>
        <sz val="10"/>
        <rFont val="宋体"/>
        <charset val="134"/>
      </rPr>
      <t>群众文化</t>
    </r>
  </si>
  <si>
    <t xml:space="preserve">    文化和旅游交流与合作</t>
  </si>
  <si>
    <r>
      <rPr>
        <sz val="10"/>
        <rFont val="Times New Roman"/>
        <charset val="134"/>
      </rPr>
      <t xml:space="preserve">    </t>
    </r>
    <r>
      <rPr>
        <sz val="10"/>
        <rFont val="宋体"/>
        <charset val="134"/>
      </rPr>
      <t>文化创作与保护</t>
    </r>
  </si>
  <si>
    <t xml:space="preserve">    文化和旅游市场管理</t>
  </si>
  <si>
    <r>
      <rPr>
        <sz val="10"/>
        <rFont val="Times New Roman"/>
        <charset val="134"/>
      </rPr>
      <t xml:space="preserve">    </t>
    </r>
    <r>
      <rPr>
        <sz val="10"/>
        <rFont val="宋体"/>
        <charset val="134"/>
      </rPr>
      <t>旅游宣传</t>
    </r>
  </si>
  <si>
    <t xml:space="preserve">    文化和旅游管理事务</t>
  </si>
  <si>
    <r>
      <rPr>
        <sz val="10"/>
        <rFont val="Times New Roman"/>
        <charset val="134"/>
      </rPr>
      <t xml:space="preserve">    </t>
    </r>
    <r>
      <rPr>
        <sz val="10"/>
        <rFont val="宋体"/>
        <charset val="134"/>
      </rPr>
      <t>其他文化和旅游支出</t>
    </r>
  </si>
  <si>
    <r>
      <rPr>
        <b/>
        <sz val="10"/>
        <rFont val="Times New Roman"/>
        <charset val="134"/>
      </rPr>
      <t xml:space="preserve">  </t>
    </r>
    <r>
      <rPr>
        <b/>
        <sz val="10"/>
        <rFont val="宋体"/>
        <charset val="134"/>
      </rPr>
      <t>文物</t>
    </r>
  </si>
  <si>
    <r>
      <rPr>
        <sz val="10"/>
        <rFont val="Times New Roman"/>
        <charset val="134"/>
      </rPr>
      <t xml:space="preserve">    </t>
    </r>
    <r>
      <rPr>
        <sz val="10"/>
        <rFont val="宋体"/>
        <charset val="134"/>
      </rPr>
      <t>文物保护</t>
    </r>
  </si>
  <si>
    <r>
      <rPr>
        <sz val="10"/>
        <rFont val="Times New Roman"/>
        <charset val="134"/>
      </rPr>
      <t xml:space="preserve">    </t>
    </r>
    <r>
      <rPr>
        <sz val="10"/>
        <rFont val="宋体"/>
        <charset val="134"/>
      </rPr>
      <t>博物馆</t>
    </r>
  </si>
  <si>
    <t xml:space="preserve">    历史名城与古迹</t>
  </si>
  <si>
    <t xml:space="preserve">    其他文物支出</t>
  </si>
  <si>
    <r>
      <rPr>
        <b/>
        <sz val="10"/>
        <rFont val="Times New Roman"/>
        <charset val="134"/>
      </rPr>
      <t xml:space="preserve">  </t>
    </r>
    <r>
      <rPr>
        <b/>
        <sz val="10"/>
        <rFont val="宋体"/>
        <charset val="134"/>
      </rPr>
      <t>体育</t>
    </r>
  </si>
  <si>
    <t xml:space="preserve">    运动项目管理</t>
  </si>
  <si>
    <r>
      <rPr>
        <sz val="10"/>
        <rFont val="Times New Roman"/>
        <charset val="134"/>
      </rPr>
      <t xml:space="preserve">    </t>
    </r>
    <r>
      <rPr>
        <sz val="10"/>
        <rFont val="宋体"/>
        <charset val="134"/>
      </rPr>
      <t>体育竞赛</t>
    </r>
  </si>
  <si>
    <t xml:space="preserve">    体育训练</t>
  </si>
  <si>
    <r>
      <rPr>
        <sz val="10"/>
        <rFont val="Times New Roman"/>
        <charset val="134"/>
      </rPr>
      <t xml:space="preserve">    </t>
    </r>
    <r>
      <rPr>
        <sz val="10"/>
        <rFont val="宋体"/>
        <charset val="134"/>
      </rPr>
      <t>体育场馆</t>
    </r>
  </si>
  <si>
    <t xml:space="preserve">    群众体育</t>
  </si>
  <si>
    <t xml:space="preserve">    体育交流与合作</t>
  </si>
  <si>
    <r>
      <rPr>
        <sz val="10"/>
        <rFont val="Times New Roman"/>
        <charset val="134"/>
      </rPr>
      <t xml:space="preserve">    </t>
    </r>
    <r>
      <rPr>
        <sz val="10"/>
        <rFont val="宋体"/>
        <charset val="134"/>
      </rPr>
      <t>其他体育支出</t>
    </r>
  </si>
  <si>
    <r>
      <rPr>
        <b/>
        <sz val="10"/>
        <rFont val="Times New Roman"/>
        <charset val="134"/>
      </rPr>
      <t xml:space="preserve">  </t>
    </r>
    <r>
      <rPr>
        <b/>
        <sz val="10"/>
        <rFont val="宋体"/>
        <charset val="134"/>
      </rPr>
      <t>新闻出版电影</t>
    </r>
  </si>
  <si>
    <r>
      <rPr>
        <sz val="10"/>
        <rFont val="Times New Roman"/>
        <charset val="134"/>
      </rPr>
      <t xml:space="preserve">    </t>
    </r>
    <r>
      <rPr>
        <sz val="10"/>
        <rFont val="宋体"/>
        <charset val="134"/>
      </rPr>
      <t>新闻通讯</t>
    </r>
  </si>
  <si>
    <t xml:space="preserve">    出版发行</t>
  </si>
  <si>
    <t xml:space="preserve">    版权管理</t>
  </si>
  <si>
    <t xml:space="preserve">    电影</t>
  </si>
  <si>
    <r>
      <rPr>
        <sz val="10"/>
        <rFont val="Times New Roman"/>
        <charset val="134"/>
      </rPr>
      <t xml:space="preserve">    </t>
    </r>
    <r>
      <rPr>
        <sz val="10"/>
        <rFont val="宋体"/>
        <charset val="134"/>
      </rPr>
      <t>其他新闻出版电影支出</t>
    </r>
  </si>
  <si>
    <r>
      <rPr>
        <b/>
        <sz val="10"/>
        <rFont val="Times New Roman"/>
        <charset val="134"/>
      </rPr>
      <t xml:space="preserve">  </t>
    </r>
    <r>
      <rPr>
        <b/>
        <sz val="10"/>
        <rFont val="宋体"/>
        <charset val="134"/>
      </rPr>
      <t>广播电视</t>
    </r>
  </si>
  <si>
    <t xml:space="preserve">    监测监管</t>
  </si>
  <si>
    <r>
      <rPr>
        <sz val="10"/>
        <rFont val="Times New Roman"/>
        <charset val="134"/>
      </rPr>
      <t xml:space="preserve">    </t>
    </r>
    <r>
      <rPr>
        <sz val="10"/>
        <rFont val="宋体"/>
        <charset val="134"/>
      </rPr>
      <t>传输发射</t>
    </r>
  </si>
  <si>
    <t xml:space="preserve">    广播电视事务</t>
  </si>
  <si>
    <r>
      <rPr>
        <sz val="10"/>
        <rFont val="Times New Roman"/>
        <charset val="134"/>
      </rPr>
      <t xml:space="preserve">    </t>
    </r>
    <r>
      <rPr>
        <sz val="10"/>
        <rFont val="宋体"/>
        <charset val="134"/>
      </rPr>
      <t>其他广播电视支出</t>
    </r>
  </si>
  <si>
    <r>
      <rPr>
        <b/>
        <sz val="10"/>
        <rFont val="Times New Roman"/>
        <charset val="134"/>
      </rPr>
      <t xml:space="preserve">  </t>
    </r>
    <r>
      <rPr>
        <b/>
        <sz val="10"/>
        <rFont val="宋体"/>
        <charset val="134"/>
      </rPr>
      <t>其他文化旅游体育与传媒支出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</si>
  <si>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文化产业发展专项支出</t>
    </r>
  </si>
  <si>
    <r>
      <rPr>
        <sz val="10"/>
        <rFont val="Times New Roman"/>
        <charset val="134"/>
      </rPr>
      <t xml:space="preserve">    </t>
    </r>
    <r>
      <rPr>
        <sz val="10"/>
        <rFont val="宋体"/>
        <charset val="134"/>
      </rPr>
      <t>其他文化旅游体育与传媒支出</t>
    </r>
    <r>
      <rPr>
        <sz val="10"/>
        <rFont val="Times New Roman"/>
        <charset val="134"/>
      </rPr>
      <t>(</t>
    </r>
    <r>
      <rPr>
        <sz val="10"/>
        <rFont val="宋体"/>
        <charset val="134"/>
      </rPr>
      <t>项</t>
    </r>
    <r>
      <rPr>
        <sz val="10"/>
        <rFont val="Times New Roman"/>
        <charset val="134"/>
      </rPr>
      <t>)</t>
    </r>
  </si>
  <si>
    <r>
      <rPr>
        <b/>
        <sz val="10"/>
        <rFont val="宋体"/>
        <charset val="134"/>
      </rPr>
      <t>社会保障和就业支出</t>
    </r>
  </si>
  <si>
    <r>
      <rPr>
        <b/>
        <sz val="10"/>
        <rFont val="Times New Roman"/>
        <charset val="134"/>
      </rPr>
      <t xml:space="preserve">  </t>
    </r>
    <r>
      <rPr>
        <b/>
        <sz val="10"/>
        <rFont val="宋体"/>
        <charset val="134"/>
      </rPr>
      <t>人力资源和社会保障管理事务</t>
    </r>
  </si>
  <si>
    <t xml:space="preserve">    综合业务管理</t>
  </si>
  <si>
    <r>
      <rPr>
        <sz val="10"/>
        <rFont val="Times New Roman"/>
        <charset val="134"/>
      </rPr>
      <t xml:space="preserve">    </t>
    </r>
    <r>
      <rPr>
        <sz val="10"/>
        <rFont val="宋体"/>
        <charset val="134"/>
      </rPr>
      <t>劳动保障监察</t>
    </r>
  </si>
  <si>
    <t xml:space="preserve">    就业管理事务</t>
  </si>
  <si>
    <t xml:space="preserve">    社会保险业务管理事务</t>
  </si>
  <si>
    <r>
      <rPr>
        <sz val="10"/>
        <rFont val="Times New Roman"/>
        <charset val="134"/>
      </rPr>
      <t xml:space="preserve">    </t>
    </r>
    <r>
      <rPr>
        <sz val="10"/>
        <rFont val="宋体"/>
        <charset val="134"/>
      </rPr>
      <t>社会保险经办机构</t>
    </r>
  </si>
  <si>
    <r>
      <rPr>
        <sz val="10"/>
        <rFont val="Times New Roman"/>
        <charset val="134"/>
      </rPr>
      <t xml:space="preserve">    </t>
    </r>
    <r>
      <rPr>
        <sz val="10"/>
        <rFont val="宋体"/>
        <charset val="134"/>
      </rPr>
      <t>劳动关系和维权</t>
    </r>
  </si>
  <si>
    <t xml:space="preserve">    公共就业服务和职业技能鉴定机构</t>
  </si>
  <si>
    <r>
      <rPr>
        <sz val="10"/>
        <rFont val="Times New Roman"/>
        <charset val="134"/>
      </rPr>
      <t xml:space="preserve">    </t>
    </r>
    <r>
      <rPr>
        <sz val="10"/>
        <rFont val="宋体"/>
        <charset val="134"/>
      </rPr>
      <t>劳动人事争议调解仲裁</t>
    </r>
  </si>
  <si>
    <t xml:space="preserve">    政府特殊津贴</t>
  </si>
  <si>
    <t xml:space="preserve">    资助留学回国人员</t>
  </si>
  <si>
    <t xml:space="preserve">    博士后日常经费</t>
  </si>
  <si>
    <r>
      <rPr>
        <sz val="10"/>
        <rFont val="Times New Roman"/>
        <charset val="134"/>
      </rPr>
      <t xml:space="preserve">    </t>
    </r>
    <r>
      <rPr>
        <sz val="10"/>
        <rFont val="宋体"/>
        <charset val="134"/>
      </rPr>
      <t>引进人才费用</t>
    </r>
  </si>
  <si>
    <r>
      <rPr>
        <sz val="10"/>
        <rFont val="Times New Roman"/>
        <charset val="134"/>
      </rPr>
      <t xml:space="preserve">    </t>
    </r>
    <r>
      <rPr>
        <sz val="10"/>
        <rFont val="宋体"/>
        <charset val="134"/>
      </rPr>
      <t>其他人力资源和社会保障管理事务支出</t>
    </r>
  </si>
  <si>
    <r>
      <rPr>
        <b/>
        <sz val="10"/>
        <rFont val="Times New Roman"/>
        <charset val="134"/>
      </rPr>
      <t xml:space="preserve">  </t>
    </r>
    <r>
      <rPr>
        <b/>
        <sz val="10"/>
        <rFont val="宋体"/>
        <charset val="134"/>
      </rPr>
      <t>民政管理事务</t>
    </r>
  </si>
  <si>
    <r>
      <rPr>
        <sz val="10"/>
        <rFont val="Times New Roman"/>
        <charset val="134"/>
      </rPr>
      <t xml:space="preserve">    </t>
    </r>
    <r>
      <rPr>
        <sz val="10"/>
        <rFont val="宋体"/>
        <charset val="134"/>
      </rPr>
      <t>社会组织管理</t>
    </r>
  </si>
  <si>
    <r>
      <rPr>
        <sz val="10"/>
        <rFont val="Times New Roman"/>
        <charset val="134"/>
      </rPr>
      <t xml:space="preserve">    </t>
    </r>
    <r>
      <rPr>
        <sz val="10"/>
        <rFont val="宋体"/>
        <charset val="134"/>
      </rPr>
      <t>行政区划和地名管理</t>
    </r>
  </si>
  <si>
    <t xml:space="preserve">    老龄事务</t>
  </si>
  <si>
    <r>
      <rPr>
        <sz val="10"/>
        <rFont val="Times New Roman"/>
        <charset val="134"/>
      </rPr>
      <t xml:space="preserve">    </t>
    </r>
    <r>
      <rPr>
        <sz val="10"/>
        <rFont val="宋体"/>
        <charset val="134"/>
      </rPr>
      <t>其他民政管理事务支出</t>
    </r>
  </si>
  <si>
    <t xml:space="preserve">  补充全国社会保障基金</t>
  </si>
  <si>
    <t xml:space="preserve">    用一般公共预算补充基金</t>
  </si>
  <si>
    <r>
      <rPr>
        <b/>
        <sz val="10"/>
        <rFont val="Times New Roman"/>
        <charset val="134"/>
      </rPr>
      <t xml:space="preserve">  </t>
    </r>
    <r>
      <rPr>
        <b/>
        <sz val="10"/>
        <rFont val="宋体"/>
        <charset val="134"/>
      </rPr>
      <t>行政事业单位养老支出</t>
    </r>
  </si>
  <si>
    <r>
      <rPr>
        <sz val="10"/>
        <rFont val="Times New Roman"/>
        <charset val="134"/>
      </rPr>
      <t xml:space="preserve">    </t>
    </r>
    <r>
      <rPr>
        <sz val="10"/>
        <rFont val="宋体"/>
        <charset val="134"/>
      </rPr>
      <t>行政单位离退休</t>
    </r>
  </si>
  <si>
    <r>
      <rPr>
        <sz val="10"/>
        <rFont val="Times New Roman"/>
        <charset val="134"/>
      </rPr>
      <t xml:space="preserve">    </t>
    </r>
    <r>
      <rPr>
        <sz val="10"/>
        <rFont val="宋体"/>
        <charset val="134"/>
      </rPr>
      <t>事业单位离退休</t>
    </r>
  </si>
  <si>
    <t xml:space="preserve">    离退休人员管理机构</t>
  </si>
  <si>
    <r>
      <rPr>
        <sz val="10"/>
        <rFont val="Times New Roman"/>
        <charset val="134"/>
      </rPr>
      <t xml:space="preserve">    </t>
    </r>
    <r>
      <rPr>
        <sz val="10"/>
        <rFont val="宋体"/>
        <charset val="134"/>
      </rPr>
      <t>机关事业单位基本养老保险缴费支出</t>
    </r>
  </si>
  <si>
    <r>
      <rPr>
        <sz val="10"/>
        <rFont val="Times New Roman"/>
        <charset val="134"/>
      </rPr>
      <t xml:space="preserve">    </t>
    </r>
    <r>
      <rPr>
        <sz val="10"/>
        <rFont val="宋体"/>
        <charset val="134"/>
      </rPr>
      <t>机关事业单位职业年金缴费支出</t>
    </r>
  </si>
  <si>
    <r>
      <rPr>
        <sz val="10"/>
        <rFont val="Times New Roman"/>
        <charset val="134"/>
      </rPr>
      <t xml:space="preserve">    </t>
    </r>
    <r>
      <rPr>
        <sz val="10"/>
        <rFont val="宋体"/>
        <charset val="134"/>
      </rPr>
      <t>对机关事业单位基本养老保险基金的补助</t>
    </r>
  </si>
  <si>
    <t xml:space="preserve">    对机关事业单位职业年金的补助</t>
  </si>
  <si>
    <r>
      <rPr>
        <sz val="10"/>
        <rFont val="Times New Roman"/>
        <charset val="134"/>
      </rPr>
      <t xml:space="preserve">    </t>
    </r>
    <r>
      <rPr>
        <sz val="10"/>
        <rFont val="宋体"/>
        <charset val="134"/>
      </rPr>
      <t>其他行政事业单位养老支出</t>
    </r>
  </si>
  <si>
    <t xml:space="preserve">  企业改革补助</t>
  </si>
  <si>
    <t xml:space="preserve">    企业关闭破产补助</t>
  </si>
  <si>
    <t xml:space="preserve">    厂办大集体改革补助</t>
  </si>
  <si>
    <t xml:space="preserve">    其他企业改革发展补助</t>
  </si>
  <si>
    <r>
      <rPr>
        <b/>
        <sz val="10"/>
        <rFont val="Times New Roman"/>
        <charset val="134"/>
      </rPr>
      <t xml:space="preserve">  </t>
    </r>
    <r>
      <rPr>
        <b/>
        <sz val="10"/>
        <rFont val="宋体"/>
        <charset val="134"/>
      </rPr>
      <t>就业补助</t>
    </r>
  </si>
  <si>
    <r>
      <rPr>
        <sz val="10"/>
        <rFont val="Times New Roman"/>
        <charset val="134"/>
      </rPr>
      <t xml:space="preserve">    </t>
    </r>
    <r>
      <rPr>
        <sz val="10"/>
        <rFont val="宋体"/>
        <charset val="134"/>
      </rPr>
      <t>就业创业服务补助</t>
    </r>
  </si>
  <si>
    <r>
      <rPr>
        <sz val="10"/>
        <rFont val="Times New Roman"/>
        <charset val="134"/>
      </rPr>
      <t xml:space="preserve">    </t>
    </r>
    <r>
      <rPr>
        <sz val="10"/>
        <rFont val="宋体"/>
        <charset val="134"/>
      </rPr>
      <t>职业培训补贴</t>
    </r>
  </si>
  <si>
    <r>
      <rPr>
        <sz val="10"/>
        <rFont val="Times New Roman"/>
        <charset val="134"/>
      </rPr>
      <t xml:space="preserve">    </t>
    </r>
    <r>
      <rPr>
        <sz val="10"/>
        <rFont val="宋体"/>
        <charset val="134"/>
      </rPr>
      <t>社会保险补贴</t>
    </r>
  </si>
  <si>
    <r>
      <rPr>
        <sz val="10"/>
        <rFont val="Times New Roman"/>
        <charset val="134"/>
      </rPr>
      <t xml:space="preserve">    </t>
    </r>
    <r>
      <rPr>
        <sz val="10"/>
        <rFont val="宋体"/>
        <charset val="134"/>
      </rPr>
      <t>公益性岗位补贴</t>
    </r>
  </si>
  <si>
    <t xml:space="preserve">    职业技能评价补贴</t>
  </si>
  <si>
    <r>
      <rPr>
        <sz val="10"/>
        <rFont val="Times New Roman"/>
        <charset val="134"/>
      </rPr>
      <t xml:space="preserve">    </t>
    </r>
    <r>
      <rPr>
        <sz val="10"/>
        <rFont val="宋体"/>
        <charset val="134"/>
      </rPr>
      <t>就业见习补贴</t>
    </r>
  </si>
  <si>
    <t xml:space="preserve">    高技能人才培养补助</t>
  </si>
  <si>
    <r>
      <rPr>
        <sz val="10"/>
        <rFont val="Times New Roman"/>
        <charset val="134"/>
      </rPr>
      <t xml:space="preserve">    </t>
    </r>
    <r>
      <rPr>
        <sz val="10"/>
        <rFont val="宋体"/>
        <charset val="134"/>
      </rPr>
      <t>求职和创业补贴</t>
    </r>
  </si>
  <si>
    <r>
      <rPr>
        <sz val="10"/>
        <rFont val="Times New Roman"/>
        <charset val="134"/>
      </rPr>
      <t xml:space="preserve">    </t>
    </r>
    <r>
      <rPr>
        <sz val="10"/>
        <rFont val="宋体"/>
        <charset val="134"/>
      </rPr>
      <t>其他就业补助支出</t>
    </r>
  </si>
  <si>
    <r>
      <rPr>
        <b/>
        <sz val="10"/>
        <rFont val="Times New Roman"/>
        <charset val="134"/>
      </rPr>
      <t xml:space="preserve">  </t>
    </r>
    <r>
      <rPr>
        <b/>
        <sz val="10"/>
        <rFont val="宋体"/>
        <charset val="134"/>
      </rPr>
      <t>抚恤</t>
    </r>
  </si>
  <si>
    <t xml:space="preserve">    死亡抚恤</t>
  </si>
  <si>
    <r>
      <rPr>
        <sz val="10"/>
        <rFont val="Times New Roman"/>
        <charset val="134"/>
      </rPr>
      <t xml:space="preserve">    </t>
    </r>
    <r>
      <rPr>
        <sz val="10"/>
        <rFont val="宋体"/>
        <charset val="134"/>
      </rPr>
      <t>伤残抚恤</t>
    </r>
  </si>
  <si>
    <t xml:space="preserve">    在乡复员、退伍军人生活补助</t>
  </si>
  <si>
    <r>
      <rPr>
        <sz val="10"/>
        <rFont val="Times New Roman"/>
        <charset val="134"/>
      </rPr>
      <t xml:space="preserve">    </t>
    </r>
    <r>
      <rPr>
        <sz val="10"/>
        <rFont val="宋体"/>
        <charset val="134"/>
      </rPr>
      <t>义务兵优待</t>
    </r>
  </si>
  <si>
    <t xml:space="preserve">    农村籍退役士兵老年生活补助</t>
  </si>
  <si>
    <t xml:space="preserve">    光荣院</t>
  </si>
  <si>
    <r>
      <rPr>
        <sz val="10"/>
        <rFont val="Times New Roman"/>
        <charset val="134"/>
      </rPr>
      <t xml:space="preserve">    </t>
    </r>
    <r>
      <rPr>
        <sz val="10"/>
        <rFont val="宋体"/>
        <charset val="134"/>
      </rPr>
      <t>褒扬纪念</t>
    </r>
  </si>
  <si>
    <t xml:space="preserve">    其他优抚支出</t>
  </si>
  <si>
    <r>
      <rPr>
        <b/>
        <sz val="10"/>
        <rFont val="Times New Roman"/>
        <charset val="134"/>
      </rPr>
      <t xml:space="preserve">  </t>
    </r>
    <r>
      <rPr>
        <b/>
        <sz val="10"/>
        <rFont val="宋体"/>
        <charset val="134"/>
      </rPr>
      <t>退役安置</t>
    </r>
  </si>
  <si>
    <r>
      <rPr>
        <sz val="10"/>
        <rFont val="Times New Roman"/>
        <charset val="134"/>
      </rPr>
      <t xml:space="preserve">    </t>
    </r>
    <r>
      <rPr>
        <sz val="10"/>
        <rFont val="宋体"/>
        <charset val="134"/>
      </rPr>
      <t>退役士兵安置</t>
    </r>
  </si>
  <si>
    <t xml:space="preserve">    军队移交政府的离退休人员安置</t>
  </si>
  <si>
    <t xml:space="preserve">    军队移交政府离退休干部管理机构</t>
  </si>
  <si>
    <r>
      <rPr>
        <sz val="10"/>
        <rFont val="Times New Roman"/>
        <charset val="134"/>
      </rPr>
      <t xml:space="preserve">    </t>
    </r>
    <r>
      <rPr>
        <sz val="10"/>
        <rFont val="宋体"/>
        <charset val="134"/>
      </rPr>
      <t>退役士兵管理教育</t>
    </r>
  </si>
  <si>
    <t xml:space="preserve">    军队转业干部安置</t>
  </si>
  <si>
    <r>
      <rPr>
        <sz val="10"/>
        <rFont val="Times New Roman"/>
        <charset val="134"/>
      </rPr>
      <t xml:space="preserve">    </t>
    </r>
    <r>
      <rPr>
        <sz val="10"/>
        <rFont val="宋体"/>
        <charset val="134"/>
      </rPr>
      <t>其他退役安置支出</t>
    </r>
  </si>
  <si>
    <r>
      <rPr>
        <b/>
        <sz val="10"/>
        <rFont val="Times New Roman"/>
        <charset val="134"/>
      </rPr>
      <t xml:space="preserve">  </t>
    </r>
    <r>
      <rPr>
        <b/>
        <sz val="10"/>
        <rFont val="宋体"/>
        <charset val="134"/>
      </rPr>
      <t>社会福利</t>
    </r>
  </si>
  <si>
    <r>
      <rPr>
        <sz val="10"/>
        <rFont val="Times New Roman"/>
        <charset val="134"/>
      </rPr>
      <t xml:space="preserve">    </t>
    </r>
    <r>
      <rPr>
        <sz val="10"/>
        <rFont val="宋体"/>
        <charset val="134"/>
      </rPr>
      <t>儿童福利</t>
    </r>
  </si>
  <si>
    <r>
      <rPr>
        <sz val="10"/>
        <rFont val="Times New Roman"/>
        <charset val="134"/>
      </rPr>
      <t xml:space="preserve">    </t>
    </r>
    <r>
      <rPr>
        <sz val="10"/>
        <rFont val="宋体"/>
        <charset val="134"/>
      </rPr>
      <t>老年福利</t>
    </r>
  </si>
  <si>
    <t xml:space="preserve">    康复辅具</t>
  </si>
  <si>
    <r>
      <rPr>
        <sz val="10"/>
        <rFont val="Times New Roman"/>
        <charset val="134"/>
      </rPr>
      <t xml:space="preserve">    </t>
    </r>
    <r>
      <rPr>
        <sz val="10"/>
        <rFont val="宋体"/>
        <charset val="134"/>
      </rPr>
      <t>殡葬</t>
    </r>
  </si>
  <si>
    <t xml:space="preserve">    社会福利事业单位</t>
  </si>
  <si>
    <r>
      <rPr>
        <sz val="10"/>
        <rFont val="Times New Roman"/>
        <charset val="134"/>
      </rPr>
      <t xml:space="preserve">    </t>
    </r>
    <r>
      <rPr>
        <sz val="10"/>
        <rFont val="宋体"/>
        <charset val="134"/>
      </rPr>
      <t>养老服务</t>
    </r>
  </si>
  <si>
    <t xml:space="preserve">    其他社会福利支出</t>
  </si>
  <si>
    <r>
      <rPr>
        <b/>
        <sz val="10"/>
        <rFont val="Times New Roman"/>
        <charset val="134"/>
      </rPr>
      <t xml:space="preserve">  </t>
    </r>
    <r>
      <rPr>
        <b/>
        <sz val="10"/>
        <rFont val="宋体"/>
        <charset val="134"/>
      </rPr>
      <t>残疾人事业</t>
    </r>
  </si>
  <si>
    <r>
      <rPr>
        <sz val="10"/>
        <rFont val="Times New Roman"/>
        <charset val="134"/>
      </rPr>
      <t xml:space="preserve">    </t>
    </r>
    <r>
      <rPr>
        <sz val="10"/>
        <rFont val="宋体"/>
        <charset val="134"/>
      </rPr>
      <t>残疾人康复</t>
    </r>
  </si>
  <si>
    <r>
      <rPr>
        <sz val="10"/>
        <rFont val="Times New Roman"/>
        <charset val="134"/>
      </rPr>
      <t xml:space="preserve">    </t>
    </r>
    <r>
      <rPr>
        <sz val="10"/>
        <rFont val="宋体"/>
        <charset val="134"/>
      </rPr>
      <t>残疾人就业</t>
    </r>
  </si>
  <si>
    <t xml:space="preserve">    残疾人体育</t>
  </si>
  <si>
    <r>
      <rPr>
        <sz val="10"/>
        <rFont val="Times New Roman"/>
        <charset val="134"/>
      </rPr>
      <t xml:space="preserve">    </t>
    </r>
    <r>
      <rPr>
        <sz val="10"/>
        <rFont val="宋体"/>
        <charset val="134"/>
      </rPr>
      <t>残疾人生活和护理补贴</t>
    </r>
  </si>
  <si>
    <r>
      <rPr>
        <sz val="10"/>
        <rFont val="Times New Roman"/>
        <charset val="134"/>
      </rPr>
      <t xml:space="preserve">    </t>
    </r>
    <r>
      <rPr>
        <sz val="10"/>
        <rFont val="宋体"/>
        <charset val="134"/>
      </rPr>
      <t>其他残疾人事业支出</t>
    </r>
  </si>
  <si>
    <r>
      <rPr>
        <b/>
        <sz val="10"/>
        <rFont val="Times New Roman"/>
        <charset val="134"/>
      </rPr>
      <t xml:space="preserve">  </t>
    </r>
    <r>
      <rPr>
        <b/>
        <sz val="10"/>
        <rFont val="宋体"/>
        <charset val="134"/>
      </rPr>
      <t>红十字事业</t>
    </r>
  </si>
  <si>
    <r>
      <rPr>
        <sz val="10"/>
        <rFont val="Times New Roman"/>
        <charset val="134"/>
      </rPr>
      <t xml:space="preserve">    </t>
    </r>
    <r>
      <rPr>
        <sz val="10"/>
        <rFont val="宋体"/>
        <charset val="134"/>
      </rPr>
      <t>其他红十字事业支出</t>
    </r>
  </si>
  <si>
    <r>
      <rPr>
        <b/>
        <sz val="10"/>
        <rFont val="Times New Roman"/>
        <charset val="134"/>
      </rPr>
      <t xml:space="preserve">  </t>
    </r>
    <r>
      <rPr>
        <b/>
        <sz val="10"/>
        <rFont val="宋体"/>
        <charset val="134"/>
      </rPr>
      <t>最低生活保障</t>
    </r>
  </si>
  <si>
    <r>
      <rPr>
        <sz val="10"/>
        <rFont val="Times New Roman"/>
        <charset val="134"/>
      </rPr>
      <t xml:space="preserve">    </t>
    </r>
    <r>
      <rPr>
        <sz val="10"/>
        <rFont val="宋体"/>
        <charset val="134"/>
      </rPr>
      <t>城市最低生活保障金支出</t>
    </r>
  </si>
  <si>
    <r>
      <rPr>
        <sz val="10"/>
        <rFont val="Times New Roman"/>
        <charset val="134"/>
      </rPr>
      <t xml:space="preserve">    </t>
    </r>
    <r>
      <rPr>
        <sz val="10"/>
        <rFont val="宋体"/>
        <charset val="134"/>
      </rPr>
      <t>农村最低生活保障金支出</t>
    </r>
  </si>
  <si>
    <r>
      <rPr>
        <b/>
        <sz val="10"/>
        <rFont val="Times New Roman"/>
        <charset val="134"/>
      </rPr>
      <t xml:space="preserve">  </t>
    </r>
    <r>
      <rPr>
        <b/>
        <sz val="10"/>
        <rFont val="宋体"/>
        <charset val="134"/>
      </rPr>
      <t>临时救助</t>
    </r>
  </si>
  <si>
    <r>
      <rPr>
        <sz val="10"/>
        <rFont val="Times New Roman"/>
        <charset val="134"/>
      </rPr>
      <t xml:space="preserve">    </t>
    </r>
    <r>
      <rPr>
        <sz val="10"/>
        <rFont val="宋体"/>
        <charset val="134"/>
      </rPr>
      <t>临时救助支出</t>
    </r>
  </si>
  <si>
    <r>
      <rPr>
        <sz val="10"/>
        <rFont val="Times New Roman"/>
        <charset val="134"/>
      </rPr>
      <t xml:space="preserve">    </t>
    </r>
    <r>
      <rPr>
        <sz val="10"/>
        <rFont val="宋体"/>
        <charset val="134"/>
      </rPr>
      <t>流浪乞讨人员救助支出</t>
    </r>
  </si>
  <si>
    <r>
      <rPr>
        <b/>
        <sz val="10"/>
        <rFont val="Times New Roman"/>
        <charset val="134"/>
      </rPr>
      <t xml:space="preserve">  </t>
    </r>
    <r>
      <rPr>
        <b/>
        <sz val="10"/>
        <rFont val="宋体"/>
        <charset val="134"/>
      </rPr>
      <t>特困人员救助供养</t>
    </r>
  </si>
  <si>
    <r>
      <rPr>
        <sz val="10"/>
        <rFont val="Times New Roman"/>
        <charset val="134"/>
      </rPr>
      <t xml:space="preserve">    </t>
    </r>
    <r>
      <rPr>
        <sz val="10"/>
        <rFont val="宋体"/>
        <charset val="134"/>
      </rPr>
      <t>城市特困人员救助供养支出</t>
    </r>
  </si>
  <si>
    <r>
      <rPr>
        <sz val="10"/>
        <rFont val="Times New Roman"/>
        <charset val="134"/>
      </rPr>
      <t xml:space="preserve">    </t>
    </r>
    <r>
      <rPr>
        <sz val="10"/>
        <rFont val="宋体"/>
        <charset val="134"/>
      </rPr>
      <t>农村特困人员救助供养支出</t>
    </r>
  </si>
  <si>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</si>
  <si>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</si>
  <si>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</si>
  <si>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</si>
  <si>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</si>
  <si>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</si>
  <si>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r>
      <rPr>
        <b/>
        <sz val="10"/>
        <rFont val="Times New Roman"/>
        <charset val="134"/>
      </rPr>
      <t xml:space="preserve">  </t>
    </r>
    <r>
      <rPr>
        <b/>
        <sz val="10"/>
        <rFont val="宋体"/>
        <charset val="134"/>
      </rPr>
      <t>财政对基本养老保险基金的补助</t>
    </r>
  </si>
  <si>
    <r>
      <rPr>
        <sz val="10"/>
        <rFont val="Times New Roman"/>
        <charset val="134"/>
      </rPr>
      <t xml:space="preserve">    </t>
    </r>
    <r>
      <rPr>
        <sz val="10"/>
        <rFont val="宋体"/>
        <charset val="134"/>
      </rPr>
      <t>财政对企业职工基本养老保险基金的补助</t>
    </r>
  </si>
  <si>
    <r>
      <rPr>
        <sz val="10"/>
        <rFont val="Times New Roman"/>
        <charset val="134"/>
      </rPr>
      <t xml:space="preserve">    </t>
    </r>
    <r>
      <rPr>
        <sz val="10"/>
        <rFont val="宋体"/>
        <charset val="134"/>
      </rPr>
      <t>财政对城乡居民基本养老保险基金的补助</t>
    </r>
  </si>
  <si>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</si>
  <si>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</si>
  <si>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</si>
  <si>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</si>
  <si>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</si>
  <si>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r>
      <rPr>
        <b/>
        <sz val="10"/>
        <rFont val="Times New Roman"/>
        <charset val="134"/>
      </rPr>
      <t xml:space="preserve">  </t>
    </r>
    <r>
      <rPr>
        <b/>
        <sz val="10"/>
        <rFont val="宋体"/>
        <charset val="134"/>
      </rPr>
      <t>退役军人管理事务</t>
    </r>
  </si>
  <si>
    <r>
      <rPr>
        <sz val="10"/>
        <rFont val="Times New Roman"/>
        <charset val="134"/>
      </rPr>
      <t xml:space="preserve">    </t>
    </r>
    <r>
      <rPr>
        <sz val="10"/>
        <rFont val="宋体"/>
        <charset val="134"/>
      </rPr>
      <t>拥军优属</t>
    </r>
  </si>
  <si>
    <t xml:space="preserve">    军供保障</t>
  </si>
  <si>
    <r>
      <rPr>
        <sz val="10"/>
        <rFont val="Times New Roman"/>
        <charset val="134"/>
      </rPr>
      <t xml:space="preserve">    </t>
    </r>
    <r>
      <rPr>
        <sz val="10"/>
        <rFont val="宋体"/>
        <charset val="134"/>
      </rPr>
      <t>其他退役军人事务管理支出</t>
    </r>
  </si>
  <si>
    <t xml:space="preserve">  财政代缴社会保险费支出</t>
  </si>
  <si>
    <t xml:space="preserve">    财政代缴城乡居民基本养老保险费支出</t>
  </si>
  <si>
    <t xml:space="preserve">    财政代缴其他社会保险费支出</t>
  </si>
  <si>
    <r>
      <rPr>
        <b/>
        <sz val="10"/>
        <rFont val="Times New Roman"/>
        <charset val="134"/>
      </rPr>
      <t xml:space="preserve">  </t>
    </r>
    <r>
      <rPr>
        <b/>
        <sz val="10"/>
        <rFont val="宋体"/>
        <charset val="134"/>
      </rPr>
      <t>其他社会保障和就业支出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</si>
  <si>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其他社会保障和就业支出</t>
    </r>
    <r>
      <rPr>
        <sz val="10"/>
        <rFont val="Times New Roman"/>
        <charset val="134"/>
      </rPr>
      <t>(</t>
    </r>
    <r>
      <rPr>
        <sz val="10"/>
        <rFont val="宋体"/>
        <charset val="134"/>
      </rPr>
      <t>项</t>
    </r>
    <r>
      <rPr>
        <sz val="10"/>
        <rFont val="Times New Roman"/>
        <charset val="134"/>
      </rPr>
      <t>)</t>
    </r>
  </si>
  <si>
    <r>
      <rPr>
        <b/>
        <sz val="10"/>
        <rFont val="宋体"/>
        <charset val="134"/>
      </rPr>
      <t>卫生健康支出</t>
    </r>
  </si>
  <si>
    <r>
      <rPr>
        <b/>
        <sz val="10"/>
        <rFont val="Times New Roman"/>
        <charset val="134"/>
      </rPr>
      <t xml:space="preserve">  </t>
    </r>
    <r>
      <rPr>
        <b/>
        <sz val="10"/>
        <rFont val="宋体"/>
        <charset val="134"/>
      </rPr>
      <t>卫生健康管理事务</t>
    </r>
  </si>
  <si>
    <r>
      <rPr>
        <sz val="10"/>
        <rFont val="Times New Roman"/>
        <charset val="134"/>
      </rPr>
      <t xml:space="preserve">    </t>
    </r>
    <r>
      <rPr>
        <sz val="10"/>
        <rFont val="宋体"/>
        <charset val="134"/>
      </rPr>
      <t>其他卫生健康管理事务支出</t>
    </r>
  </si>
  <si>
    <r>
      <rPr>
        <b/>
        <sz val="10"/>
        <rFont val="Times New Roman"/>
        <charset val="134"/>
      </rPr>
      <t xml:space="preserve">  </t>
    </r>
    <r>
      <rPr>
        <b/>
        <sz val="10"/>
        <rFont val="宋体"/>
        <charset val="134"/>
      </rPr>
      <t>公立医院</t>
    </r>
  </si>
  <si>
    <r>
      <rPr>
        <sz val="10"/>
        <rFont val="Times New Roman"/>
        <charset val="134"/>
      </rPr>
      <t xml:space="preserve">    </t>
    </r>
    <r>
      <rPr>
        <sz val="10"/>
        <rFont val="宋体"/>
        <charset val="134"/>
      </rPr>
      <t>综合医院</t>
    </r>
  </si>
  <si>
    <r>
      <rPr>
        <sz val="10"/>
        <rFont val="Times New Roman"/>
        <charset val="134"/>
      </rPr>
      <t xml:space="preserve">    </t>
    </r>
    <r>
      <rPr>
        <sz val="10"/>
        <rFont val="宋体"/>
        <charset val="134"/>
      </rPr>
      <t>中医</t>
    </r>
    <r>
      <rPr>
        <sz val="10"/>
        <rFont val="Times New Roman"/>
        <charset val="134"/>
      </rPr>
      <t>(</t>
    </r>
    <r>
      <rPr>
        <sz val="10"/>
        <rFont val="宋体"/>
        <charset val="134"/>
      </rPr>
      <t>民族</t>
    </r>
    <r>
      <rPr>
        <sz val="10"/>
        <rFont val="Times New Roman"/>
        <charset val="134"/>
      </rPr>
      <t>)</t>
    </r>
    <r>
      <rPr>
        <sz val="10"/>
        <rFont val="宋体"/>
        <charset val="134"/>
      </rPr>
      <t>医院</t>
    </r>
  </si>
  <si>
    <t xml:space="preserve">    传染病医院</t>
  </si>
  <si>
    <t xml:space="preserve">    职业病防治医院</t>
  </si>
  <si>
    <t xml:space="preserve">    精神病医院</t>
  </si>
  <si>
    <r>
      <rPr>
        <sz val="10"/>
        <rFont val="Times New Roman"/>
        <charset val="134"/>
      </rPr>
      <t xml:space="preserve">    </t>
    </r>
    <r>
      <rPr>
        <sz val="10"/>
        <rFont val="宋体"/>
        <charset val="134"/>
      </rPr>
      <t>妇幼保健医院</t>
    </r>
  </si>
  <si>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</si>
  <si>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</si>
  <si>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</si>
  <si>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</si>
  <si>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</si>
  <si>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</si>
  <si>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</si>
  <si>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r>
      <rPr>
        <sz val="10"/>
        <rFont val="Times New Roman"/>
        <charset val="134"/>
      </rPr>
      <t xml:space="preserve">    </t>
    </r>
    <r>
      <rPr>
        <sz val="10"/>
        <rFont val="宋体"/>
        <charset val="134"/>
      </rPr>
      <t>其他公立医院支出</t>
    </r>
  </si>
  <si>
    <r>
      <rPr>
        <b/>
        <sz val="10"/>
        <rFont val="Times New Roman"/>
        <charset val="134"/>
      </rPr>
      <t xml:space="preserve">  </t>
    </r>
    <r>
      <rPr>
        <b/>
        <sz val="10"/>
        <rFont val="宋体"/>
        <charset val="134"/>
      </rPr>
      <t>基层医疗卫生机构</t>
    </r>
  </si>
  <si>
    <r>
      <rPr>
        <sz val="10"/>
        <rFont val="Times New Roman"/>
        <charset val="134"/>
      </rPr>
      <t xml:space="preserve">    </t>
    </r>
    <r>
      <rPr>
        <sz val="10"/>
        <rFont val="宋体"/>
        <charset val="134"/>
      </rPr>
      <t>城市社区卫生机构</t>
    </r>
  </si>
  <si>
    <r>
      <rPr>
        <sz val="10"/>
        <rFont val="Times New Roman"/>
        <charset val="134"/>
      </rPr>
      <t xml:space="preserve">    </t>
    </r>
    <r>
      <rPr>
        <sz val="10"/>
        <rFont val="宋体"/>
        <charset val="134"/>
      </rPr>
      <t>乡镇卫生院</t>
    </r>
  </si>
  <si>
    <r>
      <rPr>
        <sz val="10"/>
        <rFont val="Times New Roman"/>
        <charset val="134"/>
      </rPr>
      <t xml:space="preserve">    </t>
    </r>
    <r>
      <rPr>
        <sz val="10"/>
        <rFont val="宋体"/>
        <charset val="134"/>
      </rPr>
      <t>其他基层医疗卫生机构支出</t>
    </r>
  </si>
  <si>
    <r>
      <rPr>
        <b/>
        <sz val="10"/>
        <rFont val="Times New Roman"/>
        <charset val="134"/>
      </rPr>
      <t xml:space="preserve">  </t>
    </r>
    <r>
      <rPr>
        <b/>
        <sz val="10"/>
        <rFont val="宋体"/>
        <charset val="134"/>
      </rPr>
      <t>公共卫生</t>
    </r>
  </si>
  <si>
    <r>
      <rPr>
        <sz val="10"/>
        <rFont val="Times New Roman"/>
        <charset val="134"/>
      </rPr>
      <t xml:space="preserve">    </t>
    </r>
    <r>
      <rPr>
        <sz val="10"/>
        <rFont val="宋体"/>
        <charset val="134"/>
      </rPr>
      <t>疾病预防控制机构</t>
    </r>
  </si>
  <si>
    <t xml:space="preserve">    卫生监督机构</t>
  </si>
  <si>
    <r>
      <rPr>
        <sz val="10"/>
        <rFont val="Times New Roman"/>
        <charset val="134"/>
      </rPr>
      <t xml:space="preserve">    </t>
    </r>
    <r>
      <rPr>
        <sz val="10"/>
        <rFont val="宋体"/>
        <charset val="134"/>
      </rPr>
      <t>妇幼保健机构</t>
    </r>
  </si>
  <si>
    <t xml:space="preserve">    精神卫生机构</t>
  </si>
  <si>
    <t xml:space="preserve">    应急救治机构</t>
  </si>
  <si>
    <t xml:space="preserve">    采供血机构</t>
  </si>
  <si>
    <t xml:space="preserve">    其他专业公共卫生机构</t>
  </si>
  <si>
    <r>
      <rPr>
        <sz val="10"/>
        <rFont val="Times New Roman"/>
        <charset val="134"/>
      </rPr>
      <t xml:space="preserve">    </t>
    </r>
    <r>
      <rPr>
        <sz val="10"/>
        <rFont val="宋体"/>
        <charset val="134"/>
      </rPr>
      <t>基本公共卫生服务</t>
    </r>
  </si>
  <si>
    <r>
      <rPr>
        <sz val="10"/>
        <rFont val="Times New Roman"/>
        <charset val="134"/>
      </rPr>
      <t xml:space="preserve">    </t>
    </r>
    <r>
      <rPr>
        <sz val="10"/>
        <rFont val="宋体"/>
        <charset val="134"/>
      </rPr>
      <t>重大公共卫生服务</t>
    </r>
  </si>
  <si>
    <r>
      <rPr>
        <sz val="10"/>
        <rFont val="Times New Roman"/>
        <charset val="134"/>
      </rPr>
      <t xml:space="preserve">    </t>
    </r>
    <r>
      <rPr>
        <sz val="10"/>
        <rFont val="宋体"/>
        <charset val="134"/>
      </rPr>
      <t>突发公共卫生事件应急处置</t>
    </r>
  </si>
  <si>
    <r>
      <rPr>
        <sz val="10"/>
        <rFont val="Times New Roman"/>
        <charset val="134"/>
      </rPr>
      <t xml:space="preserve">    </t>
    </r>
    <r>
      <rPr>
        <sz val="10"/>
        <rFont val="宋体"/>
        <charset val="134"/>
      </rPr>
      <t>其他公共卫生支出</t>
    </r>
  </si>
  <si>
    <r>
      <rPr>
        <b/>
        <sz val="10"/>
        <rFont val="Times New Roman"/>
        <charset val="134"/>
      </rPr>
      <t xml:space="preserve">  </t>
    </r>
    <r>
      <rPr>
        <b/>
        <sz val="10"/>
        <rFont val="宋体"/>
        <charset val="134"/>
      </rPr>
      <t>计划生育事务</t>
    </r>
  </si>
  <si>
    <r>
      <rPr>
        <sz val="10"/>
        <rFont val="Times New Roman"/>
        <charset val="134"/>
      </rPr>
      <t xml:space="preserve">    </t>
    </r>
    <r>
      <rPr>
        <sz val="10"/>
        <rFont val="宋体"/>
        <charset val="134"/>
      </rPr>
      <t>计划生育机构</t>
    </r>
  </si>
  <si>
    <r>
      <rPr>
        <sz val="10"/>
        <rFont val="Times New Roman"/>
        <charset val="134"/>
      </rPr>
      <t xml:space="preserve">    </t>
    </r>
    <r>
      <rPr>
        <sz val="10"/>
        <rFont val="宋体"/>
        <charset val="134"/>
      </rPr>
      <t>计划生育服务</t>
    </r>
  </si>
  <si>
    <t xml:space="preserve">    其他计划生育事务支出</t>
  </si>
  <si>
    <r>
      <rPr>
        <b/>
        <sz val="10"/>
        <rFont val="Times New Roman"/>
        <charset val="134"/>
      </rPr>
      <t xml:space="preserve">  </t>
    </r>
    <r>
      <rPr>
        <b/>
        <sz val="10"/>
        <rFont val="宋体"/>
        <charset val="134"/>
      </rPr>
      <t>行政事业单位医疗</t>
    </r>
  </si>
  <si>
    <r>
      <rPr>
        <sz val="10"/>
        <rFont val="Times New Roman"/>
        <charset val="134"/>
      </rPr>
      <t xml:space="preserve">    </t>
    </r>
    <r>
      <rPr>
        <sz val="10"/>
        <rFont val="宋体"/>
        <charset val="134"/>
      </rPr>
      <t>行政单位医疗</t>
    </r>
  </si>
  <si>
    <r>
      <rPr>
        <sz val="10"/>
        <rFont val="Times New Roman"/>
        <charset val="134"/>
      </rPr>
      <t xml:space="preserve">    </t>
    </r>
    <r>
      <rPr>
        <sz val="10"/>
        <rFont val="宋体"/>
        <charset val="134"/>
      </rPr>
      <t>事业单位医疗</t>
    </r>
  </si>
  <si>
    <r>
      <rPr>
        <sz val="10"/>
        <rFont val="Times New Roman"/>
        <charset val="134"/>
      </rPr>
      <t xml:space="preserve">    </t>
    </r>
    <r>
      <rPr>
        <sz val="10"/>
        <rFont val="宋体"/>
        <charset val="134"/>
      </rPr>
      <t>公务员医疗补助</t>
    </r>
  </si>
  <si>
    <t xml:space="preserve">    其他行政事业单位医疗支出</t>
  </si>
  <si>
    <r>
      <rPr>
        <b/>
        <sz val="10"/>
        <rFont val="Times New Roman"/>
        <charset val="134"/>
      </rPr>
      <t xml:space="preserve">  </t>
    </r>
    <r>
      <rPr>
        <b/>
        <sz val="10"/>
        <rFont val="宋体"/>
        <charset val="134"/>
      </rPr>
      <t>财政对基本医疗保险基金的补助</t>
    </r>
  </si>
  <si>
    <t xml:space="preserve">    财政对职工基本医疗保险基金的补助</t>
  </si>
  <si>
    <r>
      <rPr>
        <sz val="10"/>
        <rFont val="Times New Roman"/>
        <charset val="134"/>
      </rPr>
      <t xml:space="preserve">    </t>
    </r>
    <r>
      <rPr>
        <sz val="10"/>
        <rFont val="宋体"/>
        <charset val="134"/>
      </rPr>
      <t>财政对城乡居民基本医疗保险基金的补助</t>
    </r>
  </si>
  <si>
    <t xml:space="preserve">    财政对其他基本医疗保险基金的补助</t>
  </si>
  <si>
    <r>
      <rPr>
        <b/>
        <sz val="10"/>
        <rFont val="Times New Roman"/>
        <charset val="134"/>
      </rPr>
      <t xml:space="preserve">  </t>
    </r>
    <r>
      <rPr>
        <b/>
        <sz val="10"/>
        <rFont val="宋体"/>
        <charset val="134"/>
      </rPr>
      <t>医疗救助</t>
    </r>
  </si>
  <si>
    <r>
      <rPr>
        <sz val="10"/>
        <rFont val="Times New Roman"/>
        <charset val="134"/>
      </rPr>
      <t xml:space="preserve">    </t>
    </r>
    <r>
      <rPr>
        <sz val="10"/>
        <rFont val="宋体"/>
        <charset val="134"/>
      </rPr>
      <t>城乡医疗救助</t>
    </r>
  </si>
  <si>
    <t xml:space="preserve">    疾病应急救助</t>
  </si>
  <si>
    <t xml:space="preserve">    其他医疗救助支出</t>
  </si>
  <si>
    <r>
      <rPr>
        <b/>
        <sz val="10"/>
        <rFont val="Times New Roman"/>
        <charset val="134"/>
      </rPr>
      <t xml:space="preserve">  </t>
    </r>
    <r>
      <rPr>
        <b/>
        <sz val="10"/>
        <rFont val="宋体"/>
        <charset val="134"/>
      </rPr>
      <t>优抚对象医疗</t>
    </r>
  </si>
  <si>
    <r>
      <rPr>
        <sz val="10"/>
        <rFont val="Times New Roman"/>
        <charset val="134"/>
      </rPr>
      <t xml:space="preserve">    </t>
    </r>
    <r>
      <rPr>
        <sz val="10"/>
        <rFont val="宋体"/>
        <charset val="134"/>
      </rPr>
      <t>优抚对象医疗补助</t>
    </r>
  </si>
  <si>
    <t xml:space="preserve">    其他优抚对象医疗支出</t>
  </si>
  <si>
    <r>
      <rPr>
        <b/>
        <sz val="10"/>
        <rFont val="Times New Roman"/>
        <charset val="134"/>
      </rPr>
      <t xml:space="preserve">  </t>
    </r>
    <r>
      <rPr>
        <b/>
        <sz val="10"/>
        <rFont val="宋体"/>
        <charset val="134"/>
      </rPr>
      <t>医疗保障管理事务</t>
    </r>
  </si>
  <si>
    <r>
      <rPr>
        <sz val="10"/>
        <rFont val="Times New Roman"/>
        <charset val="134"/>
      </rPr>
      <t xml:space="preserve">    </t>
    </r>
    <r>
      <rPr>
        <sz val="10"/>
        <rFont val="宋体"/>
        <charset val="134"/>
      </rPr>
      <t>医疗保障政策管理</t>
    </r>
  </si>
  <si>
    <t xml:space="preserve">    医疗保障经办事务</t>
  </si>
  <si>
    <r>
      <rPr>
        <sz val="10"/>
        <rFont val="Times New Roman"/>
        <charset val="134"/>
      </rPr>
      <t xml:space="preserve">    </t>
    </r>
    <r>
      <rPr>
        <sz val="10"/>
        <rFont val="宋体"/>
        <charset val="134"/>
      </rPr>
      <t>其他医疗保障管理事务支出</t>
    </r>
  </si>
  <si>
    <r>
      <rPr>
        <b/>
        <sz val="10"/>
        <rFont val="Times New Roman"/>
        <charset val="134"/>
      </rPr>
      <t xml:space="preserve">  </t>
    </r>
    <r>
      <rPr>
        <b/>
        <sz val="10"/>
        <rFont val="宋体"/>
        <charset val="134"/>
      </rPr>
      <t>中医药事务</t>
    </r>
  </si>
  <si>
    <r>
      <rPr>
        <sz val="10"/>
        <rFont val="Times New Roman"/>
        <charset val="134"/>
      </rPr>
      <t xml:space="preserve">    </t>
    </r>
    <r>
      <rPr>
        <sz val="10"/>
        <rFont val="宋体"/>
        <charset val="134"/>
      </rPr>
      <t>中医</t>
    </r>
    <r>
      <rPr>
        <sz val="10"/>
        <rFont val="Times New Roman"/>
        <charset val="134"/>
      </rPr>
      <t>(</t>
    </r>
    <r>
      <rPr>
        <sz val="10"/>
        <rFont val="宋体"/>
        <charset val="134"/>
      </rPr>
      <t>民族医</t>
    </r>
    <r>
      <rPr>
        <sz val="10"/>
        <rFont val="Times New Roman"/>
        <charset val="134"/>
      </rPr>
      <t>)</t>
    </r>
    <r>
      <rPr>
        <sz val="10"/>
        <rFont val="宋体"/>
        <charset val="134"/>
      </rPr>
      <t>药专项</t>
    </r>
  </si>
  <si>
    <r>
      <rPr>
        <sz val="10"/>
        <rFont val="Times New Roman"/>
        <charset val="134"/>
      </rPr>
      <t xml:space="preserve">    </t>
    </r>
    <r>
      <rPr>
        <sz val="10"/>
        <rFont val="宋体"/>
        <charset val="134"/>
      </rPr>
      <t>其他中医药事务支出</t>
    </r>
  </si>
  <si>
    <t xml:space="preserve">  疾病预防控制事务</t>
  </si>
  <si>
    <t xml:space="preserve">    其他疾病预防控制事务支出</t>
  </si>
  <si>
    <r>
      <rPr>
        <b/>
        <sz val="10"/>
        <rFont val="Times New Roman"/>
        <charset val="134"/>
      </rPr>
      <t xml:space="preserve">  </t>
    </r>
    <r>
      <rPr>
        <b/>
        <sz val="10"/>
        <rFont val="宋体"/>
        <charset val="134"/>
      </rPr>
      <t>托育服务</t>
    </r>
  </si>
  <si>
    <t xml:space="preserve">    托育机构</t>
  </si>
  <si>
    <r>
      <rPr>
        <sz val="10"/>
        <rFont val="宋体"/>
        <charset val="134"/>
      </rPr>
      <t>　　育儿补贴</t>
    </r>
  </si>
  <si>
    <t xml:space="preserve">  其他卫生健康支出(款)</t>
  </si>
  <si>
    <t xml:space="preserve">    其他卫生健康支出(项)</t>
  </si>
  <si>
    <r>
      <rPr>
        <b/>
        <sz val="10"/>
        <rFont val="宋体"/>
        <charset val="134"/>
      </rPr>
      <t>节能环保支出</t>
    </r>
  </si>
  <si>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</si>
  <si>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</si>
  <si>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</si>
  <si>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</si>
  <si>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</si>
  <si>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</si>
  <si>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</si>
  <si>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r>
      <rPr>
        <b/>
        <sz val="10"/>
        <rFont val="Times New Roman"/>
        <charset val="134"/>
      </rPr>
      <t xml:space="preserve">  </t>
    </r>
    <r>
      <rPr>
        <b/>
        <sz val="10"/>
        <rFont val="宋体"/>
        <charset val="134"/>
      </rPr>
      <t>环境监测与监察</t>
    </r>
  </si>
  <si>
    <t xml:space="preserve">    建设项目环评审查与监督</t>
  </si>
  <si>
    <t xml:space="preserve">    核与辐射安全监督</t>
  </si>
  <si>
    <r>
      <rPr>
        <sz val="10"/>
        <rFont val="Times New Roman"/>
        <charset val="134"/>
      </rPr>
      <t xml:space="preserve">    </t>
    </r>
    <r>
      <rPr>
        <sz val="10"/>
        <rFont val="宋体"/>
        <charset val="134"/>
      </rPr>
      <t>其他环境监测与监察支出</t>
    </r>
  </si>
  <si>
    <r>
      <rPr>
        <b/>
        <sz val="10"/>
        <rFont val="Times New Roman"/>
        <charset val="134"/>
      </rPr>
      <t xml:space="preserve">  </t>
    </r>
    <r>
      <rPr>
        <b/>
        <sz val="10"/>
        <rFont val="宋体"/>
        <charset val="134"/>
      </rPr>
      <t>污染防治</t>
    </r>
  </si>
  <si>
    <r>
      <rPr>
        <sz val="10"/>
        <rFont val="Times New Roman"/>
        <charset val="134"/>
      </rPr>
      <t xml:space="preserve">    </t>
    </r>
    <r>
      <rPr>
        <sz val="10"/>
        <rFont val="宋体"/>
        <charset val="134"/>
      </rPr>
      <t>大气</t>
    </r>
  </si>
  <si>
    <r>
      <rPr>
        <sz val="10"/>
        <rFont val="Times New Roman"/>
        <charset val="134"/>
      </rPr>
      <t xml:space="preserve">    </t>
    </r>
    <r>
      <rPr>
        <sz val="10"/>
        <rFont val="宋体"/>
        <charset val="134"/>
      </rPr>
      <t>水体</t>
    </r>
  </si>
  <si>
    <t xml:space="preserve">    噪声</t>
  </si>
  <si>
    <t xml:space="preserve">    固体废弃物与化学品</t>
  </si>
  <si>
    <t xml:space="preserve">    放射源和放射性废物监管</t>
  </si>
  <si>
    <t xml:space="preserve">    辐射</t>
  </si>
  <si>
    <t xml:space="preserve">    土壤</t>
  </si>
  <si>
    <r>
      <rPr>
        <sz val="10"/>
        <rFont val="Times New Roman"/>
        <charset val="134"/>
      </rPr>
      <t xml:space="preserve">    </t>
    </r>
    <r>
      <rPr>
        <sz val="10"/>
        <rFont val="宋体"/>
        <charset val="134"/>
      </rPr>
      <t>其他污染防治支出</t>
    </r>
  </si>
  <si>
    <r>
      <rPr>
        <b/>
        <sz val="10"/>
        <rFont val="Times New Roman"/>
        <charset val="134"/>
      </rPr>
      <t xml:space="preserve">  </t>
    </r>
    <r>
      <rPr>
        <b/>
        <sz val="10"/>
        <rFont val="宋体"/>
        <charset val="134"/>
      </rPr>
      <t>自然生态保护</t>
    </r>
  </si>
  <si>
    <r>
      <rPr>
        <sz val="10"/>
        <rFont val="Times New Roman"/>
        <charset val="134"/>
      </rPr>
      <t xml:space="preserve">    </t>
    </r>
    <r>
      <rPr>
        <sz val="10"/>
        <rFont val="宋体"/>
        <charset val="134"/>
      </rPr>
      <t>生态保护</t>
    </r>
  </si>
  <si>
    <r>
      <rPr>
        <sz val="10"/>
        <rFont val="Times New Roman"/>
        <charset val="134"/>
      </rPr>
      <t xml:space="preserve">    </t>
    </r>
    <r>
      <rPr>
        <sz val="10"/>
        <rFont val="宋体"/>
        <charset val="134"/>
      </rPr>
      <t>农村环境保护</t>
    </r>
  </si>
  <si>
    <t xml:space="preserve">    生物及物种资源保护</t>
  </si>
  <si>
    <t xml:space="preserve">    草原生态修复治理</t>
  </si>
  <si>
    <r>
      <rPr>
        <sz val="10"/>
        <rFont val="Times New Roman"/>
        <charset val="134"/>
      </rPr>
      <t xml:space="preserve">    </t>
    </r>
    <r>
      <rPr>
        <sz val="10"/>
        <rFont val="宋体"/>
        <charset val="134"/>
      </rPr>
      <t>自然保护地</t>
    </r>
  </si>
  <si>
    <r>
      <rPr>
        <sz val="10"/>
        <rFont val="Times New Roman"/>
        <charset val="134"/>
      </rPr>
      <t xml:space="preserve">    </t>
    </r>
    <r>
      <rPr>
        <sz val="10"/>
        <rFont val="宋体"/>
        <charset val="134"/>
      </rPr>
      <t>其他自然生态保护支出</t>
    </r>
  </si>
  <si>
    <r>
      <rPr>
        <b/>
        <sz val="10"/>
        <rFont val="Times New Roman"/>
        <charset val="134"/>
      </rPr>
      <t xml:space="preserve">  </t>
    </r>
    <r>
      <rPr>
        <b/>
        <sz val="10"/>
        <rFont val="宋体"/>
        <charset val="134"/>
      </rPr>
      <t>森林保护修复</t>
    </r>
  </si>
  <si>
    <r>
      <rPr>
        <sz val="10"/>
        <rFont val="Times New Roman"/>
        <charset val="134"/>
      </rPr>
      <t xml:space="preserve">    </t>
    </r>
    <r>
      <rPr>
        <sz val="10"/>
        <rFont val="宋体"/>
        <charset val="134"/>
      </rPr>
      <t>森林管护</t>
    </r>
  </si>
  <si>
    <t xml:space="preserve">    社会保险补助</t>
  </si>
  <si>
    <t xml:space="preserve">    政策性社会性支出补助</t>
  </si>
  <si>
    <t xml:space="preserve">    天然林保护工程建设</t>
  </si>
  <si>
    <t xml:space="preserve">    停伐补助</t>
  </si>
  <si>
    <r>
      <rPr>
        <sz val="10"/>
        <rFont val="Times New Roman"/>
        <charset val="134"/>
      </rPr>
      <t xml:space="preserve">    </t>
    </r>
    <r>
      <rPr>
        <sz val="10"/>
        <rFont val="宋体"/>
        <charset val="134"/>
      </rPr>
      <t>其他森林保护修复支出</t>
    </r>
  </si>
  <si>
    <r>
      <rPr>
        <b/>
        <sz val="10"/>
        <rFont val="Times New Roman"/>
        <charset val="134"/>
      </rPr>
      <t xml:space="preserve">  </t>
    </r>
    <r>
      <rPr>
        <b/>
        <sz val="10"/>
        <rFont val="宋体"/>
        <charset val="134"/>
      </rPr>
      <t>风沙荒漠治理</t>
    </r>
  </si>
  <si>
    <t xml:space="preserve">    京津风沙源治理工程建设</t>
  </si>
  <si>
    <r>
      <rPr>
        <sz val="10"/>
        <rFont val="Times New Roman"/>
        <charset val="134"/>
      </rPr>
      <t xml:space="preserve">    </t>
    </r>
    <r>
      <rPr>
        <sz val="10"/>
        <rFont val="宋体"/>
        <charset val="134"/>
      </rPr>
      <t>其他风沙荒漠治理支出</t>
    </r>
  </si>
  <si>
    <t xml:space="preserve">  退牧还草</t>
  </si>
  <si>
    <t xml:space="preserve">    退牧还草工程建设</t>
  </si>
  <si>
    <t xml:space="preserve">    其他退牧还草支出</t>
  </si>
  <si>
    <t xml:space="preserve">  已垦草原退耕还草(款)</t>
  </si>
  <si>
    <t xml:space="preserve">    已垦草原退耕还草(项)</t>
  </si>
  <si>
    <r>
      <rPr>
        <b/>
        <sz val="10"/>
        <rFont val="Times New Roman"/>
        <charset val="134"/>
      </rPr>
      <t xml:space="preserve">  </t>
    </r>
    <r>
      <rPr>
        <b/>
        <sz val="10"/>
        <rFont val="宋体"/>
        <charset val="134"/>
      </rPr>
      <t>能源节约利用</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</si>
  <si>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能源节约利用</t>
    </r>
    <r>
      <rPr>
        <sz val="10"/>
        <rFont val="Times New Roman"/>
        <charset val="134"/>
      </rPr>
      <t>(</t>
    </r>
    <r>
      <rPr>
        <sz val="10"/>
        <rFont val="宋体"/>
        <charset val="134"/>
      </rPr>
      <t>项</t>
    </r>
    <r>
      <rPr>
        <sz val="10"/>
        <rFont val="Times New Roman"/>
        <charset val="134"/>
      </rPr>
      <t>)</t>
    </r>
  </si>
  <si>
    <r>
      <rPr>
        <b/>
        <sz val="10"/>
        <rFont val="Times New Roman"/>
        <charset val="134"/>
      </rPr>
      <t xml:space="preserve">  </t>
    </r>
    <r>
      <rPr>
        <b/>
        <sz val="10"/>
        <rFont val="宋体"/>
        <charset val="134"/>
      </rPr>
      <t>污染减排</t>
    </r>
  </si>
  <si>
    <t xml:space="preserve">    生态环境监测与信息</t>
  </si>
  <si>
    <t xml:space="preserve">    生态环境执法监察</t>
  </si>
  <si>
    <r>
      <rPr>
        <sz val="10"/>
        <rFont val="Times New Roman"/>
        <charset val="134"/>
      </rPr>
      <t xml:space="preserve">    </t>
    </r>
    <r>
      <rPr>
        <sz val="10"/>
        <rFont val="宋体"/>
        <charset val="134"/>
      </rPr>
      <t>减排专项支出</t>
    </r>
  </si>
  <si>
    <t xml:space="preserve">    清洁生产专项支出</t>
  </si>
  <si>
    <r>
      <rPr>
        <sz val="10"/>
        <rFont val="Times New Roman"/>
        <charset val="134"/>
      </rPr>
      <t xml:space="preserve">    </t>
    </r>
    <r>
      <rPr>
        <sz val="10"/>
        <rFont val="宋体"/>
        <charset val="134"/>
      </rPr>
      <t>其他污染减排支出</t>
    </r>
  </si>
  <si>
    <r>
      <rPr>
        <b/>
        <sz val="10"/>
        <rFont val="Times New Roman"/>
        <charset val="134"/>
      </rPr>
      <t xml:space="preserve">  </t>
    </r>
    <r>
      <rPr>
        <b/>
        <sz val="10"/>
        <rFont val="宋体"/>
        <charset val="134"/>
      </rPr>
      <t>清洁能源</t>
    </r>
  </si>
  <si>
    <t xml:space="preserve">    可再生能源</t>
  </si>
  <si>
    <r>
      <rPr>
        <sz val="10"/>
        <color rgb="FF000000"/>
        <rFont val="Times New Roman"/>
        <charset val="134"/>
      </rPr>
      <t xml:space="preserve">    </t>
    </r>
    <r>
      <rPr>
        <sz val="10"/>
        <color rgb="FF000000"/>
        <rFont val="宋体"/>
        <charset val="134"/>
      </rPr>
      <t>其他清洁能源支出</t>
    </r>
  </si>
  <si>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</si>
  <si>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</si>
  <si>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</si>
  <si>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</si>
  <si>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</si>
  <si>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</si>
  <si>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</si>
  <si>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</si>
  <si>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r>
      <rPr>
        <b/>
        <sz val="10"/>
        <rFont val="Times New Roman"/>
        <charset val="134"/>
      </rPr>
      <t xml:space="preserve">  </t>
    </r>
    <r>
      <rPr>
        <b/>
        <sz val="10"/>
        <rFont val="宋体"/>
        <charset val="134"/>
      </rPr>
      <t>其他节能环保支出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</si>
  <si>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其他节能环保支出</t>
    </r>
    <r>
      <rPr>
        <sz val="10"/>
        <rFont val="Times New Roman"/>
        <charset val="134"/>
      </rPr>
      <t>(</t>
    </r>
    <r>
      <rPr>
        <sz val="10"/>
        <rFont val="宋体"/>
        <charset val="134"/>
      </rPr>
      <t>项</t>
    </r>
    <r>
      <rPr>
        <sz val="10"/>
        <rFont val="Times New Roman"/>
        <charset val="134"/>
      </rPr>
      <t>)</t>
    </r>
  </si>
  <si>
    <r>
      <rPr>
        <b/>
        <sz val="10"/>
        <rFont val="宋体"/>
        <charset val="134"/>
      </rPr>
      <t>城乡社区支出</t>
    </r>
  </si>
  <si>
    <r>
      <rPr>
        <b/>
        <sz val="10"/>
        <rFont val="Times New Roman"/>
        <charset val="134"/>
      </rPr>
      <t xml:space="preserve">  </t>
    </r>
    <r>
      <rPr>
        <b/>
        <sz val="10"/>
        <rFont val="宋体"/>
        <charset val="134"/>
      </rPr>
      <t>城乡社区管理事务</t>
    </r>
  </si>
  <si>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</si>
  <si>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</si>
  <si>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</si>
  <si>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</si>
  <si>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</si>
  <si>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</si>
  <si>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r>
      <rPr>
        <sz val="10"/>
        <rFont val="Times New Roman"/>
        <charset val="134"/>
      </rPr>
      <t xml:space="preserve">    </t>
    </r>
    <r>
      <rPr>
        <sz val="10"/>
        <rFont val="宋体"/>
        <charset val="134"/>
      </rPr>
      <t>其他城乡社区管理事务支出</t>
    </r>
  </si>
  <si>
    <r>
      <rPr>
        <b/>
        <sz val="10"/>
        <rFont val="Times New Roman"/>
        <charset val="134"/>
      </rPr>
      <t xml:space="preserve">  </t>
    </r>
    <r>
      <rPr>
        <b/>
        <sz val="10"/>
        <rFont val="宋体"/>
        <charset val="134"/>
      </rPr>
      <t>城乡社区规划与管理</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</si>
  <si>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城乡社区规划与管理</t>
    </r>
    <r>
      <rPr>
        <sz val="10"/>
        <rFont val="Times New Roman"/>
        <charset val="134"/>
      </rPr>
      <t>(</t>
    </r>
    <r>
      <rPr>
        <sz val="10"/>
        <rFont val="宋体"/>
        <charset val="134"/>
      </rPr>
      <t>项</t>
    </r>
    <r>
      <rPr>
        <sz val="10"/>
        <rFont val="Times New Roman"/>
        <charset val="134"/>
      </rPr>
      <t>)</t>
    </r>
  </si>
  <si>
    <r>
      <rPr>
        <b/>
        <sz val="10"/>
        <rFont val="Times New Roman"/>
        <charset val="134"/>
      </rPr>
      <t xml:space="preserve">  </t>
    </r>
    <r>
      <rPr>
        <b/>
        <sz val="10"/>
        <rFont val="宋体"/>
        <charset val="134"/>
      </rPr>
      <t>城乡社区公共设施</t>
    </r>
  </si>
  <si>
    <r>
      <rPr>
        <sz val="10"/>
        <rFont val="Times New Roman"/>
        <charset val="134"/>
      </rPr>
      <t xml:space="preserve">    </t>
    </r>
    <r>
      <rPr>
        <sz val="10"/>
        <rFont val="宋体"/>
        <charset val="134"/>
      </rPr>
      <t>小城镇基础设施建设</t>
    </r>
  </si>
  <si>
    <r>
      <rPr>
        <sz val="10"/>
        <rFont val="Times New Roman"/>
        <charset val="134"/>
      </rPr>
      <t xml:space="preserve">    </t>
    </r>
    <r>
      <rPr>
        <sz val="10"/>
        <rFont val="宋体"/>
        <charset val="134"/>
      </rPr>
      <t>其他城乡社区公共设施支出</t>
    </r>
  </si>
  <si>
    <r>
      <rPr>
        <b/>
        <sz val="10"/>
        <rFont val="Times New Roman"/>
        <charset val="134"/>
      </rPr>
      <t xml:space="preserve">  </t>
    </r>
    <r>
      <rPr>
        <b/>
        <sz val="10"/>
        <rFont val="宋体"/>
        <charset val="134"/>
      </rPr>
      <t>城乡社区环境卫生</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</si>
  <si>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城乡社区环境卫生</t>
    </r>
    <r>
      <rPr>
        <sz val="10"/>
        <rFont val="Times New Roman"/>
        <charset val="134"/>
      </rPr>
      <t>(</t>
    </r>
    <r>
      <rPr>
        <sz val="10"/>
        <rFont val="宋体"/>
        <charset val="134"/>
      </rPr>
      <t>项</t>
    </r>
    <r>
      <rPr>
        <sz val="10"/>
        <rFont val="Times New Roman"/>
        <charset val="134"/>
      </rPr>
      <t>)</t>
    </r>
  </si>
  <si>
    <t xml:space="preserve">  建设市场管理与监督(款)</t>
  </si>
  <si>
    <t xml:space="preserve">    建设市场管理与监督(项)</t>
  </si>
  <si>
    <r>
      <rPr>
        <b/>
        <sz val="10"/>
        <rFont val="Times New Roman"/>
        <charset val="134"/>
      </rPr>
      <t xml:space="preserve">  </t>
    </r>
    <r>
      <rPr>
        <b/>
        <sz val="10"/>
        <rFont val="宋体"/>
        <charset val="134"/>
      </rPr>
      <t>其他城乡社区支出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</si>
  <si>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其他城乡社区支出</t>
    </r>
    <r>
      <rPr>
        <sz val="10"/>
        <rFont val="Times New Roman"/>
        <charset val="134"/>
      </rPr>
      <t>(</t>
    </r>
    <r>
      <rPr>
        <sz val="10"/>
        <rFont val="宋体"/>
        <charset val="134"/>
      </rPr>
      <t>项</t>
    </r>
    <r>
      <rPr>
        <sz val="10"/>
        <rFont val="Times New Roman"/>
        <charset val="134"/>
      </rPr>
      <t>)</t>
    </r>
  </si>
  <si>
    <r>
      <rPr>
        <b/>
        <sz val="10"/>
        <rFont val="宋体"/>
        <charset val="134"/>
      </rPr>
      <t>农林水支出</t>
    </r>
  </si>
  <si>
    <r>
      <rPr>
        <b/>
        <sz val="10"/>
        <rFont val="Times New Roman"/>
        <charset val="134"/>
      </rPr>
      <t xml:space="preserve">  </t>
    </r>
    <r>
      <rPr>
        <b/>
        <sz val="10"/>
        <rFont val="宋体"/>
        <charset val="134"/>
      </rPr>
      <t>农业农村</t>
    </r>
  </si>
  <si>
    <t xml:space="preserve">    农垦运行</t>
  </si>
  <si>
    <r>
      <rPr>
        <sz val="10"/>
        <rFont val="Times New Roman"/>
        <charset val="134"/>
      </rPr>
      <t xml:space="preserve">    </t>
    </r>
    <r>
      <rPr>
        <sz val="10"/>
        <rFont val="宋体"/>
        <charset val="134"/>
      </rPr>
      <t>科技转化与推广服务</t>
    </r>
  </si>
  <si>
    <r>
      <rPr>
        <sz val="10"/>
        <rFont val="Times New Roman"/>
        <charset val="134"/>
      </rPr>
      <t xml:space="preserve">    </t>
    </r>
    <r>
      <rPr>
        <sz val="10"/>
        <rFont val="宋体"/>
        <charset val="134"/>
      </rPr>
      <t>病虫害控制</t>
    </r>
  </si>
  <si>
    <r>
      <rPr>
        <sz val="10"/>
        <rFont val="Times New Roman"/>
        <charset val="134"/>
      </rPr>
      <t xml:space="preserve">    </t>
    </r>
    <r>
      <rPr>
        <sz val="10"/>
        <rFont val="宋体"/>
        <charset val="134"/>
      </rPr>
      <t>农产品质量安全</t>
    </r>
  </si>
  <si>
    <r>
      <rPr>
        <sz val="10"/>
        <rFont val="Times New Roman"/>
        <charset val="134"/>
      </rPr>
      <t xml:space="preserve">    </t>
    </r>
    <r>
      <rPr>
        <sz val="10"/>
        <rFont val="宋体"/>
        <charset val="134"/>
      </rPr>
      <t>执法监管</t>
    </r>
  </si>
  <si>
    <t xml:space="preserve">    统计监测与信息服务</t>
  </si>
  <si>
    <t xml:space="preserve">    行业业务管理</t>
  </si>
  <si>
    <t xml:space="preserve">    对外交流与合作</t>
  </si>
  <si>
    <r>
      <rPr>
        <sz val="10"/>
        <rFont val="Times New Roman"/>
        <charset val="134"/>
      </rPr>
      <t xml:space="preserve">    </t>
    </r>
    <r>
      <rPr>
        <sz val="10"/>
        <rFont val="宋体"/>
        <charset val="134"/>
      </rPr>
      <t>防灾救灾</t>
    </r>
  </si>
  <si>
    <r>
      <rPr>
        <sz val="10"/>
        <rFont val="Times New Roman"/>
        <charset val="134"/>
      </rPr>
      <t xml:space="preserve">    </t>
    </r>
    <r>
      <rPr>
        <sz val="10"/>
        <rFont val="宋体"/>
        <charset val="134"/>
      </rPr>
      <t>稳定农民收入补贴</t>
    </r>
  </si>
  <si>
    <t xml:space="preserve">    农业结构调整补贴</t>
  </si>
  <si>
    <r>
      <rPr>
        <sz val="10"/>
        <rFont val="Times New Roman"/>
        <charset val="134"/>
      </rPr>
      <t xml:space="preserve">    </t>
    </r>
    <r>
      <rPr>
        <sz val="10"/>
        <rFont val="宋体"/>
        <charset val="134"/>
      </rPr>
      <t>农业生产发展</t>
    </r>
  </si>
  <si>
    <r>
      <rPr>
        <sz val="10"/>
        <rFont val="Times New Roman"/>
        <charset val="134"/>
      </rPr>
      <t xml:space="preserve">    </t>
    </r>
    <r>
      <rPr>
        <sz val="10"/>
        <rFont val="宋体"/>
        <charset val="134"/>
      </rPr>
      <t>农村合作经济</t>
    </r>
  </si>
  <si>
    <r>
      <rPr>
        <sz val="10"/>
        <rFont val="Times New Roman"/>
        <charset val="134"/>
      </rPr>
      <t xml:space="preserve">    </t>
    </r>
    <r>
      <rPr>
        <sz val="10"/>
        <rFont val="宋体"/>
        <charset val="134"/>
      </rPr>
      <t>农产品加工与促销</t>
    </r>
  </si>
  <si>
    <r>
      <rPr>
        <sz val="10"/>
        <rFont val="Times New Roman"/>
        <charset val="134"/>
      </rPr>
      <t xml:space="preserve">    </t>
    </r>
    <r>
      <rPr>
        <sz val="10"/>
        <rFont val="宋体"/>
        <charset val="134"/>
      </rPr>
      <t>农村社会事业</t>
    </r>
  </si>
  <si>
    <r>
      <rPr>
        <sz val="10"/>
        <rFont val="Times New Roman"/>
        <charset val="134"/>
      </rPr>
      <t xml:space="preserve">    </t>
    </r>
    <r>
      <rPr>
        <sz val="10"/>
        <rFont val="宋体"/>
        <charset val="134"/>
      </rPr>
      <t>农业生态资源保护</t>
    </r>
  </si>
  <si>
    <r>
      <rPr>
        <sz val="10"/>
        <rFont val="Times New Roman"/>
        <charset val="134"/>
      </rPr>
      <t xml:space="preserve">    </t>
    </r>
    <r>
      <rPr>
        <sz val="10"/>
        <rFont val="宋体"/>
        <charset val="134"/>
      </rPr>
      <t>乡村道路建设</t>
    </r>
  </si>
  <si>
    <t xml:space="preserve">    渔业发展</t>
  </si>
  <si>
    <t xml:space="preserve">    对高校毕业生到基层任职补助</t>
  </si>
  <si>
    <r>
      <rPr>
        <sz val="10"/>
        <rFont val="Times New Roman"/>
        <charset val="134"/>
      </rPr>
      <t xml:space="preserve">    </t>
    </r>
    <r>
      <rPr>
        <sz val="10"/>
        <rFont val="宋体"/>
        <charset val="134"/>
      </rPr>
      <t>耕地建设与利用</t>
    </r>
  </si>
  <si>
    <r>
      <rPr>
        <sz val="10"/>
        <rFont val="Times New Roman"/>
        <charset val="134"/>
      </rPr>
      <t xml:space="preserve">    </t>
    </r>
    <r>
      <rPr>
        <sz val="10"/>
        <rFont val="宋体"/>
        <charset val="134"/>
      </rPr>
      <t>其他农业农村支出</t>
    </r>
  </si>
  <si>
    <r>
      <rPr>
        <b/>
        <sz val="10"/>
        <rFont val="Times New Roman"/>
        <charset val="134"/>
      </rPr>
      <t xml:space="preserve">  </t>
    </r>
    <r>
      <rPr>
        <b/>
        <sz val="10"/>
        <rFont val="宋体"/>
        <charset val="134"/>
      </rPr>
      <t>林业和草原</t>
    </r>
  </si>
  <si>
    <t xml:space="preserve">    事业机构</t>
  </si>
  <si>
    <r>
      <rPr>
        <sz val="10"/>
        <rFont val="Times New Roman"/>
        <charset val="134"/>
      </rPr>
      <t xml:space="preserve">    </t>
    </r>
    <r>
      <rPr>
        <sz val="10"/>
        <rFont val="宋体"/>
        <charset val="134"/>
      </rPr>
      <t>森林资源培育</t>
    </r>
  </si>
  <si>
    <r>
      <rPr>
        <sz val="10"/>
        <rFont val="Times New Roman"/>
        <charset val="134"/>
      </rPr>
      <t xml:space="preserve">    </t>
    </r>
    <r>
      <rPr>
        <sz val="10"/>
        <rFont val="宋体"/>
        <charset val="134"/>
      </rPr>
      <t>技术推广与转化</t>
    </r>
  </si>
  <si>
    <r>
      <rPr>
        <sz val="10"/>
        <rFont val="Times New Roman"/>
        <charset val="134"/>
      </rPr>
      <t xml:space="preserve">    </t>
    </r>
    <r>
      <rPr>
        <sz val="10"/>
        <rFont val="宋体"/>
        <charset val="134"/>
      </rPr>
      <t>森林资源管理</t>
    </r>
  </si>
  <si>
    <r>
      <rPr>
        <sz val="10"/>
        <rFont val="Times New Roman"/>
        <charset val="134"/>
      </rPr>
      <t xml:space="preserve">    </t>
    </r>
    <r>
      <rPr>
        <sz val="10"/>
        <rFont val="宋体"/>
        <charset val="134"/>
      </rPr>
      <t>森林生态效益补偿</t>
    </r>
  </si>
  <si>
    <r>
      <rPr>
        <sz val="10"/>
        <rFont val="Times New Roman"/>
        <charset val="134"/>
      </rPr>
      <t xml:space="preserve">    </t>
    </r>
    <r>
      <rPr>
        <sz val="10"/>
        <rFont val="宋体"/>
        <charset val="134"/>
      </rPr>
      <t>动植物保护</t>
    </r>
  </si>
  <si>
    <r>
      <rPr>
        <sz val="10"/>
        <rFont val="Times New Roman"/>
        <charset val="134"/>
      </rPr>
      <t xml:space="preserve">    </t>
    </r>
    <r>
      <rPr>
        <sz val="10"/>
        <rFont val="宋体"/>
        <charset val="134"/>
      </rPr>
      <t>湿地保护</t>
    </r>
  </si>
  <si>
    <t xml:space="preserve">    执法与监督</t>
  </si>
  <si>
    <t xml:space="preserve">    防沙治沙</t>
  </si>
  <si>
    <t xml:space="preserve">    对外合作与交流</t>
  </si>
  <si>
    <r>
      <rPr>
        <sz val="10"/>
        <rFont val="Times New Roman"/>
        <charset val="134"/>
      </rPr>
      <t xml:space="preserve">    </t>
    </r>
    <r>
      <rPr>
        <sz val="10"/>
        <rFont val="宋体"/>
        <charset val="134"/>
      </rPr>
      <t>产业化管理</t>
    </r>
  </si>
  <si>
    <t xml:space="preserve">    信息管理</t>
  </si>
  <si>
    <t xml:space="preserve">    林区公共支出</t>
  </si>
  <si>
    <r>
      <rPr>
        <sz val="10"/>
        <rFont val="Times New Roman"/>
        <charset val="134"/>
      </rPr>
      <t xml:space="preserve">    </t>
    </r>
    <r>
      <rPr>
        <sz val="10"/>
        <rFont val="宋体"/>
        <charset val="134"/>
      </rPr>
      <t>贷款贴息</t>
    </r>
  </si>
  <si>
    <r>
      <rPr>
        <sz val="10"/>
        <rFont val="Times New Roman"/>
        <charset val="134"/>
      </rPr>
      <t xml:space="preserve">    </t>
    </r>
    <r>
      <rPr>
        <sz val="10"/>
        <rFont val="宋体"/>
        <charset val="134"/>
      </rPr>
      <t>林业草原防灾减灾</t>
    </r>
  </si>
  <si>
    <r>
      <rPr>
        <sz val="10"/>
        <rFont val="Times New Roman"/>
        <charset val="134"/>
      </rPr>
      <t xml:space="preserve">    </t>
    </r>
    <r>
      <rPr>
        <sz val="10"/>
        <rFont val="宋体"/>
        <charset val="134"/>
      </rPr>
      <t>草原管理</t>
    </r>
  </si>
  <si>
    <r>
      <rPr>
        <sz val="10"/>
        <rFont val="Times New Roman"/>
        <charset val="134"/>
      </rPr>
      <t xml:space="preserve">    </t>
    </r>
    <r>
      <rPr>
        <sz val="10"/>
        <rFont val="宋体"/>
        <charset val="134"/>
      </rPr>
      <t>退耕还林还草</t>
    </r>
  </si>
  <si>
    <r>
      <rPr>
        <sz val="10"/>
        <rFont val="Times New Roman"/>
        <charset val="134"/>
      </rPr>
      <t xml:space="preserve">    </t>
    </r>
    <r>
      <rPr>
        <sz val="10"/>
        <rFont val="宋体"/>
        <charset val="134"/>
      </rPr>
      <t>其他林业和草原支出</t>
    </r>
  </si>
  <si>
    <r>
      <rPr>
        <b/>
        <sz val="10"/>
        <rFont val="Times New Roman"/>
        <charset val="134"/>
      </rPr>
      <t xml:space="preserve">  </t>
    </r>
    <r>
      <rPr>
        <b/>
        <sz val="10"/>
        <rFont val="宋体"/>
        <charset val="134"/>
      </rPr>
      <t>水利</t>
    </r>
  </si>
  <si>
    <t xml:space="preserve">    水利行业业务管理</t>
  </si>
  <si>
    <r>
      <rPr>
        <sz val="10"/>
        <rFont val="Times New Roman"/>
        <charset val="134"/>
      </rPr>
      <t xml:space="preserve">    </t>
    </r>
    <r>
      <rPr>
        <sz val="10"/>
        <rFont val="宋体"/>
        <charset val="134"/>
      </rPr>
      <t>水利工程建设</t>
    </r>
  </si>
  <si>
    <r>
      <rPr>
        <sz val="10"/>
        <rFont val="Times New Roman"/>
        <charset val="134"/>
      </rPr>
      <t xml:space="preserve">    </t>
    </r>
    <r>
      <rPr>
        <sz val="10"/>
        <rFont val="宋体"/>
        <charset val="134"/>
      </rPr>
      <t>水利工程运行与维护</t>
    </r>
  </si>
  <si>
    <t xml:space="preserve">    长江黄河等流域管理</t>
  </si>
  <si>
    <t xml:space="preserve">    水利前期工作</t>
  </si>
  <si>
    <t xml:space="preserve">    水利执法监督</t>
  </si>
  <si>
    <r>
      <rPr>
        <sz val="10"/>
        <rFont val="Times New Roman"/>
        <charset val="134"/>
      </rPr>
      <t xml:space="preserve">    </t>
    </r>
    <r>
      <rPr>
        <sz val="10"/>
        <rFont val="宋体"/>
        <charset val="134"/>
      </rPr>
      <t>水土保持</t>
    </r>
  </si>
  <si>
    <r>
      <rPr>
        <sz val="10"/>
        <rFont val="Times New Roman"/>
        <charset val="134"/>
      </rPr>
      <t xml:space="preserve">    </t>
    </r>
    <r>
      <rPr>
        <sz val="10"/>
        <rFont val="宋体"/>
        <charset val="134"/>
      </rPr>
      <t>水资源节约管理与保护</t>
    </r>
  </si>
  <si>
    <t xml:space="preserve">    水质监测</t>
  </si>
  <si>
    <t xml:space="preserve">    水文测报</t>
  </si>
  <si>
    <r>
      <rPr>
        <sz val="10"/>
        <rFont val="Times New Roman"/>
        <charset val="134"/>
      </rPr>
      <t xml:space="preserve">    </t>
    </r>
    <r>
      <rPr>
        <sz val="10"/>
        <rFont val="宋体"/>
        <charset val="134"/>
      </rPr>
      <t>防汛</t>
    </r>
  </si>
  <si>
    <r>
      <rPr>
        <sz val="10"/>
        <rFont val="Times New Roman"/>
        <charset val="134"/>
      </rPr>
      <t xml:space="preserve">    </t>
    </r>
    <r>
      <rPr>
        <sz val="10"/>
        <rFont val="宋体"/>
        <charset val="134"/>
      </rPr>
      <t>抗旱</t>
    </r>
  </si>
  <si>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</si>
  <si>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</si>
  <si>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</si>
  <si>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</si>
  <si>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</si>
  <si>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</si>
  <si>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</si>
  <si>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</si>
  <si>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</si>
  <si>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</si>
  <si>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r>
      <rPr>
        <sz val="10"/>
        <rFont val="Times New Roman"/>
        <charset val="134"/>
      </rPr>
      <t xml:space="preserve">    </t>
    </r>
    <r>
      <rPr>
        <sz val="10"/>
        <rFont val="宋体"/>
        <charset val="134"/>
      </rPr>
      <t>其他水利支出</t>
    </r>
  </si>
  <si>
    <r>
      <t xml:space="preserve">  </t>
    </r>
    <r>
      <rPr>
        <b/>
        <sz val="10"/>
        <rFont val="宋体"/>
        <charset val="134"/>
      </rPr>
      <t>巩固拓展脱贫攻坚成果衔接乡村振兴</t>
    </r>
  </si>
  <si>
    <r>
      <rPr>
        <sz val="10"/>
        <rFont val="Times New Roman"/>
        <charset val="134"/>
      </rPr>
      <t xml:space="preserve">    </t>
    </r>
    <r>
      <rPr>
        <sz val="10"/>
        <rFont val="宋体"/>
        <charset val="134"/>
      </rPr>
      <t>农村基础设施建设</t>
    </r>
  </si>
  <si>
    <r>
      <rPr>
        <sz val="10"/>
        <rFont val="Times New Roman"/>
        <charset val="134"/>
      </rPr>
      <t xml:space="preserve">    </t>
    </r>
    <r>
      <rPr>
        <sz val="10"/>
        <rFont val="宋体"/>
        <charset val="134"/>
      </rPr>
      <t>生产发展</t>
    </r>
  </si>
  <si>
    <t xml:space="preserve">    社会发展</t>
  </si>
  <si>
    <r>
      <rPr>
        <sz val="10"/>
        <rFont val="Times New Roman"/>
        <charset val="134"/>
      </rPr>
      <t xml:space="preserve">    </t>
    </r>
    <r>
      <rPr>
        <sz val="10"/>
        <rFont val="宋体"/>
        <charset val="134"/>
      </rPr>
      <t>贷款奖补和贴息</t>
    </r>
  </si>
  <si>
    <t xml:space="preserve">    “三西”农业建设专项补助</t>
  </si>
  <si>
    <r>
      <rPr>
        <sz val="10"/>
        <rFont val="Times New Roman"/>
        <charset val="134"/>
      </rPr>
      <t xml:space="preserve">    </t>
    </r>
    <r>
      <rPr>
        <sz val="10"/>
        <rFont val="宋体"/>
        <charset val="134"/>
      </rPr>
      <t>其他巩固拓展脱贫攻坚成果衔接乡村振兴支出</t>
    </r>
  </si>
  <si>
    <r>
      <rPr>
        <b/>
        <sz val="10"/>
        <rFont val="Times New Roman"/>
        <charset val="134"/>
      </rPr>
      <t xml:space="preserve">  </t>
    </r>
    <r>
      <rPr>
        <b/>
        <sz val="10"/>
        <rFont val="宋体"/>
        <charset val="134"/>
      </rPr>
      <t>农村综合改革</t>
    </r>
  </si>
  <si>
    <r>
      <rPr>
        <sz val="10"/>
        <rFont val="Times New Roman"/>
        <charset val="134"/>
      </rPr>
      <t xml:space="preserve">    </t>
    </r>
    <r>
      <rPr>
        <sz val="10"/>
        <rFont val="宋体"/>
        <charset val="134"/>
      </rPr>
      <t>对村级公益事业建设的补助</t>
    </r>
  </si>
  <si>
    <r>
      <rPr>
        <sz val="10"/>
        <rFont val="Times New Roman"/>
        <charset val="134"/>
      </rPr>
      <t xml:space="preserve">    </t>
    </r>
    <r>
      <rPr>
        <sz val="10"/>
        <rFont val="宋体"/>
        <charset val="134"/>
      </rPr>
      <t>对村民委员会和村党支部的补助</t>
    </r>
  </si>
  <si>
    <t xml:space="preserve">    对村集体经济组织的补助</t>
  </si>
  <si>
    <t xml:space="preserve">    农村综合改革示范试点补助</t>
  </si>
  <si>
    <t xml:space="preserve">    其他农村综合改革支出</t>
  </si>
  <si>
    <r>
      <rPr>
        <b/>
        <sz val="10"/>
        <rFont val="Times New Roman"/>
        <charset val="134"/>
      </rPr>
      <t xml:space="preserve">  </t>
    </r>
    <r>
      <rPr>
        <b/>
        <sz val="10"/>
        <rFont val="宋体"/>
        <charset val="134"/>
      </rPr>
      <t>普惠金融发展支出</t>
    </r>
  </si>
  <si>
    <r>
      <rPr>
        <sz val="10"/>
        <rFont val="Times New Roman"/>
        <charset val="134"/>
      </rPr>
      <t xml:space="preserve">    </t>
    </r>
    <r>
      <rPr>
        <sz val="10"/>
        <rFont val="宋体"/>
        <charset val="134"/>
      </rPr>
      <t>支持农村金融机构</t>
    </r>
  </si>
  <si>
    <r>
      <rPr>
        <sz val="10"/>
        <rFont val="Times New Roman"/>
        <charset val="134"/>
      </rPr>
      <t xml:space="preserve">    </t>
    </r>
    <r>
      <rPr>
        <sz val="10"/>
        <rFont val="宋体"/>
        <charset val="134"/>
      </rPr>
      <t>农业保险保费补贴</t>
    </r>
  </si>
  <si>
    <r>
      <rPr>
        <sz val="10"/>
        <rFont val="Times New Roman"/>
        <charset val="134"/>
      </rPr>
      <t xml:space="preserve">    </t>
    </r>
    <r>
      <rPr>
        <sz val="10"/>
        <rFont val="宋体"/>
        <charset val="134"/>
      </rPr>
      <t>创业担保贷款贴息及奖补</t>
    </r>
  </si>
  <si>
    <t xml:space="preserve">    补充创业担保贷款基金</t>
  </si>
  <si>
    <t xml:space="preserve">    其他普惠金融发展支出</t>
  </si>
  <si>
    <t xml:space="preserve">  目标价格补贴</t>
  </si>
  <si>
    <t xml:space="preserve">    棉花目标价格补贴</t>
  </si>
  <si>
    <t xml:space="preserve">    其他目标价格补贴</t>
  </si>
  <si>
    <r>
      <rPr>
        <b/>
        <sz val="10"/>
        <rFont val="Times New Roman"/>
        <charset val="134"/>
      </rPr>
      <t xml:space="preserve">  </t>
    </r>
    <r>
      <rPr>
        <b/>
        <sz val="10"/>
        <rFont val="宋体"/>
        <charset val="134"/>
      </rPr>
      <t>其他农林水支出</t>
    </r>
    <r>
      <rPr>
        <b/>
        <sz val="10"/>
        <rFont val="Times New Roman"/>
        <charset val="134"/>
      </rPr>
      <t>(</t>
    </r>
    <r>
      <rPr>
        <b/>
        <sz val="10"/>
        <rFont val="宋体"/>
        <charset val="134"/>
      </rPr>
      <t>款</t>
    </r>
    <r>
      <rPr>
        <b/>
        <sz val="10"/>
        <rFont val="Times New Roman"/>
        <charset val="134"/>
      </rPr>
      <t>)</t>
    </r>
  </si>
  <si>
    <t xml:space="preserve">    化解其他公益性乡村债务支出</t>
  </si>
  <si>
    <r>
      <rPr>
        <sz val="10"/>
        <rFont val="Times New Roman"/>
        <charset val="134"/>
      </rPr>
      <t xml:space="preserve">    </t>
    </r>
    <r>
      <rPr>
        <sz val="10"/>
        <rFont val="宋体"/>
        <charset val="134"/>
      </rPr>
      <t>其他农林水支出</t>
    </r>
    <r>
      <rPr>
        <sz val="10"/>
        <rFont val="Times New Roman"/>
        <charset val="134"/>
      </rPr>
      <t>(</t>
    </r>
    <r>
      <rPr>
        <sz val="10"/>
        <rFont val="宋体"/>
        <charset val="134"/>
      </rPr>
      <t>项</t>
    </r>
    <r>
      <rPr>
        <sz val="10"/>
        <rFont val="Times New Roman"/>
        <charset val="134"/>
      </rPr>
      <t>)</t>
    </r>
  </si>
  <si>
    <r>
      <rPr>
        <b/>
        <sz val="10"/>
        <rFont val="宋体"/>
        <charset val="134"/>
      </rPr>
      <t>交通运输支出</t>
    </r>
  </si>
  <si>
    <r>
      <rPr>
        <b/>
        <sz val="10"/>
        <rFont val="Times New Roman"/>
        <charset val="134"/>
      </rPr>
      <t xml:space="preserve">  </t>
    </r>
    <r>
      <rPr>
        <b/>
        <sz val="10"/>
        <rFont val="宋体"/>
        <charset val="134"/>
      </rPr>
      <t>公路水路运输</t>
    </r>
  </si>
  <si>
    <r>
      <rPr>
        <sz val="10"/>
        <rFont val="Times New Roman"/>
        <charset val="134"/>
      </rPr>
      <t xml:space="preserve">    </t>
    </r>
    <r>
      <rPr>
        <sz val="10"/>
        <rFont val="宋体"/>
        <charset val="134"/>
      </rPr>
      <t>公路建设</t>
    </r>
  </si>
  <si>
    <r>
      <rPr>
        <sz val="10"/>
        <rFont val="Times New Roman"/>
        <charset val="134"/>
      </rPr>
      <t xml:space="preserve">    </t>
    </r>
    <r>
      <rPr>
        <sz val="10"/>
        <rFont val="宋体"/>
        <charset val="134"/>
      </rPr>
      <t>公路养护</t>
    </r>
  </si>
  <si>
    <t xml:space="preserve">    交通运输信息化建设</t>
  </si>
  <si>
    <t xml:space="preserve">    公路和运输安全</t>
  </si>
  <si>
    <r>
      <rPr>
        <sz val="10"/>
        <rFont val="Times New Roman"/>
        <charset val="134"/>
      </rPr>
      <t xml:space="preserve">    </t>
    </r>
    <r>
      <rPr>
        <sz val="10"/>
        <rFont val="宋体"/>
        <charset val="134"/>
      </rPr>
      <t>公路运输管理</t>
    </r>
  </si>
  <si>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</si>
  <si>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</si>
  <si>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</si>
  <si>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</si>
  <si>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</si>
  <si>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</si>
  <si>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</si>
  <si>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</si>
  <si>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</si>
  <si>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</si>
  <si>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</si>
  <si>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r>
      <rPr>
        <sz val="10"/>
        <rFont val="Times New Roman"/>
        <charset val="134"/>
      </rPr>
      <t xml:space="preserve">    </t>
    </r>
    <r>
      <rPr>
        <sz val="10"/>
        <rFont val="宋体"/>
        <charset val="134"/>
      </rPr>
      <t>其他公路水路运输支出</t>
    </r>
  </si>
  <si>
    <r>
      <rPr>
        <b/>
        <sz val="10"/>
        <rFont val="Times New Roman"/>
        <charset val="134"/>
      </rPr>
      <t xml:space="preserve">  </t>
    </r>
    <r>
      <rPr>
        <b/>
        <sz val="10"/>
        <rFont val="宋体"/>
        <charset val="134"/>
      </rPr>
      <t>铁路运输</t>
    </r>
  </si>
  <si>
    <t xml:space="preserve">    铁路路网建设</t>
  </si>
  <si>
    <t xml:space="preserve">    铁路还贷专项</t>
  </si>
  <si>
    <r>
      <rPr>
        <sz val="10"/>
        <rFont val="Times New Roman"/>
        <charset val="134"/>
      </rPr>
      <t xml:space="preserve">    </t>
    </r>
    <r>
      <rPr>
        <sz val="10"/>
        <rFont val="宋体"/>
        <charset val="134"/>
      </rPr>
      <t>铁路安全</t>
    </r>
  </si>
  <si>
    <t xml:space="preserve">    铁路专项运输</t>
  </si>
  <si>
    <t xml:space="preserve">    行业监管</t>
  </si>
  <si>
    <r>
      <rPr>
        <sz val="10"/>
        <rFont val="Times New Roman"/>
        <charset val="134"/>
      </rPr>
      <t xml:space="preserve">    </t>
    </r>
    <r>
      <rPr>
        <sz val="10"/>
        <rFont val="宋体"/>
        <charset val="134"/>
      </rPr>
      <t>其他铁路运输支出</t>
    </r>
  </si>
  <si>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</si>
  <si>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</si>
  <si>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</si>
  <si>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</si>
  <si>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</si>
  <si>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</si>
  <si>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</si>
  <si>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</si>
  <si>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</si>
  <si>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</si>
  <si>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r>
      <rPr>
        <b/>
        <sz val="10"/>
        <rFont val="Times New Roman"/>
        <charset val="134"/>
      </rPr>
      <t xml:space="preserve">  </t>
    </r>
    <r>
      <rPr>
        <b/>
        <sz val="10"/>
        <rFont val="宋体"/>
        <charset val="134"/>
      </rPr>
      <t>其他交通运输支出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</si>
  <si>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公共交通运营补助</t>
    </r>
  </si>
  <si>
    <r>
      <rPr>
        <sz val="10"/>
        <rFont val="Times New Roman"/>
        <charset val="134"/>
      </rPr>
      <t xml:space="preserve">    </t>
    </r>
    <r>
      <rPr>
        <sz val="10"/>
        <rFont val="宋体"/>
        <charset val="134"/>
      </rPr>
      <t>其他交通运输支出</t>
    </r>
    <r>
      <rPr>
        <sz val="10"/>
        <rFont val="Times New Roman"/>
        <charset val="134"/>
      </rPr>
      <t>(</t>
    </r>
    <r>
      <rPr>
        <sz val="10"/>
        <rFont val="宋体"/>
        <charset val="134"/>
      </rPr>
      <t>项</t>
    </r>
    <r>
      <rPr>
        <sz val="10"/>
        <rFont val="Times New Roman"/>
        <charset val="134"/>
      </rPr>
      <t>)</t>
    </r>
  </si>
  <si>
    <r>
      <rPr>
        <b/>
        <sz val="10"/>
        <rFont val="宋体"/>
        <charset val="134"/>
      </rPr>
      <t>资源勘探工业信息等支出</t>
    </r>
  </si>
  <si>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</si>
  <si>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</si>
  <si>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</si>
  <si>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</si>
  <si>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</si>
  <si>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</si>
  <si>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</si>
  <si>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</si>
  <si>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</si>
  <si>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</si>
  <si>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</si>
  <si>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</si>
  <si>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</si>
  <si>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</si>
  <si>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</si>
  <si>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</si>
  <si>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</si>
  <si>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</si>
  <si>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</si>
  <si>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</si>
  <si>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</si>
  <si>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</si>
  <si>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r>
      <rPr>
        <b/>
        <sz val="10"/>
        <rFont val="Times New Roman"/>
        <charset val="134"/>
      </rPr>
      <t xml:space="preserve">  </t>
    </r>
    <r>
      <rPr>
        <b/>
        <sz val="10"/>
        <rFont val="宋体"/>
        <charset val="134"/>
      </rPr>
      <t>工业和信息产业</t>
    </r>
  </si>
  <si>
    <t xml:space="preserve">    战备应急</t>
  </si>
  <si>
    <t xml:space="preserve">    专用通信</t>
  </si>
  <si>
    <t xml:space="preserve">    无线电及信息通信监管</t>
  </si>
  <si>
    <t xml:space="preserve">    工程建设及运行维护</t>
  </si>
  <si>
    <r>
      <rPr>
        <sz val="10"/>
        <rFont val="Times New Roman"/>
        <charset val="134"/>
      </rPr>
      <t xml:space="preserve">    </t>
    </r>
    <r>
      <rPr>
        <sz val="10"/>
        <rFont val="宋体"/>
        <charset val="134"/>
      </rPr>
      <t>产业发展</t>
    </r>
  </si>
  <si>
    <r>
      <rPr>
        <sz val="10"/>
        <rFont val="Times New Roman"/>
        <charset val="134"/>
      </rPr>
      <t xml:space="preserve">    </t>
    </r>
    <r>
      <rPr>
        <sz val="10"/>
        <rFont val="宋体"/>
        <charset val="134"/>
      </rPr>
      <t>其他工业和信息产业支出</t>
    </r>
  </si>
  <si>
    <t xml:space="preserve">  国有资产监管</t>
  </si>
  <si>
    <t xml:space="preserve">    国有企业监事会专项</t>
  </si>
  <si>
    <t xml:space="preserve">    中央企业专项管理</t>
  </si>
  <si>
    <t xml:space="preserve">    其他国有资产监管支出</t>
  </si>
  <si>
    <r>
      <rPr>
        <b/>
        <sz val="10"/>
        <rFont val="Times New Roman"/>
        <charset val="134"/>
      </rPr>
      <t xml:space="preserve">  </t>
    </r>
    <r>
      <rPr>
        <b/>
        <sz val="10"/>
        <rFont val="宋体"/>
        <charset val="134"/>
      </rPr>
      <t>支持中小企业发展和管理支出</t>
    </r>
  </si>
  <si>
    <t xml:space="preserve">    科技型中小企业技术创新基金</t>
  </si>
  <si>
    <t xml:space="preserve">    中小企业发展专项</t>
  </si>
  <si>
    <t xml:space="preserve">    减免房租补贴</t>
  </si>
  <si>
    <r>
      <rPr>
        <sz val="10"/>
        <rFont val="Times New Roman"/>
        <charset val="134"/>
      </rPr>
      <t xml:space="preserve">    </t>
    </r>
    <r>
      <rPr>
        <sz val="10"/>
        <rFont val="宋体"/>
        <charset val="134"/>
      </rPr>
      <t>其他支持中小企业发展和管理支出</t>
    </r>
  </si>
  <si>
    <r>
      <rPr>
        <b/>
        <sz val="10"/>
        <rFont val="Times New Roman"/>
        <charset val="134"/>
      </rPr>
      <t xml:space="preserve">  </t>
    </r>
    <r>
      <rPr>
        <b/>
        <sz val="10"/>
        <rFont val="宋体"/>
        <charset val="134"/>
      </rPr>
      <t>其他资源勘探工业信息等支出</t>
    </r>
    <r>
      <rPr>
        <b/>
        <sz val="10"/>
        <rFont val="Times New Roman"/>
        <charset val="134"/>
      </rPr>
      <t>(</t>
    </r>
    <r>
      <rPr>
        <b/>
        <sz val="10"/>
        <rFont val="宋体"/>
        <charset val="134"/>
      </rPr>
      <t>款</t>
    </r>
    <r>
      <rPr>
        <b/>
        <sz val="10"/>
        <rFont val="Times New Roman"/>
        <charset val="134"/>
      </rPr>
      <t>)</t>
    </r>
  </si>
  <si>
    <t xml:space="preserve">    黄金事务</t>
  </si>
  <si>
    <t xml:space="preserve">    技术改造支出</t>
  </si>
  <si>
    <t xml:space="preserve">    中药材扶持资金支出</t>
  </si>
  <si>
    <t xml:space="preserve">    重点产业振兴和技术改造项目贷款贴息</t>
  </si>
  <si>
    <r>
      <rPr>
        <sz val="10"/>
        <rFont val="Times New Roman"/>
        <charset val="134"/>
      </rPr>
      <t xml:space="preserve">    </t>
    </r>
    <r>
      <rPr>
        <sz val="10"/>
        <rFont val="宋体"/>
        <charset val="134"/>
      </rPr>
      <t>其他资源勘探工业信息等支出</t>
    </r>
    <r>
      <rPr>
        <sz val="10"/>
        <rFont val="Times New Roman"/>
        <charset val="134"/>
      </rPr>
      <t>(</t>
    </r>
    <r>
      <rPr>
        <sz val="10"/>
        <rFont val="宋体"/>
        <charset val="134"/>
      </rPr>
      <t>项</t>
    </r>
    <r>
      <rPr>
        <sz val="10"/>
        <rFont val="Times New Roman"/>
        <charset val="134"/>
      </rPr>
      <t>)</t>
    </r>
  </si>
  <si>
    <r>
      <rPr>
        <b/>
        <sz val="10"/>
        <rFont val="宋体"/>
        <charset val="134"/>
      </rPr>
      <t>商业服务业等支出</t>
    </r>
  </si>
  <si>
    <r>
      <rPr>
        <b/>
        <sz val="10"/>
        <rFont val="Times New Roman"/>
        <charset val="134"/>
      </rPr>
      <t xml:space="preserve">  </t>
    </r>
    <r>
      <rPr>
        <b/>
        <sz val="10"/>
        <rFont val="宋体"/>
        <charset val="134"/>
      </rPr>
      <t>商业流通事务</t>
    </r>
  </si>
  <si>
    <t xml:space="preserve">    食品流通安全补贴</t>
  </si>
  <si>
    <t xml:space="preserve">    市场监测及信息管理</t>
  </si>
  <si>
    <t xml:space="preserve">    民贸企业补贴</t>
  </si>
  <si>
    <r>
      <rPr>
        <sz val="10"/>
        <rFont val="Times New Roman"/>
        <charset val="134"/>
      </rPr>
      <t xml:space="preserve">    </t>
    </r>
    <r>
      <rPr>
        <sz val="10"/>
        <rFont val="宋体"/>
        <charset val="134"/>
      </rPr>
      <t>民贸民品贷款贴息</t>
    </r>
  </si>
  <si>
    <r>
      <rPr>
        <sz val="10"/>
        <rFont val="Times New Roman"/>
        <charset val="134"/>
      </rPr>
      <t xml:space="preserve">    </t>
    </r>
    <r>
      <rPr>
        <sz val="10"/>
        <rFont val="宋体"/>
        <charset val="134"/>
      </rPr>
      <t>其他商业流通事务支出</t>
    </r>
  </si>
  <si>
    <t xml:space="preserve">  涉外发展服务支出</t>
  </si>
  <si>
    <t xml:space="preserve">    外商投资环境建设补助资金</t>
  </si>
  <si>
    <t xml:space="preserve">    其他涉外发展服务支出</t>
  </si>
  <si>
    <r>
      <rPr>
        <b/>
        <sz val="10"/>
        <rFont val="Times New Roman"/>
        <charset val="134"/>
      </rPr>
      <t xml:space="preserve">  </t>
    </r>
    <r>
      <rPr>
        <b/>
        <sz val="10"/>
        <rFont val="宋体"/>
        <charset val="134"/>
      </rPr>
      <t>其他商业服务业等支出</t>
    </r>
    <r>
      <rPr>
        <b/>
        <sz val="10"/>
        <rFont val="Times New Roman"/>
        <charset val="134"/>
      </rPr>
      <t>(</t>
    </r>
    <r>
      <rPr>
        <b/>
        <sz val="10"/>
        <rFont val="宋体"/>
        <charset val="134"/>
      </rPr>
      <t>款</t>
    </r>
    <r>
      <rPr>
        <b/>
        <sz val="10"/>
        <rFont val="Times New Roman"/>
        <charset val="134"/>
      </rPr>
      <t>)</t>
    </r>
  </si>
  <si>
    <t xml:space="preserve">    服务业基础设施建设</t>
  </si>
  <si>
    <r>
      <rPr>
        <sz val="10"/>
        <rFont val="Times New Roman"/>
        <charset val="134"/>
      </rPr>
      <t xml:space="preserve">    </t>
    </r>
    <r>
      <rPr>
        <sz val="10"/>
        <rFont val="宋体"/>
        <charset val="134"/>
      </rPr>
      <t>其他商业服务业等支出</t>
    </r>
    <r>
      <rPr>
        <sz val="10"/>
        <rFont val="Times New Roman"/>
        <charset val="134"/>
      </rPr>
      <t>(</t>
    </r>
    <r>
      <rPr>
        <sz val="10"/>
        <rFont val="宋体"/>
        <charset val="134"/>
      </rPr>
      <t>项</t>
    </r>
    <r>
      <rPr>
        <sz val="10"/>
        <rFont val="Times New Roman"/>
        <charset val="134"/>
      </rPr>
      <t>)</t>
    </r>
  </si>
  <si>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</si>
  <si>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</si>
  <si>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</si>
  <si>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</si>
  <si>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</si>
  <si>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</si>
  <si>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</si>
  <si>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</si>
  <si>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</si>
  <si>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</si>
  <si>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</si>
  <si>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</si>
  <si>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</si>
  <si>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</si>
  <si>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</si>
  <si>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</si>
  <si>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</si>
  <si>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</si>
  <si>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</si>
  <si>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</si>
  <si>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</si>
  <si>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</si>
  <si>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</si>
  <si>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</si>
  <si>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</si>
  <si>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</si>
  <si>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</si>
  <si>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</si>
  <si>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</si>
  <si>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</si>
  <si>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</si>
  <si>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</si>
  <si>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农业农村</t>
  </si>
  <si>
    <t xml:space="preserve">  交通运输</t>
  </si>
  <si>
    <t xml:space="preserve">  住房保障</t>
  </si>
  <si>
    <t xml:space="preserve">  其他支出</t>
  </si>
  <si>
    <r>
      <rPr>
        <b/>
        <sz val="10"/>
        <rFont val="宋体"/>
        <charset val="134"/>
      </rPr>
      <t>自然资源海洋气象等支出</t>
    </r>
  </si>
  <si>
    <r>
      <rPr>
        <b/>
        <sz val="10"/>
        <rFont val="Times New Roman"/>
        <charset val="134"/>
      </rPr>
      <t xml:space="preserve">  </t>
    </r>
    <r>
      <rPr>
        <b/>
        <sz val="10"/>
        <rFont val="宋体"/>
        <charset val="134"/>
      </rPr>
      <t>自然资源事务</t>
    </r>
  </si>
  <si>
    <t xml:space="preserve">    自然资源规划及管理</t>
  </si>
  <si>
    <r>
      <rPr>
        <sz val="10"/>
        <rFont val="Times New Roman"/>
        <charset val="134"/>
      </rPr>
      <t xml:space="preserve">    </t>
    </r>
    <r>
      <rPr>
        <sz val="10"/>
        <rFont val="宋体"/>
        <charset val="134"/>
      </rPr>
      <t>自然资源利用与保护</t>
    </r>
  </si>
  <si>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</si>
  <si>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</si>
  <si>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</si>
  <si>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</si>
  <si>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</si>
  <si>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</si>
  <si>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</si>
  <si>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</si>
  <si>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</si>
  <si>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</si>
  <si>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</si>
  <si>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</si>
  <si>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</si>
  <si>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</si>
  <si>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</si>
  <si>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</si>
  <si>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</si>
  <si>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</si>
  <si>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</si>
  <si>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r>
      <rPr>
        <sz val="10"/>
        <rFont val="Times New Roman"/>
        <charset val="134"/>
      </rPr>
      <t xml:space="preserve">    </t>
    </r>
    <r>
      <rPr>
        <sz val="10"/>
        <rFont val="宋体"/>
        <charset val="134"/>
      </rPr>
      <t>其他自然资源事务支出</t>
    </r>
  </si>
  <si>
    <r>
      <rPr>
        <b/>
        <sz val="10"/>
        <rFont val="Times New Roman"/>
        <charset val="134"/>
      </rPr>
      <t xml:space="preserve">  </t>
    </r>
    <r>
      <rPr>
        <b/>
        <sz val="10"/>
        <rFont val="宋体"/>
        <charset val="134"/>
      </rPr>
      <t>气象事务</t>
    </r>
  </si>
  <si>
    <r>
      <rPr>
        <sz val="10"/>
        <rFont val="Times New Roman"/>
        <charset val="134"/>
      </rPr>
      <t xml:space="preserve">    </t>
    </r>
    <r>
      <rPr>
        <sz val="10"/>
        <rFont val="宋体"/>
        <charset val="134"/>
      </rPr>
      <t>气象事业机构</t>
    </r>
  </si>
  <si>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</si>
  <si>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</si>
  <si>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</si>
  <si>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</si>
  <si>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</si>
  <si>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</si>
  <si>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</si>
  <si>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</si>
  <si>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</si>
  <si>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r>
      <rPr>
        <sz val="10"/>
        <rFont val="Times New Roman"/>
        <charset val="134"/>
      </rPr>
      <t xml:space="preserve">    </t>
    </r>
    <r>
      <rPr>
        <sz val="10"/>
        <rFont val="宋体"/>
        <charset val="134"/>
      </rPr>
      <t>其他气象事务支出</t>
    </r>
  </si>
  <si>
    <t xml:space="preserve">  其他自然资源海洋气象等支出(款)</t>
  </si>
  <si>
    <t xml:space="preserve">    其他自然资源海洋气象等支出(项)</t>
  </si>
  <si>
    <r>
      <rPr>
        <b/>
        <sz val="10"/>
        <rFont val="宋体"/>
        <charset val="134"/>
      </rPr>
      <t>住房保障支出</t>
    </r>
  </si>
  <si>
    <r>
      <rPr>
        <b/>
        <sz val="10"/>
        <rFont val="Times New Roman"/>
        <charset val="134"/>
      </rPr>
      <t xml:space="preserve">  </t>
    </r>
    <r>
      <rPr>
        <b/>
        <sz val="10"/>
        <rFont val="宋体"/>
        <charset val="134"/>
      </rPr>
      <t>保障性安居工程支出</t>
    </r>
  </si>
  <si>
    <t xml:space="preserve">    沉陷区治理</t>
  </si>
  <si>
    <r>
      <rPr>
        <sz val="10"/>
        <rFont val="Times New Roman"/>
        <charset val="134"/>
      </rPr>
      <t xml:space="preserve">    </t>
    </r>
    <r>
      <rPr>
        <sz val="10"/>
        <rFont val="宋体"/>
        <charset val="134"/>
      </rPr>
      <t>棚户区改造</t>
    </r>
  </si>
  <si>
    <t xml:space="preserve">    少数民族地区游牧民定居工程</t>
  </si>
  <si>
    <r>
      <rPr>
        <sz val="10"/>
        <rFont val="Times New Roman"/>
        <charset val="134"/>
      </rPr>
      <t xml:space="preserve">    </t>
    </r>
    <r>
      <rPr>
        <sz val="10"/>
        <rFont val="宋体"/>
        <charset val="134"/>
      </rPr>
      <t>农村危房改造</t>
    </r>
  </si>
  <si>
    <r>
      <rPr>
        <sz val="10"/>
        <rFont val="Times New Roman"/>
        <charset val="134"/>
      </rPr>
      <t xml:space="preserve">    </t>
    </r>
    <r>
      <rPr>
        <sz val="10"/>
        <rFont val="宋体"/>
        <charset val="134"/>
      </rPr>
      <t>老旧小区改造</t>
    </r>
  </si>
  <si>
    <r>
      <rPr>
        <sz val="10"/>
        <rFont val="Times New Roman"/>
        <charset val="134"/>
      </rPr>
      <t xml:space="preserve">    </t>
    </r>
    <r>
      <rPr>
        <sz val="10"/>
        <rFont val="宋体"/>
        <charset val="134"/>
      </rPr>
      <t>配租型住房保障</t>
    </r>
  </si>
  <si>
    <t xml:space="preserve">    配售型保障性住房</t>
  </si>
  <si>
    <t xml:space="preserve">    城中村改造</t>
  </si>
  <si>
    <r>
      <rPr>
        <sz val="10"/>
        <rFont val="Times New Roman"/>
        <charset val="134"/>
      </rPr>
      <t xml:space="preserve">    </t>
    </r>
    <r>
      <rPr>
        <sz val="10"/>
        <rFont val="宋体"/>
        <charset val="134"/>
      </rPr>
      <t>其他保障性安居工程支出</t>
    </r>
  </si>
  <si>
    <r>
      <rPr>
        <b/>
        <sz val="10"/>
        <rFont val="Times New Roman"/>
        <charset val="134"/>
      </rPr>
      <t xml:space="preserve">  </t>
    </r>
    <r>
      <rPr>
        <b/>
        <sz val="10"/>
        <rFont val="宋体"/>
        <charset val="134"/>
      </rPr>
      <t>住房改革支出</t>
    </r>
  </si>
  <si>
    <r>
      <rPr>
        <sz val="10"/>
        <rFont val="Times New Roman"/>
        <charset val="134"/>
      </rPr>
      <t xml:space="preserve">    </t>
    </r>
    <r>
      <rPr>
        <sz val="10"/>
        <rFont val="宋体"/>
        <charset val="134"/>
      </rPr>
      <t>住房公积金</t>
    </r>
  </si>
  <si>
    <t xml:space="preserve">    提租补贴</t>
  </si>
  <si>
    <r>
      <rPr>
        <sz val="10"/>
        <rFont val="Times New Roman"/>
        <charset val="134"/>
      </rPr>
      <t xml:space="preserve">    </t>
    </r>
    <r>
      <rPr>
        <sz val="10"/>
        <rFont val="宋体"/>
        <charset val="134"/>
      </rPr>
      <t>购房补贴</t>
    </r>
  </si>
  <si>
    <r>
      <rPr>
        <b/>
        <sz val="10"/>
        <rFont val="Times New Roman"/>
        <charset val="134"/>
      </rPr>
      <t xml:space="preserve">  </t>
    </r>
    <r>
      <rPr>
        <b/>
        <sz val="10"/>
        <rFont val="宋体"/>
        <charset val="134"/>
      </rPr>
      <t>城乡社区住宅</t>
    </r>
  </si>
  <si>
    <t xml:space="preserve">    公有住房建设和维修改造支出</t>
  </si>
  <si>
    <t xml:space="preserve">    住房公积金管理</t>
  </si>
  <si>
    <r>
      <rPr>
        <sz val="10"/>
        <rFont val="Times New Roman"/>
        <charset val="134"/>
      </rPr>
      <t xml:space="preserve">    </t>
    </r>
    <r>
      <rPr>
        <sz val="10"/>
        <rFont val="宋体"/>
        <charset val="134"/>
      </rPr>
      <t>其他城乡社区住宅支出</t>
    </r>
  </si>
  <si>
    <r>
      <rPr>
        <b/>
        <sz val="10"/>
        <rFont val="宋体"/>
        <charset val="134"/>
      </rPr>
      <t>粮油物资储备支出</t>
    </r>
  </si>
  <si>
    <r>
      <rPr>
        <b/>
        <sz val="10"/>
        <rFont val="Times New Roman"/>
        <charset val="134"/>
      </rPr>
      <t xml:space="preserve">  </t>
    </r>
    <r>
      <rPr>
        <b/>
        <sz val="10"/>
        <rFont val="宋体"/>
        <charset val="134"/>
      </rPr>
      <t>粮油物资事务</t>
    </r>
  </si>
  <si>
    <t xml:space="preserve">    财务和审计支出</t>
  </si>
  <si>
    <t xml:space="preserve">    信息统计</t>
  </si>
  <si>
    <r>
      <rPr>
        <sz val="10"/>
        <rFont val="Times New Roman"/>
        <charset val="134"/>
      </rPr>
      <t xml:space="preserve">    </t>
    </r>
    <r>
      <rPr>
        <sz val="10"/>
        <rFont val="宋体"/>
        <charset val="134"/>
      </rPr>
      <t>专项业务活动</t>
    </r>
  </si>
  <si>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</si>
  <si>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</si>
  <si>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</si>
  <si>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</si>
  <si>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</si>
  <si>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</si>
  <si>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</si>
  <si>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</si>
  <si>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</si>
  <si>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r>
      <rPr>
        <sz val="10"/>
        <rFont val="Times New Roman"/>
        <charset val="134"/>
      </rPr>
      <t xml:space="preserve">    </t>
    </r>
    <r>
      <rPr>
        <sz val="10"/>
        <rFont val="宋体"/>
        <charset val="134"/>
      </rPr>
      <t>其他粮油物资事务支出</t>
    </r>
  </si>
  <si>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</si>
  <si>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</si>
  <si>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</si>
  <si>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</si>
  <si>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</si>
  <si>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</si>
  <si>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</si>
  <si>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</si>
  <si>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</si>
  <si>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</si>
  <si>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</si>
  <si>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</si>
  <si>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</si>
  <si>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</si>
  <si>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</si>
  <si>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</si>
  <si>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</si>
  <si>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</si>
  <si>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</si>
  <si>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</si>
  <si>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</si>
  <si>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</si>
  <si>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</si>
  <si>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</si>
  <si>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</si>
  <si>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</si>
  <si>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r>
      <rPr>
        <b/>
        <sz val="10"/>
        <rFont val="宋体"/>
        <charset val="134"/>
      </rPr>
      <t>灾害防治及应急管理支出</t>
    </r>
  </si>
  <si>
    <r>
      <rPr>
        <b/>
        <sz val="10"/>
        <rFont val="Times New Roman"/>
        <charset val="134"/>
      </rPr>
      <t xml:space="preserve">  </t>
    </r>
    <r>
      <rPr>
        <b/>
        <sz val="10"/>
        <rFont val="宋体"/>
        <charset val="134"/>
      </rPr>
      <t>应急管理事务</t>
    </r>
  </si>
  <si>
    <t xml:space="preserve">    灾害风险防治</t>
  </si>
  <si>
    <t xml:space="preserve">    国务院安委会专项</t>
  </si>
  <si>
    <r>
      <rPr>
        <sz val="10"/>
        <rFont val="Times New Roman"/>
        <charset val="134"/>
      </rPr>
      <t xml:space="preserve">    </t>
    </r>
    <r>
      <rPr>
        <sz val="10"/>
        <rFont val="宋体"/>
        <charset val="134"/>
      </rPr>
      <t>安全监管</t>
    </r>
  </si>
  <si>
    <r>
      <rPr>
        <sz val="10"/>
        <rFont val="Times New Roman"/>
        <charset val="134"/>
      </rPr>
      <t xml:space="preserve">    </t>
    </r>
    <r>
      <rPr>
        <sz val="10"/>
        <rFont val="宋体"/>
        <charset val="134"/>
      </rPr>
      <t>应急救援</t>
    </r>
  </si>
  <si>
    <t xml:space="preserve">    应急管理</t>
  </si>
  <si>
    <r>
      <rPr>
        <sz val="10"/>
        <rFont val="Times New Roman"/>
        <charset val="134"/>
      </rPr>
      <t xml:space="preserve">    </t>
    </r>
    <r>
      <rPr>
        <sz val="10"/>
        <rFont val="宋体"/>
        <charset val="134"/>
      </rPr>
      <t>其他应急管理支出</t>
    </r>
  </si>
  <si>
    <r>
      <rPr>
        <b/>
        <sz val="10"/>
        <rFont val="Times New Roman"/>
        <charset val="134"/>
      </rPr>
      <t xml:space="preserve">  </t>
    </r>
    <r>
      <rPr>
        <b/>
        <sz val="10"/>
        <rFont val="宋体"/>
        <charset val="134"/>
      </rPr>
      <t>消防救援事务</t>
    </r>
  </si>
  <si>
    <r>
      <rPr>
        <sz val="10"/>
        <rFont val="Times New Roman"/>
        <charset val="134"/>
      </rPr>
      <t xml:space="preserve">    </t>
    </r>
    <r>
      <rPr>
        <sz val="10"/>
        <rFont val="宋体"/>
        <charset val="134"/>
      </rPr>
      <t>消防应急救援</t>
    </r>
  </si>
  <si>
    <t xml:space="preserve">    其他消防救援事务支出</t>
  </si>
  <si>
    <t xml:space="preserve">  矿山安全</t>
  </si>
  <si>
    <t xml:space="preserve">    矿山安全监察事务</t>
  </si>
  <si>
    <t xml:space="preserve">    矿山应急救援事务</t>
  </si>
  <si>
    <t xml:space="preserve">    其他矿山安全支出</t>
  </si>
  <si>
    <r>
      <rPr>
        <b/>
        <sz val="10"/>
        <rFont val="Times New Roman"/>
        <charset val="134"/>
      </rPr>
      <t xml:space="preserve">  </t>
    </r>
    <r>
      <rPr>
        <b/>
        <sz val="10"/>
        <rFont val="宋体"/>
        <charset val="134"/>
      </rPr>
      <t>地震事务</t>
    </r>
  </si>
  <si>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</si>
  <si>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</si>
  <si>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</si>
  <si>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</si>
  <si>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</si>
  <si>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</si>
  <si>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</si>
  <si>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</si>
  <si>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</si>
  <si>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r>
      <rPr>
        <b/>
        <sz val="10"/>
        <rFont val="Times New Roman"/>
        <charset val="134"/>
      </rPr>
      <t xml:space="preserve">  </t>
    </r>
    <r>
      <rPr>
        <b/>
        <sz val="10"/>
        <rFont val="宋体"/>
        <charset val="134"/>
      </rPr>
      <t>自然灾害防治</t>
    </r>
  </si>
  <si>
    <r>
      <rPr>
        <sz val="10"/>
        <rFont val="Times New Roman"/>
        <charset val="134"/>
      </rPr>
      <t xml:space="preserve">    </t>
    </r>
    <r>
      <rPr>
        <sz val="10"/>
        <rFont val="宋体"/>
        <charset val="134"/>
      </rPr>
      <t>地质灾害防治</t>
    </r>
  </si>
  <si>
    <t xml:space="preserve">    森林草原防灾减灾</t>
  </si>
  <si>
    <r>
      <rPr>
        <sz val="10"/>
        <rFont val="Times New Roman"/>
        <charset val="134"/>
      </rPr>
      <t xml:space="preserve">    </t>
    </r>
    <r>
      <rPr>
        <sz val="10"/>
        <rFont val="宋体"/>
        <charset val="134"/>
      </rPr>
      <t>其他自然灾害防治支出</t>
    </r>
  </si>
  <si>
    <r>
      <rPr>
        <b/>
        <sz val="10"/>
        <rFont val="Times New Roman"/>
        <charset val="134"/>
      </rPr>
      <t xml:space="preserve">  </t>
    </r>
    <r>
      <rPr>
        <b/>
        <sz val="10"/>
        <rFont val="宋体"/>
        <charset val="134"/>
      </rPr>
      <t>自然灾害救灾及恢复重建支出</t>
    </r>
  </si>
  <si>
    <r>
      <rPr>
        <sz val="10"/>
        <rFont val="Times New Roman"/>
        <charset val="134"/>
      </rPr>
      <t xml:space="preserve">    </t>
    </r>
    <r>
      <rPr>
        <sz val="10"/>
        <rFont val="宋体"/>
        <charset val="134"/>
      </rPr>
      <t>自然灾害救灾补助</t>
    </r>
  </si>
  <si>
    <t xml:space="preserve">    自然灾害灾后重建补助</t>
  </si>
  <si>
    <t xml:space="preserve">    其他自然灾害救灾及恢复重建支出</t>
  </si>
  <si>
    <r>
      <rPr>
        <b/>
        <sz val="10"/>
        <rFont val="Times New Roman"/>
        <charset val="134"/>
      </rPr>
      <t xml:space="preserve">  </t>
    </r>
    <r>
      <rPr>
        <b/>
        <sz val="10"/>
        <rFont val="宋体"/>
        <charset val="134"/>
      </rPr>
      <t>其他灾害防治及应急管理支出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</si>
  <si>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其他灾害防治及应急管理支出</t>
    </r>
    <r>
      <rPr>
        <sz val="10"/>
        <rFont val="Times New Roman"/>
        <charset val="134"/>
      </rPr>
      <t>(</t>
    </r>
    <r>
      <rPr>
        <sz val="10"/>
        <rFont val="宋体"/>
        <charset val="134"/>
      </rPr>
      <t>项</t>
    </r>
    <r>
      <rPr>
        <sz val="10"/>
        <rFont val="Times New Roman"/>
        <charset val="134"/>
      </rPr>
      <t>)</t>
    </r>
  </si>
  <si>
    <r>
      <rPr>
        <b/>
        <sz val="10"/>
        <rFont val="宋体"/>
        <charset val="134"/>
      </rPr>
      <t>预备费</t>
    </r>
  </si>
  <si>
    <r>
      <rPr>
        <b/>
        <sz val="10"/>
        <rFont val="宋体"/>
        <charset val="134"/>
      </rPr>
      <t>其他支出</t>
    </r>
    <r>
      <rPr>
        <b/>
        <sz val="10"/>
        <rFont val="Times New Roman"/>
        <charset val="134"/>
      </rPr>
      <t>(</t>
    </r>
    <r>
      <rPr>
        <b/>
        <sz val="10"/>
        <rFont val="宋体"/>
        <charset val="134"/>
      </rPr>
      <t>类</t>
    </r>
    <r>
      <rPr>
        <b/>
        <sz val="10"/>
        <rFont val="Times New Roman"/>
        <charset val="134"/>
      </rPr>
      <t>)</t>
    </r>
  </si>
  <si>
    <r>
      <rPr>
        <b/>
        <sz val="10"/>
        <rFont val="Times New Roman"/>
        <charset val="134"/>
      </rPr>
      <t xml:space="preserve">  </t>
    </r>
    <r>
      <rPr>
        <b/>
        <sz val="10"/>
        <rFont val="宋体"/>
        <charset val="134"/>
      </rPr>
      <t>其他支出</t>
    </r>
    <r>
      <rPr>
        <b/>
        <sz val="10"/>
        <rFont val="Times New Roman"/>
        <charset val="134"/>
      </rPr>
      <t>(</t>
    </r>
    <r>
      <rPr>
        <b/>
        <sz val="10"/>
        <rFont val="宋体"/>
        <charset val="134"/>
      </rPr>
      <t>款</t>
    </r>
    <r>
      <rPr>
        <b/>
        <sz val="10"/>
        <rFont val="Times New Roman"/>
        <charset val="134"/>
      </rPr>
      <t>)</t>
    </r>
  </si>
  <si>
    <r>
      <rPr>
        <sz val="10"/>
        <rFont val="Times New Roman"/>
        <charset val="134"/>
      </rPr>
      <t xml:space="preserve">    </t>
    </r>
    <r>
      <rPr>
        <sz val="10"/>
        <rFont val="宋体"/>
        <charset val="134"/>
      </rPr>
      <t>其他支出</t>
    </r>
    <r>
      <rPr>
        <sz val="10"/>
        <rFont val="Times New Roman"/>
        <charset val="134"/>
      </rPr>
      <t>(</t>
    </r>
    <r>
      <rPr>
        <sz val="10"/>
        <rFont val="宋体"/>
        <charset val="134"/>
      </rPr>
      <t>项</t>
    </r>
    <r>
      <rPr>
        <sz val="10"/>
        <rFont val="Times New Roman"/>
        <charset val="134"/>
      </rPr>
      <t>)</t>
    </r>
  </si>
  <si>
    <r>
      <rPr>
        <b/>
        <sz val="10"/>
        <rFont val="宋体"/>
        <charset val="134"/>
      </rPr>
      <t>债务付息支出</t>
    </r>
  </si>
  <si>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</si>
  <si>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</si>
  <si>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</si>
  <si>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</si>
  <si>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</si>
  <si>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</si>
  <si>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</si>
  <si>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r>
      <rPr>
        <b/>
        <sz val="10"/>
        <rFont val="Times New Roman"/>
        <charset val="134"/>
      </rPr>
      <t xml:space="preserve">  </t>
    </r>
    <r>
      <rPr>
        <b/>
        <sz val="10"/>
        <rFont val="宋体"/>
        <charset val="134"/>
      </rPr>
      <t>地方政府一般债务付息支出</t>
    </r>
  </si>
  <si>
    <r>
      <rPr>
        <sz val="10"/>
        <rFont val="Times New Roman"/>
        <charset val="134"/>
      </rPr>
      <t xml:space="preserve">    </t>
    </r>
    <r>
      <rPr>
        <sz val="10"/>
        <rFont val="宋体"/>
        <charset val="134"/>
      </rPr>
      <t>地方政府一般债券付息支出</t>
    </r>
  </si>
  <si>
    <t xml:space="preserve">    地方政府向外国政府借款付息支出</t>
  </si>
  <si>
    <r>
      <rPr>
        <sz val="10"/>
        <rFont val="Times New Roman"/>
        <charset val="134"/>
      </rPr>
      <t xml:space="preserve">    </t>
    </r>
    <r>
      <rPr>
        <sz val="10"/>
        <rFont val="宋体"/>
        <charset val="134"/>
      </rPr>
      <t>地方政府向国际组织借款付息支出</t>
    </r>
  </si>
  <si>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</si>
  <si>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</si>
  <si>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</si>
  <si>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</si>
  <si>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</si>
  <si>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</si>
  <si>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</si>
  <si>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</si>
  <si>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表2－3</t>
  </si>
  <si>
    <t>彭阳县2026年一般公共预算收支平衡表</t>
  </si>
  <si>
    <t>单位：万元</t>
  </si>
  <si>
    <r>
      <rPr>
        <b/>
        <sz val="10"/>
        <rFont val="宋体"/>
        <charset val="134"/>
      </rPr>
      <t>收</t>
    </r>
    <r>
      <rPr>
        <b/>
        <sz val="10"/>
        <rFont val="Times New Roman"/>
        <charset val="134"/>
      </rPr>
      <t xml:space="preserve">   </t>
    </r>
    <r>
      <rPr>
        <b/>
        <sz val="10"/>
        <rFont val="宋体"/>
        <charset val="134"/>
      </rPr>
      <t>入</t>
    </r>
  </si>
  <si>
    <r>
      <rPr>
        <b/>
        <sz val="10"/>
        <rFont val="宋体"/>
        <charset val="134"/>
      </rPr>
      <t>较上年
预算数
增减</t>
    </r>
    <r>
      <rPr>
        <b/>
        <sz val="10"/>
        <rFont val="Times New Roman"/>
        <charset val="134"/>
      </rPr>
      <t>%</t>
    </r>
  </si>
  <si>
    <r>
      <rPr>
        <b/>
        <sz val="10"/>
        <rFont val="宋体"/>
        <charset val="134"/>
      </rPr>
      <t>支</t>
    </r>
    <r>
      <rPr>
        <b/>
        <sz val="10"/>
        <rFont val="Times New Roman"/>
        <charset val="134"/>
      </rPr>
      <t xml:space="preserve">   </t>
    </r>
    <r>
      <rPr>
        <b/>
        <sz val="10"/>
        <rFont val="宋体"/>
        <charset val="134"/>
      </rPr>
      <t>出</t>
    </r>
  </si>
  <si>
    <r>
      <rPr>
        <b/>
        <sz val="10"/>
        <rFont val="Times New Roman"/>
        <charset val="134"/>
      </rPr>
      <t>2026</t>
    </r>
    <r>
      <rPr>
        <b/>
        <sz val="10"/>
        <rFont val="宋体"/>
        <charset val="134"/>
      </rPr>
      <t>年</t>
    </r>
    <r>
      <rPr>
        <b/>
        <sz val="10"/>
        <rFont val="Times New Roman"/>
        <charset val="134"/>
      </rPr>
      <t xml:space="preserve">
</t>
    </r>
    <r>
      <rPr>
        <b/>
        <sz val="10"/>
        <rFont val="宋体"/>
        <charset val="134"/>
      </rPr>
      <t>预算数</t>
    </r>
  </si>
  <si>
    <r>
      <rPr>
        <sz val="10"/>
        <rFont val="Times New Roman"/>
        <charset val="134"/>
      </rPr>
      <t xml:space="preserve">    </t>
    </r>
    <r>
      <rPr>
        <sz val="10"/>
        <rFont val="宋体"/>
        <charset val="134"/>
      </rPr>
      <t>巩固拓展脱贫攻坚成果衔接乡村振兴转移支付支出</t>
    </r>
  </si>
  <si>
    <t>表2－4</t>
  </si>
  <si>
    <t>彭阳县2026年一般公共预算支出情况表</t>
  </si>
  <si>
    <r>
      <rPr>
        <b/>
        <sz val="10"/>
        <rFont val="宋体"/>
        <charset val="134"/>
      </rPr>
      <t>财力安排</t>
    </r>
  </si>
  <si>
    <r>
      <rPr>
        <b/>
        <sz val="10"/>
        <rFont val="宋体"/>
        <charset val="134"/>
      </rPr>
      <t>专项转移支付收入安排</t>
    </r>
  </si>
  <si>
    <r>
      <rPr>
        <b/>
        <sz val="10"/>
        <rFont val="宋体"/>
        <charset val="134"/>
      </rPr>
      <t>带有专项性质的一般性转移支付收入安排</t>
    </r>
  </si>
  <si>
    <r>
      <rPr>
        <b/>
        <sz val="10"/>
        <rFont val="宋体"/>
        <charset val="134"/>
      </rPr>
      <t>动用上年结余安排</t>
    </r>
  </si>
  <si>
    <t>政府债务资金</t>
  </si>
  <si>
    <r>
      <rPr>
        <b/>
        <sz val="10"/>
        <rFont val="宋体"/>
        <charset val="134"/>
      </rPr>
      <t>其他资金</t>
    </r>
  </si>
  <si>
    <t>专项转移支付收入安排</t>
  </si>
  <si>
    <t>动用上年结余安排</t>
  </si>
  <si>
    <t>调入资金</t>
  </si>
  <si>
    <t>其他资金</t>
  </si>
  <si>
    <t xml:space="preserve">    政务公开审批</t>
  </si>
  <si>
    <t xml:space="preserve">    物价管理</t>
  </si>
  <si>
    <t xml:space="preserve">    其他发展与改革事务支出</t>
  </si>
  <si>
    <t xml:space="preserve">    其他党委办公厅(室)及相关机构事务支出</t>
  </si>
  <si>
    <t xml:space="preserve">    食品安全监管</t>
  </si>
  <si>
    <t xml:space="preserve">  检察</t>
  </si>
  <si>
    <t xml:space="preserve">    “两房”建设</t>
  </si>
  <si>
    <t xml:space="preserve">  法院</t>
  </si>
  <si>
    <t xml:space="preserve">    法治建设</t>
  </si>
  <si>
    <t xml:space="preserve">  其他公共安全支出(款)</t>
  </si>
  <si>
    <t xml:space="preserve">    国家司法救助支出</t>
  </si>
  <si>
    <t xml:space="preserve">    其他公共安全支出(项)</t>
  </si>
  <si>
    <t xml:space="preserve">  教育费附加安排的支出</t>
  </si>
  <si>
    <t xml:space="preserve">    其他教育费附加安排的支出</t>
  </si>
  <si>
    <t xml:space="preserve">    其他科学技术管理事务支出</t>
  </si>
  <si>
    <t xml:space="preserve">  科技重大项目</t>
  </si>
  <si>
    <t xml:space="preserve">    重点研发计划</t>
  </si>
  <si>
    <t xml:space="preserve">  其他科学技术支出(款)</t>
  </si>
  <si>
    <t xml:space="preserve">    科技奖励</t>
  </si>
  <si>
    <t xml:space="preserve">    文化创作与保护</t>
  </si>
  <si>
    <t xml:space="preserve">    旅游宣传</t>
  </si>
  <si>
    <t xml:space="preserve">    体育竞赛</t>
  </si>
  <si>
    <t xml:space="preserve">  新闻出版电影</t>
  </si>
  <si>
    <t xml:space="preserve">    新闻通讯</t>
  </si>
  <si>
    <t xml:space="preserve">    其他新闻出版电影支出</t>
  </si>
  <si>
    <t xml:space="preserve">    文化产业发展专项支出</t>
  </si>
  <si>
    <t xml:space="preserve">    职业培训补贴</t>
  </si>
  <si>
    <t xml:space="preserve">    殡葬</t>
  </si>
  <si>
    <t xml:space="preserve">    其他退役军人事务管理支出</t>
  </si>
  <si>
    <t xml:space="preserve">    妇幼保健医院</t>
  </si>
  <si>
    <t xml:space="preserve">    其他中医药事务支出</t>
  </si>
  <si>
    <t xml:space="preserve">    大气</t>
  </si>
  <si>
    <t xml:space="preserve">    其他污染防治支出</t>
  </si>
  <si>
    <t xml:space="preserve">    其他自然生态保护支出</t>
  </si>
  <si>
    <t xml:space="preserve">    其他森林保护修复支出</t>
  </si>
  <si>
    <t xml:space="preserve">  污染减排</t>
  </si>
  <si>
    <t xml:space="preserve">    减排专项支出</t>
  </si>
  <si>
    <t xml:space="preserve">    其他污染减排支出</t>
  </si>
  <si>
    <t xml:space="preserve">  清洁能源</t>
  </si>
  <si>
    <t xml:space="preserve">    其他清洁能源支出</t>
  </si>
  <si>
    <t xml:space="preserve">    其他城乡社区管理事务支出</t>
  </si>
  <si>
    <t xml:space="preserve">    农产品加工与促销</t>
  </si>
  <si>
    <t xml:space="preserve">    其他农业农村支出</t>
  </si>
  <si>
    <t xml:space="preserve">    动植物保护</t>
  </si>
  <si>
    <t xml:space="preserve">    贷款贴息</t>
  </si>
  <si>
    <t xml:space="preserve">    其他林业和草原支出</t>
  </si>
  <si>
    <r>
      <rPr>
        <b/>
        <sz val="10"/>
        <rFont val="Times New Roman"/>
        <charset val="134"/>
      </rPr>
      <t xml:space="preserve">  </t>
    </r>
    <r>
      <rPr>
        <b/>
        <sz val="10"/>
        <rFont val="宋体"/>
        <charset val="134"/>
      </rPr>
      <t>巩固拓展脱贫攻坚成果衔接乡村振兴</t>
    </r>
  </si>
  <si>
    <t xml:space="preserve">    贷款奖补和贴息</t>
  </si>
  <si>
    <t xml:space="preserve">    支持农村金融机构</t>
  </si>
  <si>
    <t xml:space="preserve">  铁路运输</t>
  </si>
  <si>
    <t xml:space="preserve">    铁路安全</t>
  </si>
  <si>
    <t xml:space="preserve">    其他铁路运输支出</t>
  </si>
  <si>
    <t xml:space="preserve">  其他交通运输支出(款)</t>
  </si>
  <si>
    <t xml:space="preserve">    公共交通运营补助</t>
  </si>
  <si>
    <t xml:space="preserve">    其他交通运输支出(项)</t>
  </si>
  <si>
    <t xml:space="preserve">    民贸民品贷款贴息</t>
  </si>
  <si>
    <t xml:space="preserve">    自然资源利用与保护</t>
  </si>
  <si>
    <t xml:space="preserve">    其他自然资源事务支出</t>
  </si>
  <si>
    <t xml:space="preserve">    配租型住房保障</t>
  </si>
  <si>
    <t xml:space="preserve">    其他保障性安居工程支出</t>
  </si>
  <si>
    <t xml:space="preserve">    应急救援</t>
  </si>
  <si>
    <t xml:space="preserve">    其他自然灾害防治支出</t>
  </si>
  <si>
    <t xml:space="preserve">  自然灾害救灾及恢复重建支出</t>
  </si>
  <si>
    <t xml:space="preserve">    自然灾害救灾补助</t>
  </si>
  <si>
    <t xml:space="preserve">  其他灾害防治及应急管理支出(款)</t>
  </si>
  <si>
    <t xml:space="preserve">    其他灾害防治及应急管理支出(项)</t>
  </si>
  <si>
    <t>表2-5-1</t>
  </si>
  <si>
    <t>彭阳县2026年一般公共预算支出（政府经济分类）明细表</t>
  </si>
  <si>
    <r>
      <rPr>
        <b/>
        <sz val="10"/>
        <color indexed="8"/>
        <rFont val="宋体"/>
        <charset val="134"/>
      </rPr>
      <t>政府经济分类科目编码</t>
    </r>
  </si>
  <si>
    <r>
      <rPr>
        <b/>
        <sz val="10"/>
        <color indexed="8"/>
        <rFont val="宋体"/>
        <charset val="134"/>
      </rPr>
      <t>政府经济分类名称</t>
    </r>
  </si>
  <si>
    <r>
      <rPr>
        <b/>
        <sz val="10"/>
        <color indexed="8"/>
        <rFont val="宋体"/>
        <charset val="134"/>
      </rPr>
      <t>金额</t>
    </r>
  </si>
  <si>
    <r>
      <rPr>
        <b/>
        <sz val="10"/>
        <rFont val="宋体"/>
        <charset val="134"/>
      </rPr>
      <t>备注</t>
    </r>
  </si>
  <si>
    <r>
      <rPr>
        <b/>
        <sz val="10"/>
        <color indexed="8"/>
        <rFont val="宋体"/>
        <charset val="134"/>
      </rPr>
      <t>合计</t>
    </r>
  </si>
  <si>
    <t/>
  </si>
  <si>
    <t>501</t>
  </si>
  <si>
    <r>
      <rPr>
        <b/>
        <sz val="10"/>
        <color indexed="8"/>
        <rFont val="宋体"/>
        <charset val="0"/>
      </rPr>
      <t>机关工资福利支出</t>
    </r>
  </si>
  <si>
    <r>
      <rPr>
        <sz val="10"/>
        <color indexed="8"/>
        <rFont val="宋体"/>
        <charset val="0"/>
      </rPr>
      <t>　</t>
    </r>
    <r>
      <rPr>
        <sz val="10"/>
        <color indexed="8"/>
        <rFont val="Times New Roman"/>
        <charset val="0"/>
      </rPr>
      <t>50101</t>
    </r>
  </si>
  <si>
    <r>
      <rPr>
        <sz val="10"/>
        <color indexed="8"/>
        <rFont val="宋体"/>
        <charset val="0"/>
      </rPr>
      <t>　工资奖金津补贴</t>
    </r>
  </si>
  <si>
    <r>
      <rPr>
        <sz val="10"/>
        <color indexed="8"/>
        <rFont val="宋体"/>
        <charset val="0"/>
      </rPr>
      <t>　</t>
    </r>
    <r>
      <rPr>
        <sz val="10"/>
        <color indexed="8"/>
        <rFont val="Times New Roman"/>
        <charset val="0"/>
      </rPr>
      <t>50102</t>
    </r>
  </si>
  <si>
    <r>
      <rPr>
        <sz val="10"/>
        <color indexed="8"/>
        <rFont val="宋体"/>
        <charset val="0"/>
      </rPr>
      <t>　社会保障缴费</t>
    </r>
  </si>
  <si>
    <r>
      <rPr>
        <sz val="10"/>
        <color indexed="8"/>
        <rFont val="宋体"/>
        <charset val="0"/>
      </rPr>
      <t>　</t>
    </r>
    <r>
      <rPr>
        <sz val="10"/>
        <color indexed="8"/>
        <rFont val="Times New Roman"/>
        <charset val="0"/>
      </rPr>
      <t>50103</t>
    </r>
  </si>
  <si>
    <r>
      <rPr>
        <sz val="10"/>
        <color indexed="8"/>
        <rFont val="宋体"/>
        <charset val="0"/>
      </rPr>
      <t>　住房公积金</t>
    </r>
  </si>
  <si>
    <r>
      <rPr>
        <sz val="10"/>
        <color indexed="8"/>
        <rFont val="宋体"/>
        <charset val="0"/>
      </rPr>
      <t>　</t>
    </r>
    <r>
      <rPr>
        <sz val="10"/>
        <color indexed="8"/>
        <rFont val="Times New Roman"/>
        <charset val="0"/>
      </rPr>
      <t>50199</t>
    </r>
  </si>
  <si>
    <r>
      <rPr>
        <sz val="10"/>
        <color indexed="8"/>
        <rFont val="宋体"/>
        <charset val="0"/>
      </rPr>
      <t>　其他工资福利支出</t>
    </r>
  </si>
  <si>
    <t>502</t>
  </si>
  <si>
    <r>
      <rPr>
        <b/>
        <sz val="10"/>
        <color indexed="8"/>
        <rFont val="宋体"/>
        <charset val="0"/>
      </rPr>
      <t>机关商品和服务支出</t>
    </r>
  </si>
  <si>
    <r>
      <rPr>
        <sz val="10"/>
        <color indexed="8"/>
        <rFont val="宋体"/>
        <charset val="0"/>
      </rPr>
      <t>　</t>
    </r>
    <r>
      <rPr>
        <sz val="10"/>
        <color indexed="8"/>
        <rFont val="Times New Roman"/>
        <charset val="0"/>
      </rPr>
      <t>50201</t>
    </r>
  </si>
  <si>
    <r>
      <rPr>
        <sz val="10"/>
        <color indexed="8"/>
        <rFont val="宋体"/>
        <charset val="0"/>
      </rPr>
      <t>　办公经费</t>
    </r>
  </si>
  <si>
    <r>
      <rPr>
        <sz val="10"/>
        <color indexed="8"/>
        <rFont val="宋体"/>
        <charset val="0"/>
      </rPr>
      <t>　</t>
    </r>
    <r>
      <rPr>
        <sz val="10"/>
        <color indexed="8"/>
        <rFont val="Times New Roman"/>
        <charset val="0"/>
      </rPr>
      <t>50202</t>
    </r>
  </si>
  <si>
    <r>
      <rPr>
        <sz val="10"/>
        <color indexed="8"/>
        <rFont val="宋体"/>
        <charset val="0"/>
      </rPr>
      <t>　会议费</t>
    </r>
  </si>
  <si>
    <r>
      <rPr>
        <sz val="10"/>
        <color indexed="8"/>
        <rFont val="宋体"/>
        <charset val="0"/>
      </rPr>
      <t>　</t>
    </r>
    <r>
      <rPr>
        <sz val="10"/>
        <color indexed="8"/>
        <rFont val="Times New Roman"/>
        <charset val="0"/>
      </rPr>
      <t>50203</t>
    </r>
  </si>
  <si>
    <r>
      <rPr>
        <sz val="10"/>
        <color indexed="8"/>
        <rFont val="宋体"/>
        <charset val="0"/>
      </rPr>
      <t>　培训费</t>
    </r>
  </si>
  <si>
    <r>
      <rPr>
        <sz val="10"/>
        <color indexed="8"/>
        <rFont val="宋体"/>
        <charset val="0"/>
      </rPr>
      <t>　</t>
    </r>
    <r>
      <rPr>
        <sz val="10"/>
        <color indexed="8"/>
        <rFont val="Times New Roman"/>
        <charset val="0"/>
      </rPr>
      <t>50204</t>
    </r>
  </si>
  <si>
    <r>
      <rPr>
        <sz val="10"/>
        <color indexed="8"/>
        <rFont val="宋体"/>
        <charset val="0"/>
      </rPr>
      <t>　专用材料购置费</t>
    </r>
  </si>
  <si>
    <r>
      <rPr>
        <sz val="10"/>
        <color indexed="8"/>
        <rFont val="宋体"/>
        <charset val="0"/>
      </rPr>
      <t>　</t>
    </r>
    <r>
      <rPr>
        <sz val="10"/>
        <color indexed="8"/>
        <rFont val="Times New Roman"/>
        <charset val="0"/>
      </rPr>
      <t>50205</t>
    </r>
  </si>
  <si>
    <r>
      <rPr>
        <sz val="10"/>
        <color indexed="8"/>
        <rFont val="宋体"/>
        <charset val="0"/>
      </rPr>
      <t>　委托业务费</t>
    </r>
  </si>
  <si>
    <r>
      <rPr>
        <sz val="10"/>
        <color indexed="8"/>
        <rFont val="宋体"/>
        <charset val="0"/>
      </rPr>
      <t>　</t>
    </r>
    <r>
      <rPr>
        <sz val="10"/>
        <color indexed="8"/>
        <rFont val="Times New Roman"/>
        <charset val="0"/>
      </rPr>
      <t>50206</t>
    </r>
  </si>
  <si>
    <r>
      <rPr>
        <sz val="10"/>
        <color indexed="8"/>
        <rFont val="宋体"/>
        <charset val="0"/>
      </rPr>
      <t>　公务接待费</t>
    </r>
  </si>
  <si>
    <r>
      <rPr>
        <sz val="10"/>
        <color indexed="8"/>
        <rFont val="宋体"/>
        <charset val="0"/>
      </rPr>
      <t>　</t>
    </r>
    <r>
      <rPr>
        <sz val="10"/>
        <color indexed="8"/>
        <rFont val="Times New Roman"/>
        <charset val="0"/>
      </rPr>
      <t>50208</t>
    </r>
  </si>
  <si>
    <r>
      <rPr>
        <sz val="10"/>
        <color indexed="8"/>
        <rFont val="宋体"/>
        <charset val="0"/>
      </rPr>
      <t>　公务用车运行维护费</t>
    </r>
  </si>
  <si>
    <r>
      <rPr>
        <sz val="10"/>
        <color indexed="8"/>
        <rFont val="宋体"/>
        <charset val="0"/>
      </rPr>
      <t>　</t>
    </r>
    <r>
      <rPr>
        <sz val="10"/>
        <color indexed="8"/>
        <rFont val="Times New Roman"/>
        <charset val="0"/>
      </rPr>
      <t>50209</t>
    </r>
  </si>
  <si>
    <r>
      <rPr>
        <sz val="10"/>
        <color indexed="8"/>
        <rFont val="宋体"/>
        <charset val="0"/>
      </rPr>
      <t>　维修（护）费</t>
    </r>
  </si>
  <si>
    <r>
      <rPr>
        <sz val="10"/>
        <color indexed="8"/>
        <rFont val="宋体"/>
        <charset val="0"/>
      </rPr>
      <t>　</t>
    </r>
    <r>
      <rPr>
        <sz val="10"/>
        <color indexed="8"/>
        <rFont val="Times New Roman"/>
        <charset val="0"/>
      </rPr>
      <t>50299</t>
    </r>
  </si>
  <si>
    <r>
      <rPr>
        <sz val="10"/>
        <color indexed="8"/>
        <rFont val="宋体"/>
        <charset val="0"/>
      </rPr>
      <t>　其他商品和服务支出</t>
    </r>
  </si>
  <si>
    <t>503</t>
  </si>
  <si>
    <r>
      <rPr>
        <b/>
        <sz val="10"/>
        <color indexed="8"/>
        <rFont val="宋体"/>
        <charset val="0"/>
      </rPr>
      <t>机关资本性支出</t>
    </r>
  </si>
  <si>
    <r>
      <rPr>
        <sz val="10"/>
        <color indexed="8"/>
        <rFont val="宋体"/>
        <charset val="0"/>
      </rPr>
      <t>　</t>
    </r>
    <r>
      <rPr>
        <sz val="10"/>
        <color indexed="8"/>
        <rFont val="Times New Roman"/>
        <charset val="0"/>
      </rPr>
      <t>50301</t>
    </r>
  </si>
  <si>
    <r>
      <rPr>
        <sz val="10"/>
        <color indexed="8"/>
        <rFont val="宋体"/>
        <charset val="0"/>
      </rPr>
      <t>　房屋建筑物购建</t>
    </r>
  </si>
  <si>
    <r>
      <rPr>
        <sz val="10"/>
        <color indexed="8"/>
        <rFont val="宋体"/>
        <charset val="0"/>
      </rPr>
      <t>　</t>
    </r>
    <r>
      <rPr>
        <sz val="10"/>
        <color indexed="8"/>
        <rFont val="Times New Roman"/>
        <charset val="0"/>
      </rPr>
      <t>50302</t>
    </r>
  </si>
  <si>
    <r>
      <rPr>
        <sz val="10"/>
        <color indexed="8"/>
        <rFont val="宋体"/>
        <charset val="0"/>
      </rPr>
      <t>　基础设施建设</t>
    </r>
  </si>
  <si>
    <r>
      <rPr>
        <sz val="10"/>
        <color indexed="8"/>
        <rFont val="宋体"/>
        <charset val="0"/>
      </rPr>
      <t>　</t>
    </r>
    <r>
      <rPr>
        <sz val="10"/>
        <color indexed="8"/>
        <rFont val="Times New Roman"/>
        <charset val="0"/>
      </rPr>
      <t>50303</t>
    </r>
  </si>
  <si>
    <r>
      <rPr>
        <sz val="10"/>
        <color indexed="8"/>
        <rFont val="宋体"/>
        <charset val="0"/>
      </rPr>
      <t>　公务用车购置</t>
    </r>
  </si>
  <si>
    <r>
      <rPr>
        <sz val="10"/>
        <color indexed="8"/>
        <rFont val="宋体"/>
        <charset val="0"/>
      </rPr>
      <t>　</t>
    </r>
    <r>
      <rPr>
        <sz val="10"/>
        <color indexed="8"/>
        <rFont val="Times New Roman"/>
        <charset val="0"/>
      </rPr>
      <t>50305</t>
    </r>
  </si>
  <si>
    <r>
      <rPr>
        <sz val="10"/>
        <color indexed="8"/>
        <rFont val="宋体"/>
        <charset val="0"/>
      </rPr>
      <t>　土地征迁补偿和安置支出</t>
    </r>
  </si>
  <si>
    <r>
      <rPr>
        <sz val="10"/>
        <color indexed="8"/>
        <rFont val="宋体"/>
        <charset val="0"/>
      </rPr>
      <t>　</t>
    </r>
    <r>
      <rPr>
        <sz val="10"/>
        <color indexed="8"/>
        <rFont val="Times New Roman"/>
        <charset val="0"/>
      </rPr>
      <t>50306</t>
    </r>
  </si>
  <si>
    <r>
      <rPr>
        <sz val="10"/>
        <color indexed="8"/>
        <rFont val="宋体"/>
        <charset val="0"/>
      </rPr>
      <t>　设备购置</t>
    </r>
  </si>
  <si>
    <r>
      <rPr>
        <sz val="10"/>
        <color indexed="8"/>
        <rFont val="宋体"/>
        <charset val="0"/>
      </rPr>
      <t>　</t>
    </r>
    <r>
      <rPr>
        <sz val="10"/>
        <color indexed="8"/>
        <rFont val="Times New Roman"/>
        <charset val="0"/>
      </rPr>
      <t>50307</t>
    </r>
  </si>
  <si>
    <r>
      <rPr>
        <sz val="10"/>
        <color indexed="8"/>
        <rFont val="宋体"/>
        <charset val="0"/>
      </rPr>
      <t>　大型修缮</t>
    </r>
  </si>
  <si>
    <r>
      <rPr>
        <sz val="10"/>
        <color indexed="8"/>
        <rFont val="宋体"/>
        <charset val="0"/>
      </rPr>
      <t>　</t>
    </r>
    <r>
      <rPr>
        <sz val="10"/>
        <color indexed="8"/>
        <rFont val="Times New Roman"/>
        <charset val="0"/>
      </rPr>
      <t>50399</t>
    </r>
  </si>
  <si>
    <r>
      <rPr>
        <sz val="10"/>
        <color indexed="8"/>
        <rFont val="宋体"/>
        <charset val="0"/>
      </rPr>
      <t>　其他资本性支出</t>
    </r>
  </si>
  <si>
    <t>504</t>
  </si>
  <si>
    <r>
      <rPr>
        <b/>
        <sz val="10"/>
        <color indexed="8"/>
        <rFont val="宋体"/>
        <charset val="0"/>
      </rPr>
      <t>机关资本性支出（基本建设）</t>
    </r>
  </si>
  <si>
    <r>
      <rPr>
        <sz val="10"/>
        <color indexed="8"/>
        <rFont val="宋体"/>
        <charset val="0"/>
      </rPr>
      <t>　</t>
    </r>
    <r>
      <rPr>
        <sz val="10"/>
        <color indexed="8"/>
        <rFont val="Times New Roman"/>
        <charset val="0"/>
      </rPr>
      <t>50401</t>
    </r>
  </si>
  <si>
    <r>
      <rPr>
        <sz val="10"/>
        <color indexed="8"/>
        <rFont val="宋体"/>
        <charset val="0"/>
      </rPr>
      <t>　</t>
    </r>
    <r>
      <rPr>
        <sz val="10"/>
        <color indexed="8"/>
        <rFont val="Times New Roman"/>
        <charset val="0"/>
      </rPr>
      <t>50402</t>
    </r>
  </si>
  <si>
    <r>
      <rPr>
        <sz val="10"/>
        <color indexed="8"/>
        <rFont val="宋体"/>
        <charset val="0"/>
      </rPr>
      <t>　</t>
    </r>
    <r>
      <rPr>
        <sz val="10"/>
        <color indexed="8"/>
        <rFont val="Times New Roman"/>
        <charset val="0"/>
      </rPr>
      <t>50404</t>
    </r>
  </si>
  <si>
    <r>
      <rPr>
        <sz val="10"/>
        <color indexed="8"/>
        <rFont val="宋体"/>
        <charset val="0"/>
      </rPr>
      <t>　</t>
    </r>
    <r>
      <rPr>
        <sz val="10"/>
        <color indexed="8"/>
        <rFont val="Times New Roman"/>
        <charset val="0"/>
      </rPr>
      <t>50405</t>
    </r>
  </si>
  <si>
    <r>
      <rPr>
        <sz val="10"/>
        <color indexed="8"/>
        <rFont val="宋体"/>
        <charset val="0"/>
      </rPr>
      <t>　</t>
    </r>
    <r>
      <rPr>
        <sz val="10"/>
        <color indexed="8"/>
        <rFont val="Times New Roman"/>
        <charset val="0"/>
      </rPr>
      <t>50499</t>
    </r>
  </si>
  <si>
    <t>505</t>
  </si>
  <si>
    <r>
      <rPr>
        <b/>
        <sz val="10"/>
        <color indexed="8"/>
        <rFont val="宋体"/>
        <charset val="0"/>
      </rPr>
      <t>对事业单位经常性补助</t>
    </r>
  </si>
  <si>
    <r>
      <rPr>
        <sz val="10"/>
        <color indexed="8"/>
        <rFont val="宋体"/>
        <charset val="0"/>
      </rPr>
      <t>　</t>
    </r>
    <r>
      <rPr>
        <sz val="10"/>
        <color indexed="8"/>
        <rFont val="Times New Roman"/>
        <charset val="0"/>
      </rPr>
      <t>50501</t>
    </r>
  </si>
  <si>
    <r>
      <rPr>
        <sz val="10"/>
        <color indexed="8"/>
        <rFont val="宋体"/>
        <charset val="0"/>
      </rPr>
      <t>　工资福利支出</t>
    </r>
  </si>
  <si>
    <r>
      <rPr>
        <sz val="10"/>
        <color indexed="8"/>
        <rFont val="宋体"/>
        <charset val="0"/>
      </rPr>
      <t>　</t>
    </r>
    <r>
      <rPr>
        <sz val="10"/>
        <color indexed="8"/>
        <rFont val="Times New Roman"/>
        <charset val="0"/>
      </rPr>
      <t>50502</t>
    </r>
  </si>
  <si>
    <r>
      <rPr>
        <sz val="10"/>
        <color indexed="8"/>
        <rFont val="宋体"/>
        <charset val="0"/>
      </rPr>
      <t>　商品和服务支出</t>
    </r>
  </si>
  <si>
    <r>
      <rPr>
        <sz val="10"/>
        <color indexed="8"/>
        <rFont val="宋体"/>
        <charset val="0"/>
      </rPr>
      <t>　</t>
    </r>
    <r>
      <rPr>
        <sz val="10"/>
        <color indexed="8"/>
        <rFont val="Times New Roman"/>
        <charset val="0"/>
      </rPr>
      <t>50599</t>
    </r>
  </si>
  <si>
    <r>
      <rPr>
        <sz val="10"/>
        <color indexed="8"/>
        <rFont val="宋体"/>
        <charset val="0"/>
      </rPr>
      <t>　其他对事业单位补助</t>
    </r>
  </si>
  <si>
    <t>506</t>
  </si>
  <si>
    <r>
      <rPr>
        <b/>
        <sz val="10"/>
        <color indexed="8"/>
        <rFont val="宋体"/>
        <charset val="0"/>
      </rPr>
      <t>对事业单位资本性补助</t>
    </r>
  </si>
  <si>
    <r>
      <rPr>
        <sz val="10"/>
        <color indexed="8"/>
        <rFont val="宋体"/>
        <charset val="0"/>
      </rPr>
      <t>　</t>
    </r>
    <r>
      <rPr>
        <sz val="10"/>
        <color indexed="8"/>
        <rFont val="Times New Roman"/>
        <charset val="0"/>
      </rPr>
      <t>50601</t>
    </r>
  </si>
  <si>
    <r>
      <rPr>
        <sz val="10"/>
        <color indexed="8"/>
        <rFont val="宋体"/>
        <charset val="0"/>
      </rPr>
      <t>　资本性支出</t>
    </r>
  </si>
  <si>
    <r>
      <rPr>
        <sz val="10"/>
        <color indexed="8"/>
        <rFont val="宋体"/>
        <charset val="0"/>
      </rPr>
      <t>　</t>
    </r>
    <r>
      <rPr>
        <sz val="10"/>
        <color indexed="8"/>
        <rFont val="Times New Roman"/>
        <charset val="0"/>
      </rPr>
      <t>50602</t>
    </r>
  </si>
  <si>
    <r>
      <rPr>
        <sz val="10"/>
        <color indexed="8"/>
        <rFont val="宋体"/>
        <charset val="0"/>
      </rPr>
      <t>　资本性支出（基本建设）</t>
    </r>
  </si>
  <si>
    <t>507</t>
  </si>
  <si>
    <r>
      <rPr>
        <b/>
        <sz val="10"/>
        <color indexed="8"/>
        <rFont val="宋体"/>
        <charset val="0"/>
      </rPr>
      <t>对企业补助</t>
    </r>
  </si>
  <si>
    <r>
      <rPr>
        <sz val="10"/>
        <color indexed="8"/>
        <rFont val="宋体"/>
        <charset val="0"/>
      </rPr>
      <t>　</t>
    </r>
    <r>
      <rPr>
        <sz val="10"/>
        <color indexed="8"/>
        <rFont val="Times New Roman"/>
        <charset val="0"/>
      </rPr>
      <t>50701</t>
    </r>
  </si>
  <si>
    <r>
      <rPr>
        <sz val="10"/>
        <color indexed="8"/>
        <rFont val="宋体"/>
        <charset val="0"/>
      </rPr>
      <t>　费用补贴</t>
    </r>
  </si>
  <si>
    <r>
      <rPr>
        <sz val="10"/>
        <color indexed="8"/>
        <rFont val="宋体"/>
        <charset val="0"/>
      </rPr>
      <t>　</t>
    </r>
    <r>
      <rPr>
        <sz val="10"/>
        <color indexed="8"/>
        <rFont val="Times New Roman"/>
        <charset val="0"/>
      </rPr>
      <t>50702</t>
    </r>
  </si>
  <si>
    <r>
      <rPr>
        <sz val="10"/>
        <color indexed="8"/>
        <rFont val="宋体"/>
        <charset val="0"/>
      </rPr>
      <t>　利息补贴</t>
    </r>
  </si>
  <si>
    <r>
      <rPr>
        <sz val="10"/>
        <color indexed="8"/>
        <rFont val="宋体"/>
        <charset val="0"/>
      </rPr>
      <t>　</t>
    </r>
    <r>
      <rPr>
        <sz val="10"/>
        <color indexed="8"/>
        <rFont val="Times New Roman"/>
        <charset val="0"/>
      </rPr>
      <t>50799</t>
    </r>
  </si>
  <si>
    <r>
      <rPr>
        <sz val="10"/>
        <color indexed="8"/>
        <rFont val="宋体"/>
        <charset val="0"/>
      </rPr>
      <t>　其他对企业补助</t>
    </r>
  </si>
  <si>
    <t>509</t>
  </si>
  <si>
    <r>
      <rPr>
        <b/>
        <sz val="10"/>
        <color indexed="8"/>
        <rFont val="宋体"/>
        <charset val="0"/>
      </rPr>
      <t>对个人和家庭的补助</t>
    </r>
  </si>
  <si>
    <r>
      <rPr>
        <sz val="10"/>
        <color indexed="8"/>
        <rFont val="宋体"/>
        <charset val="0"/>
      </rPr>
      <t>　</t>
    </r>
    <r>
      <rPr>
        <sz val="10"/>
        <color indexed="8"/>
        <rFont val="Times New Roman"/>
        <charset val="0"/>
      </rPr>
      <t>50901</t>
    </r>
  </si>
  <si>
    <r>
      <rPr>
        <sz val="10"/>
        <color indexed="8"/>
        <rFont val="宋体"/>
        <charset val="0"/>
      </rPr>
      <t>　社会福利和救助</t>
    </r>
  </si>
  <si>
    <r>
      <rPr>
        <sz val="10"/>
        <color indexed="8"/>
        <rFont val="宋体"/>
        <charset val="0"/>
      </rPr>
      <t>　</t>
    </r>
    <r>
      <rPr>
        <sz val="10"/>
        <color indexed="8"/>
        <rFont val="Times New Roman"/>
        <charset val="0"/>
      </rPr>
      <t>50902</t>
    </r>
  </si>
  <si>
    <r>
      <rPr>
        <sz val="10"/>
        <color indexed="8"/>
        <rFont val="宋体"/>
        <charset val="0"/>
      </rPr>
      <t>　助学金</t>
    </r>
  </si>
  <si>
    <r>
      <rPr>
        <sz val="10"/>
        <color indexed="8"/>
        <rFont val="宋体"/>
        <charset val="0"/>
      </rPr>
      <t>　</t>
    </r>
    <r>
      <rPr>
        <sz val="10"/>
        <color indexed="8"/>
        <rFont val="Times New Roman"/>
        <charset val="0"/>
      </rPr>
      <t>50903</t>
    </r>
  </si>
  <si>
    <r>
      <rPr>
        <sz val="10"/>
        <color indexed="8"/>
        <rFont val="宋体"/>
        <charset val="0"/>
      </rPr>
      <t>　个人农业生产补贴</t>
    </r>
  </si>
  <si>
    <r>
      <rPr>
        <sz val="10"/>
        <color indexed="8"/>
        <rFont val="宋体"/>
        <charset val="0"/>
      </rPr>
      <t>　</t>
    </r>
    <r>
      <rPr>
        <sz val="10"/>
        <color indexed="8"/>
        <rFont val="Times New Roman"/>
        <charset val="0"/>
      </rPr>
      <t>50905</t>
    </r>
  </si>
  <si>
    <r>
      <rPr>
        <sz val="10"/>
        <color indexed="8"/>
        <rFont val="宋体"/>
        <charset val="0"/>
      </rPr>
      <t>　离退休费</t>
    </r>
  </si>
  <si>
    <r>
      <rPr>
        <sz val="10"/>
        <color indexed="8"/>
        <rFont val="宋体"/>
        <charset val="0"/>
      </rPr>
      <t>　</t>
    </r>
    <r>
      <rPr>
        <sz val="10"/>
        <color indexed="8"/>
        <rFont val="Times New Roman"/>
        <charset val="0"/>
      </rPr>
      <t>50999</t>
    </r>
  </si>
  <si>
    <r>
      <rPr>
        <sz val="10"/>
        <color indexed="8"/>
        <rFont val="宋体"/>
        <charset val="0"/>
      </rPr>
      <t>　其他对个人和家庭的补助</t>
    </r>
  </si>
  <si>
    <t>510</t>
  </si>
  <si>
    <r>
      <rPr>
        <b/>
        <sz val="10"/>
        <color indexed="8"/>
        <rFont val="宋体"/>
        <charset val="0"/>
      </rPr>
      <t>对社会保障基金补助</t>
    </r>
  </si>
  <si>
    <r>
      <rPr>
        <sz val="10"/>
        <color indexed="8"/>
        <rFont val="宋体"/>
        <charset val="0"/>
      </rPr>
      <t>　</t>
    </r>
    <r>
      <rPr>
        <sz val="10"/>
        <color indexed="8"/>
        <rFont val="Times New Roman"/>
        <charset val="0"/>
      </rPr>
      <t>51002</t>
    </r>
  </si>
  <si>
    <r>
      <rPr>
        <sz val="10"/>
        <color indexed="8"/>
        <rFont val="宋体"/>
        <charset val="0"/>
      </rPr>
      <t>　对社会保险基金补助</t>
    </r>
  </si>
  <si>
    <t>511</t>
  </si>
  <si>
    <r>
      <rPr>
        <b/>
        <sz val="10"/>
        <color indexed="8"/>
        <rFont val="宋体"/>
        <charset val="0"/>
      </rPr>
      <t>债务利息及费用支出</t>
    </r>
  </si>
  <si>
    <r>
      <rPr>
        <b/>
        <sz val="10"/>
        <color indexed="8"/>
        <rFont val="宋体"/>
        <charset val="0"/>
      </rPr>
      <t>　</t>
    </r>
    <r>
      <rPr>
        <b/>
        <sz val="10"/>
        <color indexed="8"/>
        <rFont val="Times New Roman"/>
        <charset val="0"/>
      </rPr>
      <t>51101</t>
    </r>
  </si>
  <si>
    <r>
      <rPr>
        <b/>
        <sz val="10"/>
        <color indexed="8"/>
        <rFont val="宋体"/>
        <charset val="0"/>
      </rPr>
      <t>　国内债务付息</t>
    </r>
  </si>
  <si>
    <t xml:space="preserve">  51102</t>
  </si>
  <si>
    <r>
      <rPr>
        <b/>
        <sz val="10"/>
        <color indexed="8"/>
        <rFont val="宋体"/>
        <charset val="0"/>
      </rPr>
      <t>　国外债务付息</t>
    </r>
  </si>
  <si>
    <t>514</t>
  </si>
  <si>
    <r>
      <rPr>
        <b/>
        <sz val="10"/>
        <color indexed="8"/>
        <rFont val="宋体"/>
        <charset val="0"/>
      </rPr>
      <t>预备费及预留</t>
    </r>
  </si>
  <si>
    <t xml:space="preserve">  51401</t>
  </si>
  <si>
    <r>
      <rPr>
        <b/>
        <sz val="10"/>
        <color indexed="8"/>
        <rFont val="宋体"/>
        <charset val="0"/>
      </rPr>
      <t>预备费</t>
    </r>
  </si>
  <si>
    <t>599</t>
  </si>
  <si>
    <r>
      <rPr>
        <b/>
        <sz val="10"/>
        <color indexed="8"/>
        <rFont val="宋体"/>
        <charset val="0"/>
      </rPr>
      <t>其他支出</t>
    </r>
  </si>
  <si>
    <r>
      <rPr>
        <b/>
        <sz val="10"/>
        <color indexed="8"/>
        <rFont val="宋体"/>
        <charset val="0"/>
      </rPr>
      <t>　</t>
    </r>
    <r>
      <rPr>
        <b/>
        <sz val="10"/>
        <color indexed="8"/>
        <rFont val="Times New Roman"/>
        <charset val="0"/>
      </rPr>
      <t>59999</t>
    </r>
  </si>
  <si>
    <r>
      <rPr>
        <b/>
        <sz val="10"/>
        <color indexed="8"/>
        <rFont val="宋体"/>
        <charset val="0"/>
      </rPr>
      <t>　其他支出</t>
    </r>
  </si>
  <si>
    <t>表2-5-2</t>
  </si>
  <si>
    <t>彭阳县2026年一般公共预算基本支出（政府经济分类）明细表</t>
  </si>
  <si>
    <r>
      <rPr>
        <b/>
        <sz val="10"/>
        <color indexed="8"/>
        <rFont val="宋体"/>
        <charset val="0"/>
      </rPr>
      <t>合计</t>
    </r>
  </si>
  <si>
    <t>表2-6</t>
  </si>
  <si>
    <t>彭阳县2026年政府性基金预算收支情况表</t>
  </si>
  <si>
    <t>收      入</t>
  </si>
  <si>
    <t>支      出</t>
  </si>
  <si>
    <r>
      <rPr>
        <b/>
        <sz val="10"/>
        <color theme="1"/>
        <rFont val="Times New Roman"/>
        <charset val="134"/>
      </rPr>
      <t>2025</t>
    </r>
    <r>
      <rPr>
        <b/>
        <sz val="10"/>
        <color theme="1"/>
        <rFont val="宋体"/>
        <charset val="134"/>
      </rPr>
      <t>年</t>
    </r>
    <r>
      <rPr>
        <b/>
        <sz val="10"/>
        <color theme="1"/>
        <rFont val="Times New Roman"/>
        <charset val="134"/>
      </rPr>
      <t xml:space="preserve">
</t>
    </r>
    <r>
      <rPr>
        <b/>
        <sz val="10"/>
        <color theme="1"/>
        <rFont val="宋体"/>
        <charset val="134"/>
      </rPr>
      <t>预算数</t>
    </r>
  </si>
  <si>
    <r>
      <rPr>
        <b/>
        <sz val="10"/>
        <color theme="1"/>
        <rFont val="Times New Roman"/>
        <charset val="134"/>
      </rPr>
      <t>2026</t>
    </r>
    <r>
      <rPr>
        <b/>
        <sz val="10"/>
        <color theme="1"/>
        <rFont val="宋体"/>
        <charset val="134"/>
      </rPr>
      <t>年</t>
    </r>
    <r>
      <rPr>
        <b/>
        <sz val="10"/>
        <color theme="1"/>
        <rFont val="Times New Roman"/>
        <charset val="134"/>
      </rPr>
      <t xml:space="preserve">
</t>
    </r>
    <r>
      <rPr>
        <b/>
        <sz val="10"/>
        <color theme="1"/>
        <rFont val="宋体"/>
        <charset val="134"/>
      </rPr>
      <t>预算数</t>
    </r>
  </si>
  <si>
    <r>
      <rPr>
        <b/>
        <sz val="10"/>
        <color theme="1"/>
        <rFont val="宋体"/>
        <charset val="134"/>
      </rPr>
      <t>较上年预算数增减</t>
    </r>
    <r>
      <rPr>
        <b/>
        <sz val="10"/>
        <color theme="1"/>
        <rFont val="Times New Roman"/>
        <charset val="134"/>
      </rPr>
      <t>%</t>
    </r>
  </si>
  <si>
    <r>
      <rPr>
        <sz val="10"/>
        <color theme="1"/>
        <rFont val="宋体"/>
        <charset val="134"/>
      </rPr>
      <t>其他政府性基金专项债务对应项目专项收入</t>
    </r>
  </si>
  <si>
    <r>
      <rPr>
        <sz val="9"/>
        <color theme="1"/>
        <rFont val="Times New Roman"/>
        <charset val="0"/>
      </rPr>
      <t xml:space="preserve">    </t>
    </r>
    <r>
      <rPr>
        <sz val="9"/>
        <color indexed="8"/>
        <rFont val="宋体"/>
        <charset val="134"/>
      </rPr>
      <t>其他政府性基金及对应专项债务收入安排的支出</t>
    </r>
  </si>
  <si>
    <r>
      <rPr>
        <sz val="9"/>
        <color theme="1"/>
        <rFont val="Times New Roman"/>
        <charset val="0"/>
      </rPr>
      <t xml:space="preserve">        </t>
    </r>
    <r>
      <rPr>
        <sz val="9"/>
        <color indexed="8"/>
        <rFont val="宋体"/>
        <charset val="134"/>
      </rPr>
      <t>其他地方自行试点项目收益专项债券收入安排的支出</t>
    </r>
  </si>
  <si>
    <t>表2-7</t>
  </si>
  <si>
    <t>彭阳县2026年政府性基金预算（政府经济分类）明细表</t>
  </si>
  <si>
    <t>政府经济分类科目编码</t>
  </si>
  <si>
    <t>政府经济分类名称</t>
  </si>
  <si>
    <t>机关商品和服务支出</t>
  </si>
  <si>
    <r>
      <rPr>
        <sz val="10"/>
        <color indexed="8"/>
        <rFont val="宋体"/>
        <charset val="134"/>
      </rPr>
      <t>　</t>
    </r>
    <r>
      <rPr>
        <sz val="10"/>
        <color indexed="8"/>
        <rFont val="Times New Roman"/>
        <charset val="134"/>
      </rPr>
      <t>50205</t>
    </r>
  </si>
  <si>
    <r>
      <rPr>
        <sz val="10"/>
        <color indexed="8"/>
        <rFont val="宋体"/>
        <charset val="134"/>
      </rPr>
      <t>　委托业务费</t>
    </r>
  </si>
  <si>
    <r>
      <rPr>
        <sz val="10"/>
        <color indexed="8"/>
        <rFont val="宋体"/>
        <charset val="134"/>
      </rPr>
      <t>　</t>
    </r>
    <r>
      <rPr>
        <sz val="10"/>
        <color indexed="8"/>
        <rFont val="Times New Roman"/>
        <charset val="134"/>
      </rPr>
      <t>50209</t>
    </r>
  </si>
  <si>
    <r>
      <rPr>
        <sz val="10"/>
        <color indexed="8"/>
        <rFont val="宋体"/>
        <charset val="134"/>
      </rPr>
      <t>　维修（护）费</t>
    </r>
  </si>
  <si>
    <r>
      <rPr>
        <sz val="10"/>
        <color indexed="8"/>
        <rFont val="宋体"/>
        <charset val="134"/>
      </rPr>
      <t>　</t>
    </r>
    <r>
      <rPr>
        <sz val="10"/>
        <color indexed="8"/>
        <rFont val="Times New Roman"/>
        <charset val="134"/>
      </rPr>
      <t>50299</t>
    </r>
  </si>
  <si>
    <r>
      <rPr>
        <sz val="10"/>
        <color indexed="8"/>
        <rFont val="宋体"/>
        <charset val="134"/>
      </rPr>
      <t>　其他商品和服务支出</t>
    </r>
  </si>
  <si>
    <t>机关资本性支出</t>
  </si>
  <si>
    <r>
      <rPr>
        <sz val="10"/>
        <color indexed="8"/>
        <rFont val="宋体"/>
        <charset val="134"/>
      </rPr>
      <t>　</t>
    </r>
    <r>
      <rPr>
        <sz val="10"/>
        <color indexed="8"/>
        <rFont val="Times New Roman"/>
        <charset val="134"/>
      </rPr>
      <t>50302</t>
    </r>
  </si>
  <si>
    <r>
      <rPr>
        <sz val="10"/>
        <color indexed="8"/>
        <rFont val="宋体"/>
        <charset val="134"/>
      </rPr>
      <t>　基础设施建设</t>
    </r>
  </si>
  <si>
    <r>
      <rPr>
        <sz val="10"/>
        <color indexed="8"/>
        <rFont val="宋体"/>
        <charset val="134"/>
      </rPr>
      <t>　</t>
    </r>
    <r>
      <rPr>
        <sz val="10"/>
        <color indexed="8"/>
        <rFont val="Times New Roman"/>
        <charset val="134"/>
      </rPr>
      <t>50305</t>
    </r>
  </si>
  <si>
    <r>
      <rPr>
        <sz val="10"/>
        <color indexed="8"/>
        <rFont val="Times New Roman"/>
        <charset val="134"/>
      </rPr>
      <t xml:space="preserve">  </t>
    </r>
    <r>
      <rPr>
        <sz val="10"/>
        <color indexed="8"/>
        <rFont val="宋体"/>
        <charset val="134"/>
      </rPr>
      <t>土地征迁补偿和安置支出</t>
    </r>
  </si>
  <si>
    <r>
      <rPr>
        <sz val="10"/>
        <color indexed="8"/>
        <rFont val="宋体"/>
        <charset val="134"/>
      </rPr>
      <t>　设备购置</t>
    </r>
  </si>
  <si>
    <r>
      <rPr>
        <sz val="10"/>
        <color indexed="8"/>
        <rFont val="宋体"/>
        <charset val="134"/>
      </rPr>
      <t>　</t>
    </r>
    <r>
      <rPr>
        <sz val="10"/>
        <color indexed="8"/>
        <rFont val="Times New Roman"/>
        <charset val="134"/>
      </rPr>
      <t>50399</t>
    </r>
  </si>
  <si>
    <r>
      <rPr>
        <sz val="10"/>
        <color indexed="8"/>
        <rFont val="宋体"/>
        <charset val="134"/>
      </rPr>
      <t>　其他资本性支出</t>
    </r>
  </si>
  <si>
    <t>机关资本性支出（基本建设）</t>
  </si>
  <si>
    <t>　50499</t>
  </si>
  <si>
    <t>　其他资本性支出</t>
  </si>
  <si>
    <t>对事业单位经常性补助</t>
  </si>
  <si>
    <r>
      <rPr>
        <sz val="10"/>
        <color indexed="8"/>
        <rFont val="宋体"/>
        <charset val="134"/>
      </rPr>
      <t>　</t>
    </r>
    <r>
      <rPr>
        <sz val="10"/>
        <color indexed="8"/>
        <rFont val="Times New Roman"/>
        <charset val="134"/>
      </rPr>
      <t>50502</t>
    </r>
  </si>
  <si>
    <r>
      <rPr>
        <sz val="10"/>
        <color indexed="8"/>
        <rFont val="宋体"/>
        <charset val="134"/>
      </rPr>
      <t>　商品和服务支出</t>
    </r>
  </si>
  <si>
    <t>对事业单位资本性补助</t>
  </si>
  <si>
    <t>　50601</t>
  </si>
  <si>
    <t>　资本性支出</t>
  </si>
  <si>
    <t>对企业补助</t>
  </si>
  <si>
    <r>
      <rPr>
        <sz val="10"/>
        <color indexed="8"/>
        <rFont val="宋体"/>
        <charset val="134"/>
      </rPr>
      <t>　</t>
    </r>
    <r>
      <rPr>
        <sz val="10"/>
        <color indexed="8"/>
        <rFont val="Times New Roman"/>
        <charset val="134"/>
      </rPr>
      <t>50799</t>
    </r>
  </si>
  <si>
    <r>
      <rPr>
        <sz val="10"/>
        <color indexed="8"/>
        <rFont val="宋体"/>
        <charset val="134"/>
      </rPr>
      <t>　其他对企业补助</t>
    </r>
  </si>
  <si>
    <t>对个人和家庭的补助</t>
  </si>
  <si>
    <r>
      <rPr>
        <sz val="10"/>
        <color indexed="8"/>
        <rFont val="宋体"/>
        <charset val="134"/>
      </rPr>
      <t>　</t>
    </r>
    <r>
      <rPr>
        <sz val="10"/>
        <color indexed="8"/>
        <rFont val="Times New Roman"/>
        <charset val="134"/>
      </rPr>
      <t>50901</t>
    </r>
  </si>
  <si>
    <r>
      <rPr>
        <sz val="10"/>
        <color indexed="8"/>
        <rFont val="Times New Roman"/>
        <charset val="134"/>
      </rPr>
      <t>50901-</t>
    </r>
    <r>
      <rPr>
        <sz val="10"/>
        <color indexed="8"/>
        <rFont val="宋体"/>
        <charset val="134"/>
      </rPr>
      <t>社会福利和救助</t>
    </r>
  </si>
  <si>
    <r>
      <rPr>
        <sz val="10"/>
        <color indexed="8"/>
        <rFont val="宋体"/>
        <charset val="134"/>
      </rPr>
      <t>　</t>
    </r>
    <r>
      <rPr>
        <sz val="10"/>
        <color indexed="8"/>
        <rFont val="Times New Roman"/>
        <charset val="134"/>
      </rPr>
      <t>50999</t>
    </r>
  </si>
  <si>
    <r>
      <rPr>
        <sz val="10"/>
        <color indexed="8"/>
        <rFont val="Times New Roman"/>
        <charset val="134"/>
      </rPr>
      <t>50999-</t>
    </r>
    <r>
      <rPr>
        <sz val="10"/>
        <color indexed="8"/>
        <rFont val="宋体"/>
        <charset val="134"/>
      </rPr>
      <t>其他对个人和家庭补助</t>
    </r>
  </si>
  <si>
    <t>对社会保障基金补助</t>
  </si>
  <si>
    <t>　51002</t>
  </si>
  <si>
    <t>　对社会保险基金补助</t>
  </si>
  <si>
    <t>债务利息及费用支出</t>
  </si>
  <si>
    <r>
      <rPr>
        <sz val="10"/>
        <color indexed="8"/>
        <rFont val="Times New Roman"/>
        <charset val="134"/>
      </rPr>
      <t>51101-</t>
    </r>
    <r>
      <rPr>
        <sz val="10"/>
        <color indexed="8"/>
        <rFont val="宋体"/>
        <charset val="134"/>
      </rPr>
      <t>国内债务付息</t>
    </r>
  </si>
  <si>
    <t>其他支出</t>
  </si>
  <si>
    <r>
      <rPr>
        <sz val="10"/>
        <color indexed="8"/>
        <rFont val="宋体"/>
        <charset val="134"/>
      </rPr>
      <t>　</t>
    </r>
    <r>
      <rPr>
        <sz val="10"/>
        <color indexed="8"/>
        <rFont val="Times New Roman"/>
        <charset val="134"/>
      </rPr>
      <t>59999</t>
    </r>
  </si>
  <si>
    <r>
      <rPr>
        <sz val="10"/>
        <color indexed="8"/>
        <rFont val="Times New Roman"/>
        <charset val="134"/>
      </rPr>
      <t>59999-</t>
    </r>
    <r>
      <rPr>
        <sz val="10"/>
        <color indexed="8"/>
        <rFont val="宋体"/>
        <charset val="134"/>
      </rPr>
      <t>其他支出</t>
    </r>
  </si>
  <si>
    <t>表3</t>
  </si>
  <si>
    <t>彭阳县2025年底地方政府性债务余额情况表</t>
  </si>
  <si>
    <r>
      <rPr>
        <b/>
        <sz val="10"/>
        <rFont val="宋体"/>
        <charset val="134"/>
      </rPr>
      <t>债务余额总计</t>
    </r>
  </si>
  <si>
    <r>
      <rPr>
        <b/>
        <sz val="10"/>
        <rFont val="宋体"/>
        <charset val="134"/>
      </rPr>
      <t>其中：</t>
    </r>
  </si>
  <si>
    <r>
      <rPr>
        <b/>
        <sz val="10"/>
        <rFont val="Times New Roman"/>
        <charset val="134"/>
      </rPr>
      <t>2014</t>
    </r>
    <r>
      <rPr>
        <b/>
        <sz val="10"/>
        <rFont val="宋体"/>
        <charset val="134"/>
      </rPr>
      <t>年清理甄别锁定债务</t>
    </r>
  </si>
  <si>
    <r>
      <rPr>
        <b/>
        <sz val="10"/>
        <rFont val="Times New Roman"/>
        <charset val="134"/>
      </rPr>
      <t>2015</t>
    </r>
    <r>
      <rPr>
        <b/>
        <sz val="10"/>
        <rFont val="宋体"/>
        <charset val="134"/>
      </rPr>
      <t>年以后地方政府债务</t>
    </r>
  </si>
  <si>
    <r>
      <rPr>
        <sz val="10"/>
        <rFont val="宋体"/>
        <charset val="134"/>
      </rPr>
      <t>合</t>
    </r>
    <r>
      <rPr>
        <sz val="10"/>
        <rFont val="Times New Roman"/>
        <charset val="134"/>
      </rPr>
      <t xml:space="preserve">  </t>
    </r>
    <r>
      <rPr>
        <sz val="10"/>
        <rFont val="宋体"/>
        <charset val="134"/>
      </rPr>
      <t>计</t>
    </r>
  </si>
  <si>
    <r>
      <rPr>
        <b/>
        <sz val="10"/>
        <rFont val="宋体"/>
        <charset val="134"/>
      </rPr>
      <t>一、银行贷款</t>
    </r>
  </si>
  <si>
    <r>
      <rPr>
        <b/>
        <sz val="10"/>
        <rFont val="宋体"/>
        <charset val="134"/>
      </rPr>
      <t>二、非银行金融机构融资</t>
    </r>
  </si>
  <si>
    <r>
      <rPr>
        <sz val="10"/>
        <rFont val="Times New Roman"/>
        <charset val="134"/>
      </rPr>
      <t xml:space="preserve">      </t>
    </r>
    <r>
      <rPr>
        <sz val="10"/>
        <rFont val="宋体"/>
        <charset val="134"/>
      </rPr>
      <t>基金融资</t>
    </r>
  </si>
  <si>
    <r>
      <rPr>
        <sz val="10"/>
        <rFont val="Times New Roman"/>
        <charset val="134"/>
      </rPr>
      <t xml:space="preserve">      </t>
    </r>
    <r>
      <rPr>
        <sz val="10"/>
        <rFont val="宋体"/>
        <charset val="134"/>
      </rPr>
      <t>融资租赁</t>
    </r>
  </si>
  <si>
    <r>
      <rPr>
        <b/>
        <sz val="10"/>
        <rFont val="宋体"/>
        <charset val="134"/>
      </rPr>
      <t>三、供应商应付款</t>
    </r>
  </si>
  <si>
    <r>
      <rPr>
        <sz val="10"/>
        <rFont val="Times New Roman"/>
        <charset val="134"/>
      </rPr>
      <t xml:space="preserve">      </t>
    </r>
    <r>
      <rPr>
        <sz val="10"/>
        <rFont val="宋体"/>
        <charset val="134"/>
      </rPr>
      <t>应付工程款</t>
    </r>
  </si>
  <si>
    <r>
      <rPr>
        <sz val="10"/>
        <rFont val="Times New Roman"/>
        <charset val="134"/>
      </rPr>
      <t xml:space="preserve">      </t>
    </r>
    <r>
      <rPr>
        <sz val="10"/>
        <rFont val="宋体"/>
        <charset val="134"/>
      </rPr>
      <t>其他应付款</t>
    </r>
  </si>
  <si>
    <r>
      <rPr>
        <b/>
        <sz val="10"/>
        <rFont val="宋体"/>
        <charset val="134"/>
      </rPr>
      <t>四、地方政府债券</t>
    </r>
  </si>
  <si>
    <r>
      <rPr>
        <sz val="10"/>
        <rFont val="Times New Roman"/>
        <charset val="134"/>
      </rPr>
      <t xml:space="preserve">      </t>
    </r>
    <r>
      <rPr>
        <sz val="10"/>
        <rFont val="宋体"/>
        <charset val="134"/>
      </rPr>
      <t>置换债券</t>
    </r>
  </si>
  <si>
    <r>
      <rPr>
        <sz val="10"/>
        <rFont val="Times New Roman"/>
        <charset val="134"/>
      </rPr>
      <t xml:space="preserve">      </t>
    </r>
    <r>
      <rPr>
        <sz val="10"/>
        <rFont val="宋体"/>
        <charset val="134"/>
      </rPr>
      <t>新增债券</t>
    </r>
  </si>
  <si>
    <r>
      <rPr>
        <sz val="10"/>
        <rFont val="Times New Roman"/>
        <charset val="134"/>
      </rPr>
      <t xml:space="preserve">      </t>
    </r>
    <r>
      <rPr>
        <sz val="10"/>
        <rFont val="宋体"/>
        <charset val="134"/>
      </rPr>
      <t>再融资债券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</si>
</sst>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2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_ ;_ @_ "/>
    <numFmt numFmtId="177" formatCode="\$#,##0;\(\$#,##0\)"/>
    <numFmt numFmtId="178" formatCode="#\ ??/??"/>
    <numFmt numFmtId="179" formatCode="&quot;$&quot;\ #,##0_-;[Red]&quot;$&quot;\ #,##0\-"/>
    <numFmt numFmtId="180" formatCode="_-* #,##0.00_-;\-* #,##0.00_-;_-* &quot;-&quot;??_-;_-@_-"/>
    <numFmt numFmtId="181" formatCode="\$#,##0.00;\(\$#,##0.00\)"/>
    <numFmt numFmtId="182" formatCode="&quot;$&quot;#,##0.00_);[Red]\(&quot;$&quot;#,##0.00\)"/>
    <numFmt numFmtId="183" formatCode="_(&quot;$&quot;* #,##0_);_(&quot;$&quot;* \(#,##0\);_(&quot;$&quot;* &quot;-&quot;_);_(@_)"/>
    <numFmt numFmtId="184" formatCode="#,##0.0_);\(#,##0.0\)"/>
    <numFmt numFmtId="185" formatCode="&quot;$&quot;\ #,##0.00_-;[Red]&quot;$&quot;\ #,##0.00\-"/>
    <numFmt numFmtId="186" formatCode="_-&quot;$&quot;\ * #,##0.00_-;_-&quot;$&quot;\ * #,##0.00\-;_-&quot;$&quot;\ * &quot;-&quot;??_-;_-@_-"/>
    <numFmt numFmtId="187" formatCode="_-&quot;$&quot;\ * #,##0_-;_-&quot;$&quot;\ * #,##0\-;_-&quot;$&quot;\ * &quot;-&quot;_-;_-@_-"/>
    <numFmt numFmtId="188" formatCode="_(&quot;$&quot;* #,##0.00_);_(&quot;$&quot;* \(#,##0.00\);_(&quot;$&quot;* &quot;-&quot;??_);_(@_)"/>
    <numFmt numFmtId="189" formatCode="#,##0;\(#,##0\)"/>
    <numFmt numFmtId="190" formatCode="&quot;$&quot;#,##0_);[Red]\(&quot;$&quot;#,##0\)"/>
    <numFmt numFmtId="191" formatCode="_-* #,##0_-;\-* #,##0_-;_-* &quot;-&quot;_-;_-@_-"/>
    <numFmt numFmtId="192" formatCode="_ * #,##0_ ;_ * \-#,##0_ ;_ * &quot;-&quot;??_ ;_ @_ "/>
    <numFmt numFmtId="193" formatCode="0_ "/>
    <numFmt numFmtId="194" formatCode="0.0%"/>
    <numFmt numFmtId="195" formatCode="#,##0_);[Red]\(#,##0\)"/>
    <numFmt numFmtId="196" formatCode="#,##0_ "/>
    <numFmt numFmtId="197" formatCode="_ * #,##0.00_ ;_ * \-#,##0.00_ ;_ * &quot;-&quot;??.00_ ;_ @_ "/>
    <numFmt numFmtId="198" formatCode="0.00_ "/>
    <numFmt numFmtId="199" formatCode="0.0000_ "/>
    <numFmt numFmtId="200" formatCode="#,##0_ ;[Red]\-#,##0\ "/>
  </numFmts>
  <fonts count="116">
    <font>
      <sz val="12"/>
      <name val="宋体"/>
      <charset val="134"/>
    </font>
    <font>
      <sz val="12"/>
      <name val="黑体"/>
      <charset val="134"/>
    </font>
    <font>
      <sz val="20"/>
      <name val="方正小标宋简体"/>
      <charset val="134"/>
    </font>
    <font>
      <sz val="10"/>
      <name val="Times New Roman"/>
      <charset val="134"/>
    </font>
    <font>
      <b/>
      <sz val="10"/>
      <name val="Times New Roman"/>
      <charset val="134"/>
    </font>
    <font>
      <sz val="20"/>
      <color indexed="8"/>
      <name val="方正小标宋简体"/>
      <charset val="134"/>
    </font>
    <font>
      <sz val="11"/>
      <color indexed="8"/>
      <name val="Calibri"/>
      <charset val="134"/>
    </font>
    <font>
      <sz val="10"/>
      <name val="宋体"/>
      <charset val="134"/>
    </font>
    <font>
      <b/>
      <sz val="10"/>
      <color indexed="8"/>
      <name val="宋体"/>
      <charset val="134"/>
    </font>
    <font>
      <b/>
      <sz val="10"/>
      <color indexed="8"/>
      <name val="Times New Roman"/>
      <charset val="134"/>
    </font>
    <font>
      <b/>
      <sz val="9"/>
      <color indexed="8"/>
      <name val="宋体"/>
      <charset val="0"/>
    </font>
    <font>
      <sz val="10"/>
      <color indexed="8"/>
      <name val="Times New Roman"/>
      <charset val="134"/>
    </font>
    <font>
      <sz val="9"/>
      <color indexed="8"/>
      <name val="宋体"/>
      <charset val="0"/>
    </font>
    <font>
      <b/>
      <sz val="12"/>
      <name val="Times New Roman"/>
      <charset val="134"/>
    </font>
    <font>
      <sz val="12"/>
      <name val="Times New Roman"/>
      <charset val="134"/>
    </font>
    <font>
      <sz val="12"/>
      <color theme="1"/>
      <name val="黑体"/>
      <charset val="134"/>
    </font>
    <font>
      <sz val="20"/>
      <color theme="1"/>
      <name val="方正小标宋简体"/>
      <charset val="134"/>
    </font>
    <font>
      <sz val="12"/>
      <color theme="1"/>
      <name val="宋体"/>
      <charset val="134"/>
    </font>
    <font>
      <sz val="10"/>
      <color theme="1"/>
      <name val="宋体"/>
      <charset val="134"/>
    </font>
    <font>
      <sz val="10"/>
      <color theme="1"/>
      <name val="黑体"/>
      <charset val="134"/>
    </font>
    <font>
      <b/>
      <sz val="10"/>
      <color theme="1"/>
      <name val="宋体"/>
      <charset val="134"/>
    </font>
    <font>
      <b/>
      <sz val="10"/>
      <color theme="1"/>
      <name val="Times New Roman"/>
      <charset val="134"/>
    </font>
    <font>
      <b/>
      <sz val="12"/>
      <color theme="1"/>
      <name val="Times New Roman"/>
      <charset val="134"/>
    </font>
    <font>
      <sz val="10"/>
      <color theme="1"/>
      <name val="Times New Roman"/>
      <charset val="134"/>
    </font>
    <font>
      <sz val="10"/>
      <color theme="1"/>
      <name val="Times New Roman"/>
      <charset val="0"/>
    </font>
    <font>
      <sz val="12"/>
      <color theme="1"/>
      <name val="Times New Roman"/>
      <charset val="134"/>
    </font>
    <font>
      <b/>
      <sz val="10"/>
      <color theme="1"/>
      <name val="Times New Roman"/>
      <charset val="0"/>
    </font>
    <font>
      <sz val="10"/>
      <color rgb="FFFF0000"/>
      <name val="Times New Roman"/>
      <charset val="0"/>
    </font>
    <font>
      <sz val="9"/>
      <color theme="1"/>
      <name val="Times New Roman"/>
      <charset val="0"/>
    </font>
    <font>
      <b/>
      <sz val="10"/>
      <color rgb="FFFF0000"/>
      <name val="Times New Roman"/>
      <charset val="0"/>
    </font>
    <font>
      <b/>
      <sz val="10"/>
      <color indexed="8"/>
      <name val="Times New Roman"/>
      <charset val="0"/>
    </font>
    <font>
      <sz val="10"/>
      <color indexed="8"/>
      <name val="Times New Roman"/>
      <charset val="0"/>
    </font>
    <font>
      <b/>
      <sz val="10"/>
      <name val="宋体"/>
      <charset val="134"/>
    </font>
    <font>
      <sz val="10"/>
      <color rgb="FF000000"/>
      <name val="宋体"/>
      <charset val="134"/>
    </font>
    <font>
      <b/>
      <sz val="10"/>
      <color rgb="FF000000"/>
      <name val="宋体"/>
      <charset val="134"/>
    </font>
    <font>
      <sz val="10"/>
      <name val="仿宋_GB2312"/>
      <charset val="134"/>
    </font>
    <font>
      <b/>
      <sz val="10"/>
      <name val="Times New Roman"/>
      <charset val="0"/>
    </font>
    <font>
      <sz val="10"/>
      <name val="Times New Roman"/>
      <charset val="0"/>
    </font>
    <font>
      <sz val="20"/>
      <name val="Times New Roman"/>
      <charset val="134"/>
    </font>
    <font>
      <sz val="10"/>
      <color rgb="FF000000"/>
      <name val="Times New Roman"/>
      <charset val="134"/>
    </font>
    <font>
      <sz val="18"/>
      <name val="方正小标宋简体"/>
      <charset val="134"/>
    </font>
    <font>
      <sz val="11"/>
      <name val="Times New Roman"/>
      <charset val="0"/>
    </font>
    <font>
      <sz val="9.5"/>
      <color theme="1"/>
      <name val="宋体"/>
      <charset val="134"/>
    </font>
    <font>
      <sz val="12"/>
      <color theme="1"/>
      <name val="Times New Roman"/>
      <charset val="0"/>
    </font>
    <font>
      <b/>
      <sz val="10"/>
      <name val="宋体"/>
      <charset val="134"/>
      <scheme val="minor"/>
    </font>
    <font>
      <sz val="1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6"/>
      <name val="宋体"/>
      <charset val="134"/>
    </font>
    <font>
      <sz val="11"/>
      <color indexed="20"/>
      <name val="宋体"/>
      <charset val="134"/>
    </font>
    <font>
      <sz val="11"/>
      <color indexed="17"/>
      <name val="宋体"/>
      <charset val="134"/>
    </font>
    <font>
      <sz val="12"/>
      <color indexed="9"/>
      <name val="宋体"/>
      <charset val="134"/>
    </font>
    <font>
      <sz val="11"/>
      <color indexed="8"/>
      <name val="宋体"/>
      <charset val="134"/>
    </font>
    <font>
      <sz val="12"/>
      <color indexed="17"/>
      <name val="宋体"/>
      <charset val="134"/>
    </font>
    <font>
      <b/>
      <sz val="11"/>
      <color indexed="52"/>
      <name val="宋体"/>
      <charset val="134"/>
    </font>
    <font>
      <sz val="12"/>
      <color indexed="8"/>
      <name val="宋体"/>
      <charset val="134"/>
    </font>
    <font>
      <sz val="11"/>
      <color indexed="9"/>
      <name val="宋体"/>
      <charset val="134"/>
    </font>
    <font>
      <b/>
      <sz val="11"/>
      <color indexed="63"/>
      <name val="宋体"/>
      <charset val="134"/>
    </font>
    <font>
      <sz val="12"/>
      <color indexed="20"/>
      <name val="宋体"/>
      <charset val="134"/>
    </font>
    <font>
      <sz val="11"/>
      <color indexed="62"/>
      <name val="宋体"/>
      <charset val="134"/>
    </font>
    <font>
      <sz val="7"/>
      <name val="Small Fonts"/>
      <charset val="134"/>
    </font>
    <font>
      <sz val="11"/>
      <color indexed="17"/>
      <name val="Tahoma"/>
      <charset val="134"/>
    </font>
    <font>
      <sz val="9"/>
      <name val="宋体"/>
      <charset val="134"/>
    </font>
    <font>
      <sz val="10"/>
      <name val="Helv"/>
      <charset val="134"/>
    </font>
    <font>
      <b/>
      <sz val="18"/>
      <color indexed="62"/>
      <name val="宋体"/>
      <charset val="134"/>
    </font>
    <font>
      <b/>
      <sz val="12"/>
      <name val="Arial"/>
      <charset val="134"/>
    </font>
    <font>
      <b/>
      <sz val="11"/>
      <color indexed="56"/>
      <name val="宋体"/>
      <charset val="134"/>
    </font>
    <font>
      <b/>
      <sz val="15"/>
      <color indexed="56"/>
      <name val="宋体"/>
      <charset val="134"/>
    </font>
    <font>
      <b/>
      <sz val="11"/>
      <color indexed="8"/>
      <name val="宋体"/>
      <charset val="134"/>
    </font>
    <font>
      <sz val="11"/>
      <color indexed="20"/>
      <name val="Tahoma"/>
      <charset val="134"/>
    </font>
    <font>
      <sz val="11"/>
      <color indexed="10"/>
      <name val="宋体"/>
      <charset val="134"/>
    </font>
    <font>
      <b/>
      <sz val="13"/>
      <color indexed="56"/>
      <name val="宋体"/>
      <charset val="134"/>
    </font>
    <font>
      <b/>
      <sz val="18"/>
      <color indexed="56"/>
      <name val="宋体"/>
      <charset val="134"/>
    </font>
    <font>
      <sz val="8"/>
      <name val="Arial"/>
      <charset val="134"/>
    </font>
    <font>
      <sz val="10"/>
      <name val="Arial"/>
      <charset val="134"/>
    </font>
    <font>
      <sz val="11"/>
      <color indexed="60"/>
      <name val="宋体"/>
      <charset val="134"/>
    </font>
    <font>
      <sz val="10"/>
      <name val="楷体"/>
      <charset val="134"/>
    </font>
    <font>
      <i/>
      <sz val="11"/>
      <color indexed="23"/>
      <name val="宋体"/>
      <charset val="134"/>
    </font>
    <font>
      <sz val="10"/>
      <color indexed="8"/>
      <name val="MS Sans Serif"/>
      <charset val="134"/>
    </font>
    <font>
      <sz val="8"/>
      <name val="Times New Roman"/>
      <charset val="134"/>
    </font>
    <font>
      <b/>
      <sz val="11"/>
      <color indexed="9"/>
      <name val="宋体"/>
      <charset val="134"/>
    </font>
    <font>
      <sz val="12"/>
      <color indexed="9"/>
      <name val="Helv"/>
      <charset val="134"/>
    </font>
    <font>
      <b/>
      <sz val="14"/>
      <name val="楷体"/>
      <charset val="134"/>
    </font>
    <font>
      <sz val="11"/>
      <color indexed="52"/>
      <name val="宋体"/>
      <charset val="134"/>
    </font>
    <font>
      <sz val="12"/>
      <name val="宋体"/>
      <charset val="134"/>
      <scheme val="minor"/>
    </font>
    <font>
      <sz val="10"/>
      <name val="Geneva"/>
      <charset val="134"/>
    </font>
    <font>
      <sz val="12"/>
      <name val="Helv"/>
      <charset val="134"/>
    </font>
    <font>
      <b/>
      <sz val="10"/>
      <name val="MS Sans Serif"/>
      <charset val="134"/>
    </font>
    <font>
      <sz val="10"/>
      <name val="Arial"/>
      <charset val="0"/>
    </font>
    <font>
      <sz val="11"/>
      <color indexed="8"/>
      <name val="宋体"/>
      <charset val="134"/>
      <scheme val="minor"/>
    </font>
    <font>
      <sz val="10"/>
      <name val="MS Sans Serif"/>
      <charset val="134"/>
    </font>
    <font>
      <b/>
      <sz val="10"/>
      <name val="Tms Rmn"/>
      <charset val="134"/>
    </font>
    <font>
      <sz val="12"/>
      <name val="Courier"/>
      <charset val="134"/>
    </font>
    <font>
      <sz val="10"/>
      <color indexed="8"/>
      <name val="宋体"/>
      <charset val="0"/>
    </font>
    <font>
      <b/>
      <sz val="10"/>
      <color indexed="8"/>
      <name val="宋体"/>
      <charset val="0"/>
    </font>
    <font>
      <sz val="10"/>
      <color indexed="8"/>
      <name val="宋体"/>
      <charset val="134"/>
    </font>
    <font>
      <sz val="10"/>
      <color theme="1"/>
      <name val="宋体"/>
      <charset val="0"/>
    </font>
    <font>
      <sz val="9"/>
      <color indexed="8"/>
      <name val="宋体"/>
      <charset val="134"/>
    </font>
  </fonts>
  <fills count="6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54"/>
        <bgColor indexed="64"/>
      </patternFill>
    </fill>
    <fill>
      <patternFill patternType="solid">
        <fgColor indexed="44"/>
        <bgColor indexed="64"/>
      </patternFill>
    </fill>
    <fill>
      <patternFill patternType="solid">
        <fgColor indexed="47"/>
        <bgColor indexed="64"/>
      </patternFill>
    </fill>
    <fill>
      <patternFill patternType="solid">
        <fgColor indexed="52"/>
        <bgColor indexed="64"/>
      </patternFill>
    </fill>
    <fill>
      <patternFill patternType="solid">
        <fgColor indexed="55"/>
        <bgColor indexed="64"/>
      </patternFill>
    </fill>
    <fill>
      <patternFill patternType="solid">
        <fgColor indexed="22"/>
        <bgColor indexed="64"/>
      </patternFill>
    </fill>
    <fill>
      <patternFill patternType="solid">
        <fgColor indexed="11"/>
        <bgColor indexed="64"/>
      </patternFill>
    </fill>
    <fill>
      <patternFill patternType="solid">
        <fgColor indexed="46"/>
        <bgColor indexed="64"/>
      </patternFill>
    </fill>
    <fill>
      <patternFill patternType="solid">
        <fgColor indexed="25"/>
        <bgColor indexed="64"/>
      </patternFill>
    </fill>
    <fill>
      <patternFill patternType="solid">
        <fgColor indexed="26"/>
        <bgColor indexed="64"/>
      </patternFill>
    </fill>
    <fill>
      <patternFill patternType="solid">
        <fgColor indexed="49"/>
        <bgColor indexed="64"/>
      </patternFill>
    </fill>
    <fill>
      <patternFill patternType="mediumGray">
        <fgColor indexed="22"/>
      </patternFill>
    </fill>
    <fill>
      <patternFill patternType="solid">
        <fgColor indexed="27"/>
        <bgColor indexed="64"/>
      </patternFill>
    </fill>
    <fill>
      <patternFill patternType="solid">
        <fgColor indexed="53"/>
        <bgColor indexed="64"/>
      </patternFill>
    </fill>
    <fill>
      <patternFill patternType="solid">
        <fgColor indexed="31"/>
        <bgColor indexed="64"/>
      </patternFill>
    </fill>
    <fill>
      <patternFill patternType="solid">
        <fgColor indexed="36"/>
        <bgColor indexed="64"/>
      </patternFill>
    </fill>
    <fill>
      <patternFill patternType="solid">
        <fgColor indexed="29"/>
        <bgColor indexed="64"/>
      </patternFill>
    </fill>
    <fill>
      <patternFill patternType="solid">
        <fgColor indexed="30"/>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43"/>
        <bgColor indexed="64"/>
      </patternFill>
    </fill>
    <fill>
      <patternFill patternType="solid">
        <fgColor indexed="12"/>
        <bgColor indexed="64"/>
      </patternFill>
    </fill>
    <fill>
      <patternFill patternType="solid">
        <fgColor indexed="10"/>
        <bgColor indexed="64"/>
      </patternFill>
    </fill>
    <fill>
      <patternFill patternType="solid">
        <fgColor indexed="15"/>
        <bgColor indexed="64"/>
      </patternFill>
    </fill>
    <fill>
      <patternFill patternType="gray0625"/>
    </fill>
  </fills>
  <borders count="4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8"/>
      </left>
      <right/>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bottom style="medium">
        <color indexed="30"/>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auto="1"/>
      </bottom>
      <diagonal/>
    </border>
  </borders>
  <cellStyleXfs count="180">
    <xf numFmtId="0" fontId="0" fillId="0" borderId="0"/>
    <xf numFmtId="43" fontId="46" fillId="0" borderId="0" applyFont="0" applyFill="0" applyBorder="0" applyAlignment="0" applyProtection="0">
      <alignment vertical="center"/>
    </xf>
    <xf numFmtId="44" fontId="46" fillId="0" borderId="0" applyFont="0" applyFill="0" applyBorder="0" applyAlignment="0" applyProtection="0">
      <alignment vertical="center"/>
    </xf>
    <xf numFmtId="9" fontId="46" fillId="0" borderId="0" applyFont="0" applyFill="0" applyBorder="0" applyAlignment="0" applyProtection="0">
      <alignment vertical="center"/>
    </xf>
    <xf numFmtId="41" fontId="46" fillId="0" borderId="0" applyFont="0" applyFill="0" applyBorder="0" applyAlignment="0" applyProtection="0">
      <alignment vertical="center"/>
    </xf>
    <xf numFmtId="42" fontId="46"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4" borderId="26"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7" applyNumberFormat="0" applyFill="0" applyAlignment="0" applyProtection="0">
      <alignment vertical="center"/>
    </xf>
    <xf numFmtId="0" fontId="53" fillId="0" borderId="27" applyNumberFormat="0" applyFill="0" applyAlignment="0" applyProtection="0">
      <alignment vertical="center"/>
    </xf>
    <xf numFmtId="0" fontId="54" fillId="0" borderId="28" applyNumberFormat="0" applyFill="0" applyAlignment="0" applyProtection="0">
      <alignment vertical="center"/>
    </xf>
    <xf numFmtId="0" fontId="54" fillId="0" borderId="0" applyNumberFormat="0" applyFill="0" applyBorder="0" applyAlignment="0" applyProtection="0">
      <alignment vertical="center"/>
    </xf>
    <xf numFmtId="0" fontId="55" fillId="5" borderId="29" applyNumberFormat="0" applyAlignment="0" applyProtection="0">
      <alignment vertical="center"/>
    </xf>
    <xf numFmtId="0" fontId="56" fillId="6" borderId="30" applyNumberFormat="0" applyAlignment="0" applyProtection="0">
      <alignment vertical="center"/>
    </xf>
    <xf numFmtId="0" fontId="57" fillId="6" borderId="29" applyNumberFormat="0" applyAlignment="0" applyProtection="0">
      <alignment vertical="center"/>
    </xf>
    <xf numFmtId="0" fontId="58" fillId="7" borderId="31" applyNumberFormat="0" applyAlignment="0" applyProtection="0">
      <alignment vertical="center"/>
    </xf>
    <xf numFmtId="0" fontId="59" fillId="0" borderId="32" applyNumberFormat="0" applyFill="0" applyAlignment="0" applyProtection="0">
      <alignment vertical="center"/>
    </xf>
    <xf numFmtId="0" fontId="60" fillId="0" borderId="33"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66" fillId="35" borderId="0" applyNumberFormat="0" applyBorder="0" applyAlignment="0" applyProtection="0"/>
    <xf numFmtId="0" fontId="67" fillId="35" borderId="0" applyNumberFormat="0" applyBorder="0" applyAlignment="0" applyProtection="0">
      <alignment vertical="center"/>
    </xf>
    <xf numFmtId="0" fontId="68" fillId="36" borderId="0" applyNumberFormat="0" applyBorder="0" applyAlignment="0" applyProtection="0">
      <alignment vertical="center"/>
    </xf>
    <xf numFmtId="0" fontId="69" fillId="37" borderId="0" applyNumberFormat="0" applyBorder="0" applyAlignment="0" applyProtection="0"/>
    <xf numFmtId="0" fontId="70" fillId="38" borderId="0" applyNumberFormat="0" applyBorder="0" applyAlignment="0" applyProtection="0">
      <alignment vertical="center"/>
    </xf>
    <xf numFmtId="0" fontId="71" fillId="36" borderId="0" applyNumberFormat="0" applyBorder="0" applyAlignment="0" applyProtection="0"/>
    <xf numFmtId="0" fontId="70" fillId="39" borderId="0" applyNumberFormat="0" applyBorder="0" applyAlignment="0" applyProtection="0">
      <alignment vertical="center"/>
    </xf>
    <xf numFmtId="0" fontId="69" fillId="40" borderId="0" applyNumberFormat="0" applyBorder="0" applyAlignment="0" applyProtection="0"/>
    <xf numFmtId="0" fontId="69" fillId="38" borderId="0" applyNumberFormat="0" applyBorder="0" applyAlignment="0" applyProtection="0"/>
    <xf numFmtId="0" fontId="69" fillId="41" borderId="0" applyNumberFormat="0" applyBorder="0" applyAlignment="0" applyProtection="0"/>
    <xf numFmtId="9" fontId="0" fillId="0" borderId="0" applyFont="0" applyFill="0" applyBorder="0" applyAlignment="0" applyProtection="0">
      <alignment vertical="center"/>
    </xf>
    <xf numFmtId="49" fontId="0" fillId="0" borderId="0" applyFont="0" applyFill="0" applyBorder="0" applyAlignment="0" applyProtection="0"/>
    <xf numFmtId="0" fontId="46" fillId="0" borderId="0">
      <alignment vertical="center"/>
    </xf>
    <xf numFmtId="0" fontId="72" fillId="42" borderId="34" applyNumberFormat="0" applyAlignment="0" applyProtection="0">
      <alignment vertical="center"/>
    </xf>
    <xf numFmtId="0" fontId="73" fillId="42" borderId="0" applyNumberFormat="0" applyBorder="0" applyAlignment="0" applyProtection="0"/>
    <xf numFmtId="15" fontId="0" fillId="0" borderId="0" applyFont="0" applyFill="0" applyBorder="0" applyAlignment="0" applyProtection="0"/>
    <xf numFmtId="0" fontId="70" fillId="43" borderId="0" applyNumberFormat="0" applyBorder="0" applyAlignment="0" applyProtection="0">
      <alignment vertical="center"/>
    </xf>
    <xf numFmtId="0" fontId="70" fillId="44" borderId="0" applyNumberFormat="0" applyBorder="0" applyAlignment="0" applyProtection="0">
      <alignment vertical="center"/>
    </xf>
    <xf numFmtId="0" fontId="73" fillId="39" borderId="0" applyNumberFormat="0" applyBorder="0" applyAlignment="0" applyProtection="0"/>
    <xf numFmtId="0" fontId="69" fillId="45" borderId="0" applyNumberFormat="0" applyBorder="0" applyAlignment="0" applyProtection="0"/>
    <xf numFmtId="0" fontId="73" fillId="46" borderId="0" applyNumberFormat="0" applyBorder="0" applyAlignment="0" applyProtection="0"/>
    <xf numFmtId="0" fontId="0" fillId="0" borderId="0">
      <alignment vertical="center"/>
    </xf>
    <xf numFmtId="0" fontId="70" fillId="36" borderId="0" applyNumberFormat="0" applyBorder="0" applyAlignment="0" applyProtection="0">
      <alignment vertical="center"/>
    </xf>
    <xf numFmtId="0" fontId="74" fillId="47" borderId="0" applyNumberFormat="0" applyBorder="0" applyAlignment="0" applyProtection="0">
      <alignment vertical="center"/>
    </xf>
    <xf numFmtId="0" fontId="0" fillId="48" borderId="0" applyNumberFormat="0" applyFont="0" applyBorder="0" applyAlignment="0" applyProtection="0"/>
    <xf numFmtId="0" fontId="74" fillId="43" borderId="0" applyNumberFormat="0" applyBorder="0" applyAlignment="0" applyProtection="0">
      <alignment vertical="center"/>
    </xf>
    <xf numFmtId="0" fontId="70" fillId="49" borderId="0" applyNumberFormat="0" applyBorder="0" applyAlignment="0" applyProtection="0">
      <alignment vertical="center"/>
    </xf>
    <xf numFmtId="38" fontId="0" fillId="0" borderId="0" applyFont="0" applyFill="0" applyBorder="0" applyAlignment="0" applyProtection="0"/>
    <xf numFmtId="0" fontId="75" fillId="42" borderId="35" applyNumberFormat="0" applyAlignment="0" applyProtection="0">
      <alignment vertical="center"/>
    </xf>
    <xf numFmtId="0" fontId="76" fillId="35" borderId="0" applyNumberFormat="0" applyBorder="0" applyAlignment="0" applyProtection="0">
      <alignment vertical="center"/>
    </xf>
    <xf numFmtId="0" fontId="74" fillId="50" borderId="0" applyNumberFormat="0" applyBorder="0" applyAlignment="0" applyProtection="0">
      <alignment vertical="center"/>
    </xf>
    <xf numFmtId="0" fontId="73" fillId="36" borderId="0" applyNumberFormat="0" applyBorder="0" applyAlignment="0" applyProtection="0"/>
    <xf numFmtId="0" fontId="73" fillId="51" borderId="0" applyNumberFormat="0" applyBorder="0" applyAlignment="0" applyProtection="0"/>
    <xf numFmtId="0" fontId="69" fillId="47" borderId="0" applyNumberFormat="0" applyBorder="0" applyAlignment="0" applyProtection="0"/>
    <xf numFmtId="0" fontId="74" fillId="52" borderId="0" applyNumberFormat="0" applyBorder="0" applyAlignment="0" applyProtection="0">
      <alignment vertical="center"/>
    </xf>
    <xf numFmtId="0" fontId="70" fillId="53" borderId="0" applyNumberFormat="0" applyBorder="0" applyAlignment="0" applyProtection="0">
      <alignment vertical="center"/>
    </xf>
    <xf numFmtId="0" fontId="77" fillId="39" borderId="34" applyNumberFormat="0" applyAlignment="0" applyProtection="0">
      <alignment vertical="center"/>
    </xf>
    <xf numFmtId="37" fontId="78" fillId="0" borderId="0"/>
    <xf numFmtId="0" fontId="73" fillId="49" borderId="0" applyNumberFormat="0" applyBorder="0" applyAlignment="0" applyProtection="0"/>
    <xf numFmtId="0" fontId="74" fillId="54" borderId="0" applyNumberFormat="0" applyBorder="0" applyAlignment="0" applyProtection="0">
      <alignment vertical="center"/>
    </xf>
    <xf numFmtId="0" fontId="74" fillId="53" borderId="0" applyNumberFormat="0" applyBorder="0" applyAlignment="0" applyProtection="0">
      <alignment vertical="center"/>
    </xf>
    <xf numFmtId="0" fontId="70" fillId="51" borderId="0" applyNumberFormat="0" applyBorder="0" applyAlignment="0" applyProtection="0">
      <alignment vertical="center"/>
    </xf>
    <xf numFmtId="0" fontId="79" fillId="36" borderId="0" applyNumberFormat="0" applyBorder="0" applyAlignment="0" applyProtection="0">
      <alignment vertical="center"/>
    </xf>
    <xf numFmtId="0" fontId="69" fillId="39" borderId="0" applyNumberFormat="0" applyBorder="0" applyAlignment="0" applyProtection="0"/>
    <xf numFmtId="176" fontId="0" fillId="0" borderId="0" applyFont="0" applyFill="0" applyBorder="0" applyAlignment="0" applyProtection="0"/>
    <xf numFmtId="0" fontId="69" fillId="42" borderId="0" applyNumberFormat="0" applyBorder="0" applyAlignment="0" applyProtection="0"/>
    <xf numFmtId="0" fontId="80" fillId="0" borderId="0"/>
    <xf numFmtId="0" fontId="70" fillId="35" borderId="0" applyNumberFormat="0" applyBorder="0" applyAlignment="0" applyProtection="0">
      <alignment vertical="center"/>
    </xf>
    <xf numFmtId="4" fontId="0" fillId="0" borderId="0" applyFont="0" applyFill="0" applyBorder="0" applyAlignment="0" applyProtection="0"/>
    <xf numFmtId="0" fontId="70" fillId="55" borderId="0" applyNumberFormat="0" applyBorder="0" applyAlignment="0" applyProtection="0">
      <alignment vertical="center"/>
    </xf>
    <xf numFmtId="0" fontId="81" fillId="0" borderId="0"/>
    <xf numFmtId="0" fontId="82" fillId="0" borderId="0" applyNumberFormat="0" applyFill="0" applyBorder="0" applyAlignment="0" applyProtection="0"/>
    <xf numFmtId="0" fontId="83" fillId="0" borderId="36">
      <alignment horizontal="left" vertical="center"/>
    </xf>
    <xf numFmtId="0" fontId="84" fillId="0" borderId="37" applyNumberFormat="0" applyFill="0" applyAlignment="0" applyProtection="0">
      <alignment vertical="center"/>
    </xf>
    <xf numFmtId="0" fontId="85" fillId="0" borderId="38" applyNumberFormat="0" applyFill="0" applyAlignment="0" applyProtection="0">
      <alignment vertical="center"/>
    </xf>
    <xf numFmtId="0" fontId="86" fillId="0" borderId="39" applyNumberFormat="0" applyFill="0" applyAlignment="0" applyProtection="0">
      <alignment vertical="center"/>
    </xf>
    <xf numFmtId="177" fontId="3" fillId="0" borderId="0"/>
    <xf numFmtId="0" fontId="84" fillId="0" borderId="0" applyNumberFormat="0" applyFill="0" applyBorder="0" applyAlignment="0" applyProtection="0">
      <alignment vertical="center"/>
    </xf>
    <xf numFmtId="0" fontId="74" fillId="40" borderId="0" applyNumberFormat="0" applyBorder="0" applyAlignment="0" applyProtection="0">
      <alignment vertical="center"/>
    </xf>
    <xf numFmtId="0" fontId="87" fillId="35" borderId="0" applyNumberFormat="0" applyBorder="0" applyAlignment="0" applyProtection="0">
      <alignment vertical="center"/>
    </xf>
    <xf numFmtId="178" fontId="0" fillId="0" borderId="0" applyFont="0" applyFill="0" applyProtection="0"/>
    <xf numFmtId="0" fontId="88" fillId="0" borderId="0" applyNumberFormat="0" applyFill="0" applyBorder="0" applyAlignment="0" applyProtection="0">
      <alignment vertical="center"/>
    </xf>
    <xf numFmtId="0" fontId="89" fillId="0" borderId="40" applyNumberFormat="0" applyFill="0" applyAlignment="0" applyProtection="0">
      <alignment vertical="center"/>
    </xf>
    <xf numFmtId="0" fontId="90" fillId="0" borderId="0" applyNumberFormat="0" applyFill="0" applyBorder="0" applyAlignment="0" applyProtection="0">
      <alignment vertical="center"/>
    </xf>
    <xf numFmtId="0" fontId="74" fillId="56" borderId="0" applyNumberFormat="0" applyBorder="0" applyAlignment="0" applyProtection="0">
      <alignment vertical="center"/>
    </xf>
    <xf numFmtId="0" fontId="3" fillId="0" borderId="0"/>
    <xf numFmtId="0" fontId="14" fillId="0" borderId="0"/>
    <xf numFmtId="0" fontId="74" fillId="57" borderId="0" applyNumberFormat="0" applyBorder="0" applyAlignment="0" applyProtection="0">
      <alignment vertical="center"/>
    </xf>
    <xf numFmtId="0" fontId="91" fillId="42" borderId="0" applyNumberFormat="0" applyBorder="0" applyAlignment="0" applyProtection="0"/>
    <xf numFmtId="0" fontId="91" fillId="46" borderId="2" applyNumberFormat="0" applyBorder="0" applyAlignment="0" applyProtection="0"/>
    <xf numFmtId="43" fontId="0" fillId="0" borderId="0" applyFont="0" applyFill="0" applyBorder="0" applyAlignment="0" applyProtection="0"/>
    <xf numFmtId="0" fontId="71" fillId="36" borderId="0" applyNumberFormat="0" applyBorder="0" applyAlignment="0" applyProtection="0">
      <alignment vertical="center"/>
    </xf>
    <xf numFmtId="0" fontId="83" fillId="0" borderId="41" applyNumberFormat="0" applyAlignment="0" applyProtection="0">
      <alignment horizontal="left" vertical="center"/>
    </xf>
    <xf numFmtId="41" fontId="0" fillId="0" borderId="0" applyFont="0" applyFill="0" applyBorder="0" applyAlignment="0" applyProtection="0"/>
    <xf numFmtId="179" fontId="92" fillId="0" borderId="0"/>
    <xf numFmtId="0" fontId="0" fillId="0" borderId="0" applyNumberFormat="0" applyFont="0" applyFill="0" applyBorder="0" applyAlignment="0" applyProtection="0">
      <alignment horizontal="left"/>
    </xf>
    <xf numFmtId="0" fontId="0" fillId="46" borderId="42" applyNumberFormat="0" applyFont="0" applyAlignment="0" applyProtection="0">
      <alignment vertical="center"/>
    </xf>
    <xf numFmtId="180" fontId="0" fillId="0" borderId="0" applyFont="0" applyFill="0" applyBorder="0" applyAlignment="0" applyProtection="0"/>
    <xf numFmtId="0" fontId="93" fillId="58" borderId="0" applyNumberFormat="0" applyBorder="0" applyAlignment="0" applyProtection="0">
      <alignment vertical="center"/>
    </xf>
    <xf numFmtId="0" fontId="94" fillId="0" borderId="43" applyNumberFormat="0" applyFill="0" applyProtection="0">
      <alignment horizontal="center"/>
    </xf>
    <xf numFmtId="3" fontId="0" fillId="0" borderId="0" applyFont="0" applyFill="0" applyBorder="0" applyAlignment="0" applyProtection="0"/>
    <xf numFmtId="181" fontId="3" fillId="0" borderId="0"/>
    <xf numFmtId="0" fontId="95" fillId="0" borderId="0" applyNumberFormat="0" applyFill="0" applyBorder="0" applyAlignment="0" applyProtection="0">
      <alignment vertical="center"/>
    </xf>
    <xf numFmtId="0" fontId="96" fillId="0" borderId="0"/>
    <xf numFmtId="0" fontId="97" fillId="0" borderId="0">
      <alignment horizontal="center" wrapText="1"/>
      <protection locked="0"/>
    </xf>
    <xf numFmtId="182" fontId="0" fillId="0" borderId="0" applyFont="0" applyFill="0" applyBorder="0" applyAlignment="0" applyProtection="0"/>
    <xf numFmtId="0" fontId="98" fillId="41" borderId="44" applyNumberFormat="0" applyAlignment="0" applyProtection="0">
      <alignment vertical="center"/>
    </xf>
    <xf numFmtId="0" fontId="81" fillId="0" borderId="0">
      <protection locked="0"/>
    </xf>
    <xf numFmtId="0" fontId="92" fillId="0" borderId="0"/>
    <xf numFmtId="183" fontId="0" fillId="0" borderId="0" applyFont="0" applyFill="0" applyBorder="0" applyAlignment="0" applyProtection="0"/>
    <xf numFmtId="184" fontId="99" fillId="59" borderId="0"/>
    <xf numFmtId="10" fontId="0" fillId="0" borderId="0" applyFont="0" applyFill="0" applyBorder="0" applyAlignment="0" applyProtection="0"/>
    <xf numFmtId="0" fontId="70" fillId="0" borderId="0">
      <alignment vertical="center"/>
    </xf>
    <xf numFmtId="0" fontId="73" fillId="0" borderId="0"/>
    <xf numFmtId="0" fontId="74" fillId="60" borderId="0" applyNumberFormat="0" applyBorder="0" applyAlignment="0" applyProtection="0">
      <alignment vertical="center"/>
    </xf>
    <xf numFmtId="0" fontId="92" fillId="0" borderId="16" applyNumberFormat="0" applyFill="0" applyProtection="0">
      <alignment horizontal="right"/>
    </xf>
    <xf numFmtId="185" fontId="0" fillId="0" borderId="0" applyFont="0" applyFill="0" applyBorder="0" applyAlignment="0" applyProtection="0"/>
    <xf numFmtId="9" fontId="0" fillId="0" borderId="0" applyFont="0" applyFill="0" applyBorder="0" applyAlignment="0" applyProtection="0"/>
    <xf numFmtId="0" fontId="100" fillId="0" borderId="16" applyNumberFormat="0" applyFill="0" applyProtection="0">
      <alignment horizontal="center"/>
    </xf>
    <xf numFmtId="0" fontId="101" fillId="0" borderId="45" applyNumberFormat="0" applyFill="0" applyAlignment="0" applyProtection="0">
      <alignment vertical="center"/>
    </xf>
    <xf numFmtId="0" fontId="102" fillId="0" borderId="0"/>
    <xf numFmtId="0" fontId="103" fillId="0" borderId="0"/>
    <xf numFmtId="184" fontId="104" fillId="61" borderId="0"/>
    <xf numFmtId="43" fontId="0" fillId="0" borderId="0" applyFont="0" applyFill="0" applyBorder="0" applyAlignment="0" applyProtection="0">
      <alignment vertical="center"/>
    </xf>
    <xf numFmtId="0" fontId="105" fillId="0" borderId="46">
      <alignment horizontal="center"/>
    </xf>
    <xf numFmtId="0" fontId="0" fillId="0" borderId="0"/>
    <xf numFmtId="0" fontId="106" fillId="0" borderId="0"/>
    <xf numFmtId="14" fontId="97" fillId="0" borderId="0">
      <alignment horizontal="center" wrapText="1"/>
      <protection locked="0"/>
    </xf>
    <xf numFmtId="40" fontId="0" fillId="0" borderId="0" applyFont="0" applyFill="0" applyBorder="0" applyAlignment="0" applyProtection="0"/>
    <xf numFmtId="43" fontId="107" fillId="0" borderId="0" applyFont="0" applyFill="0" applyBorder="0" applyAlignment="0" applyProtection="0">
      <alignment vertical="center"/>
    </xf>
    <xf numFmtId="9" fontId="92" fillId="0" borderId="0" applyFont="0" applyFill="0" applyBorder="0" applyAlignment="0" applyProtection="0">
      <alignment vertical="center"/>
    </xf>
    <xf numFmtId="186" fontId="0" fillId="0" borderId="0" applyFont="0" applyFill="0" applyBorder="0" applyAlignment="0" applyProtection="0"/>
    <xf numFmtId="0" fontId="0" fillId="0" borderId="0"/>
    <xf numFmtId="0" fontId="92" fillId="0" borderId="0"/>
    <xf numFmtId="15" fontId="108" fillId="0" borderId="0"/>
    <xf numFmtId="0" fontId="0" fillId="0" borderId="0" applyFont="0" applyFill="0" applyBorder="0" applyAlignment="0" applyProtection="0"/>
    <xf numFmtId="0" fontId="105" fillId="0" borderId="0" applyNumberFormat="0" applyFill="0" applyBorder="0" applyAlignment="0" applyProtection="0"/>
    <xf numFmtId="187" fontId="0" fillId="0" borderId="0" applyFont="0" applyFill="0" applyBorder="0" applyAlignment="0" applyProtection="0"/>
    <xf numFmtId="188" fontId="0" fillId="0" borderId="0" applyFont="0" applyFill="0" applyBorder="0" applyAlignment="0" applyProtection="0"/>
    <xf numFmtId="180" fontId="73" fillId="0" borderId="0" applyFont="0" applyFill="0" applyBorder="0" applyAlignment="0" applyProtection="0">
      <alignment vertical="center"/>
    </xf>
    <xf numFmtId="189" fontId="3" fillId="0" borderId="0"/>
    <xf numFmtId="0" fontId="109" fillId="62" borderId="21">
      <protection locked="0"/>
    </xf>
    <xf numFmtId="0" fontId="110" fillId="0" borderId="0"/>
    <xf numFmtId="190" fontId="0" fillId="0" borderId="0" applyFont="0" applyFill="0" applyBorder="0" applyAlignment="0" applyProtection="0"/>
    <xf numFmtId="0" fontId="0" fillId="0" borderId="0"/>
    <xf numFmtId="191" fontId="0" fillId="0" borderId="0" applyFont="0" applyFill="0" applyBorder="0" applyAlignment="0" applyProtection="0"/>
    <xf numFmtId="0" fontId="92" fillId="0" borderId="0"/>
    <xf numFmtId="0" fontId="92" fillId="0" borderId="0"/>
    <xf numFmtId="0" fontId="92" fillId="0" borderId="0"/>
    <xf numFmtId="0" fontId="92" fillId="0" borderId="0"/>
    <xf numFmtId="0" fontId="0" fillId="0" borderId="0"/>
  </cellStyleXfs>
  <cellXfs count="337">
    <xf numFmtId="0" fontId="0" fillId="0" borderId="0" xfId="0"/>
    <xf numFmtId="0" fontId="1" fillId="0" borderId="0" xfId="0" applyFont="1"/>
    <xf numFmtId="0" fontId="2" fillId="0" borderId="0" xfId="0" applyFont="1" applyAlignment="1">
      <alignment horizontal="center"/>
    </xf>
    <xf numFmtId="0" fontId="3" fillId="0" borderId="1" xfId="0" applyFont="1" applyBorder="1" applyAlignment="1">
      <alignment horizontal="righ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192" fontId="3" fillId="0" borderId="2" xfId="1" applyNumberFormat="1" applyFont="1" applyBorder="1" applyAlignment="1">
      <alignment vertical="center"/>
    </xf>
    <xf numFmtId="192" fontId="3" fillId="0" borderId="2" xfId="0" applyNumberFormat="1" applyFont="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4" fontId="3" fillId="0" borderId="0" xfId="0" applyNumberFormat="1" applyFont="1"/>
    <xf numFmtId="192" fontId="3" fillId="0" borderId="2" xfId="1" applyNumberFormat="1" applyFont="1" applyBorder="1" applyAlignment="1"/>
    <xf numFmtId="192" fontId="3" fillId="0" borderId="2" xfId="0" applyNumberFormat="1" applyFont="1" applyBorder="1"/>
    <xf numFmtId="0" fontId="1" fillId="0" borderId="0" xfId="0" applyFont="1" applyAlignment="1">
      <alignment vertical="center" wrapText="1"/>
    </xf>
    <xf numFmtId="0" fontId="5" fillId="0" borderId="0" xfId="0" applyFont="1" applyFill="1" applyAlignment="1" applyProtection="1">
      <alignment horizontal="center" vertical="center" wrapText="1"/>
    </xf>
    <xf numFmtId="193" fontId="5" fillId="0" borderId="0" xfId="0" applyNumberFormat="1" applyFont="1" applyFill="1" applyAlignment="1" applyProtection="1">
      <alignment horizontal="center" vertical="center" wrapText="1"/>
    </xf>
    <xf numFmtId="0" fontId="6" fillId="0" borderId="0" xfId="0" applyFont="1" applyFill="1" applyBorder="1" applyAlignment="1" applyProtection="1">
      <alignment vertical="center" wrapText="1"/>
    </xf>
    <xf numFmtId="193" fontId="6" fillId="0" borderId="0" xfId="0" applyNumberFormat="1" applyFont="1" applyFill="1" applyBorder="1" applyAlignment="1" applyProtection="1">
      <alignment vertical="center" wrapText="1"/>
    </xf>
    <xf numFmtId="0" fontId="7" fillId="0" borderId="0" xfId="0" applyFont="1" applyAlignment="1">
      <alignment horizontal="right" vertical="center" wrapText="1"/>
    </xf>
    <xf numFmtId="0" fontId="8" fillId="0" borderId="3" xfId="178" applyFont="1" applyBorder="1" applyAlignment="1" applyProtection="1">
      <alignment horizontal="center" vertical="center"/>
    </xf>
    <xf numFmtId="4" fontId="8" fillId="0" borderId="3" xfId="178" applyNumberFormat="1" applyFont="1" applyBorder="1" applyAlignment="1" applyProtection="1">
      <alignment horizontal="center" vertical="center"/>
    </xf>
    <xf numFmtId="0" fontId="4" fillId="0" borderId="2" xfId="0" applyFont="1" applyBorder="1" applyAlignment="1">
      <alignment vertical="center" wrapText="1"/>
    </xf>
    <xf numFmtId="0" fontId="9" fillId="0" borderId="3" xfId="178" applyFont="1" applyBorder="1" applyAlignment="1" applyProtection="1">
      <alignment horizontal="center" vertical="center"/>
    </xf>
    <xf numFmtId="0" fontId="9" fillId="0" borderId="4" xfId="178" applyFont="1" applyBorder="1" applyAlignment="1" applyProtection="1">
      <alignment horizontal="center" vertical="center"/>
    </xf>
    <xf numFmtId="193" fontId="3" fillId="0" borderId="2" xfId="175" applyNumberFormat="1" applyFont="1" applyBorder="1" applyAlignment="1">
      <alignment horizontal="right" vertical="center"/>
    </xf>
    <xf numFmtId="0" fontId="3" fillId="0" borderId="2" xfId="0" applyFont="1" applyBorder="1" applyAlignment="1">
      <alignment vertical="center" wrapText="1"/>
    </xf>
    <xf numFmtId="0" fontId="9" fillId="0" borderId="3" xfId="178" applyFont="1" applyBorder="1" applyAlignment="1" applyProtection="1">
      <alignment horizontal="left" vertical="center"/>
    </xf>
    <xf numFmtId="0" fontId="10" fillId="0" borderId="3" xfId="0" applyFont="1" applyFill="1" applyBorder="1" applyAlignment="1" applyProtection="1">
      <alignment vertical="center"/>
    </xf>
    <xf numFmtId="0" fontId="11" fillId="0" borderId="3" xfId="178" applyFont="1" applyBorder="1" applyAlignment="1" applyProtection="1">
      <alignment horizontal="left" vertical="center"/>
    </xf>
    <xf numFmtId="0" fontId="11" fillId="0" borderId="4" xfId="178" applyFont="1" applyBorder="1" applyAlignment="1" applyProtection="1">
      <alignment horizontal="left" vertical="center"/>
    </xf>
    <xf numFmtId="0" fontId="11" fillId="0" borderId="4" xfId="178" applyFont="1" applyBorder="1" applyAlignment="1" applyProtection="1">
      <alignment vertical="center"/>
    </xf>
    <xf numFmtId="0" fontId="9" fillId="0" borderId="4" xfId="178" applyFont="1" applyBorder="1" applyAlignment="1" applyProtection="1">
      <alignment horizontal="left" vertical="center"/>
    </xf>
    <xf numFmtId="0" fontId="12" fillId="0" borderId="3" xfId="0" applyFont="1" applyFill="1" applyBorder="1" applyAlignment="1" applyProtection="1">
      <alignment vertical="center"/>
    </xf>
    <xf numFmtId="0" fontId="13" fillId="0" borderId="0" xfId="0" applyFont="1" applyFill="1" applyAlignment="1">
      <alignment wrapText="1"/>
    </xf>
    <xf numFmtId="0" fontId="14" fillId="0" borderId="0" xfId="0" applyFont="1" applyFill="1" applyAlignment="1">
      <alignment wrapText="1"/>
    </xf>
    <xf numFmtId="0" fontId="0" fillId="0" borderId="0" xfId="0" applyFill="1" applyAlignment="1">
      <alignment wrapText="1"/>
    </xf>
    <xf numFmtId="0" fontId="15"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0" fontId="17"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0" borderId="1" xfId="0" applyFont="1" applyFill="1" applyBorder="1" applyAlignment="1">
      <alignment horizontal="righ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righ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194" fontId="20" fillId="0" borderId="2" xfId="0" applyNumberFormat="1" applyFont="1" applyFill="1" applyBorder="1" applyAlignment="1">
      <alignment horizontal="center" vertical="center" wrapText="1"/>
    </xf>
    <xf numFmtId="0" fontId="22" fillId="0" borderId="0" xfId="0" applyFont="1" applyFill="1" applyBorder="1" applyAlignment="1">
      <alignment vertical="center" wrapText="1"/>
    </xf>
    <xf numFmtId="3" fontId="23" fillId="0" borderId="2" xfId="0" applyNumberFormat="1" applyFont="1" applyFill="1" applyBorder="1" applyAlignment="1" applyProtection="1">
      <alignment horizontal="left" vertical="center" wrapText="1"/>
    </xf>
    <xf numFmtId="195" fontId="24" fillId="0" borderId="2" xfId="0" applyNumberFormat="1" applyFont="1" applyFill="1" applyBorder="1" applyAlignment="1">
      <alignment horizontal="center" vertical="center" wrapText="1"/>
    </xf>
    <xf numFmtId="194" fontId="24" fillId="0" borderId="2" xfId="0" applyNumberFormat="1" applyFont="1" applyFill="1" applyBorder="1" applyAlignment="1">
      <alignment horizontal="center" vertical="center" wrapText="1"/>
    </xf>
    <xf numFmtId="3" fontId="21" fillId="0" borderId="2" xfId="0" applyNumberFormat="1" applyFont="1" applyFill="1" applyBorder="1" applyAlignment="1" applyProtection="1">
      <alignment vertical="center" wrapText="1"/>
    </xf>
    <xf numFmtId="196" fontId="24" fillId="0" borderId="2" xfId="0" applyNumberFormat="1" applyFont="1" applyFill="1" applyBorder="1" applyAlignment="1">
      <alignment horizontal="center" vertical="center" wrapText="1"/>
    </xf>
    <xf numFmtId="196" fontId="24" fillId="0" borderId="2" xfId="0" applyNumberFormat="1" applyFont="1" applyFill="1" applyBorder="1" applyAlignment="1">
      <alignment horizontal="right" vertical="center" wrapText="1"/>
    </xf>
    <xf numFmtId="0" fontId="25" fillId="0" borderId="0" xfId="0" applyFont="1" applyFill="1" applyBorder="1" applyAlignment="1">
      <alignment vertical="center" wrapText="1"/>
    </xf>
    <xf numFmtId="3" fontId="24" fillId="0" borderId="2" xfId="0" applyNumberFormat="1" applyFont="1" applyFill="1" applyBorder="1" applyAlignment="1" applyProtection="1">
      <alignment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right" vertical="center" wrapText="1"/>
    </xf>
    <xf numFmtId="192" fontId="24" fillId="0" borderId="2" xfId="152" applyNumberFormat="1" applyFont="1" applyFill="1" applyBorder="1" applyAlignment="1">
      <alignment horizontal="center" vertical="center" wrapText="1"/>
    </xf>
    <xf numFmtId="192" fontId="24" fillId="0" borderId="2" xfId="152" applyNumberFormat="1" applyFont="1" applyFill="1" applyBorder="1" applyAlignment="1">
      <alignment horizontal="right" vertical="center" wrapText="1"/>
    </xf>
    <xf numFmtId="194" fontId="24" fillId="0" borderId="2" xfId="0" applyNumberFormat="1" applyFont="1" applyFill="1" applyBorder="1" applyAlignment="1">
      <alignment vertical="center" wrapText="1"/>
    </xf>
    <xf numFmtId="3" fontId="24" fillId="0" borderId="2" xfId="0" applyNumberFormat="1" applyFont="1" applyFill="1" applyBorder="1" applyAlignment="1" applyProtection="1">
      <alignment horizontal="left" vertical="center" wrapText="1"/>
    </xf>
    <xf numFmtId="194" fontId="24" fillId="0" borderId="2" xfId="152" applyNumberFormat="1" applyFont="1" applyFill="1" applyBorder="1" applyAlignment="1">
      <alignment horizontal="center" vertical="center" wrapText="1"/>
    </xf>
    <xf numFmtId="3" fontId="21" fillId="0" borderId="2" xfId="0" applyNumberFormat="1" applyFont="1" applyFill="1" applyBorder="1" applyAlignment="1" applyProtection="1">
      <alignment horizontal="left" vertical="center" wrapText="1"/>
    </xf>
    <xf numFmtId="0" fontId="24" fillId="0" borderId="2" xfId="0" applyFont="1" applyFill="1" applyBorder="1" applyAlignment="1">
      <alignment vertical="center" wrapText="1"/>
    </xf>
    <xf numFmtId="192" fontId="26" fillId="0" borderId="2" xfId="152" applyNumberFormat="1" applyFont="1" applyFill="1" applyBorder="1" applyAlignment="1">
      <alignment horizontal="center" vertical="center" wrapText="1"/>
    </xf>
    <xf numFmtId="192" fontId="26" fillId="0" borderId="2" xfId="152" applyNumberFormat="1" applyFont="1" applyFill="1" applyBorder="1" applyAlignment="1">
      <alignment horizontal="right" vertical="center" wrapText="1"/>
    </xf>
    <xf numFmtId="194" fontId="26" fillId="0" borderId="2" xfId="0" applyNumberFormat="1" applyFont="1" applyFill="1" applyBorder="1" applyAlignment="1">
      <alignment vertical="center" wrapText="1"/>
    </xf>
    <xf numFmtId="192" fontId="24" fillId="0" borderId="2" xfId="0" applyNumberFormat="1" applyFont="1" applyFill="1" applyBorder="1" applyAlignment="1">
      <alignment horizontal="center" vertical="center" wrapText="1"/>
    </xf>
    <xf numFmtId="192" fontId="24" fillId="0" borderId="2" xfId="0" applyNumberFormat="1" applyFont="1" applyFill="1" applyBorder="1" applyAlignment="1">
      <alignment horizontal="right" vertical="center" wrapText="1"/>
    </xf>
    <xf numFmtId="3" fontId="23" fillId="0" borderId="2" xfId="0" applyNumberFormat="1" applyFont="1" applyFill="1" applyBorder="1" applyAlignment="1" applyProtection="1">
      <alignment vertical="center" wrapText="1"/>
    </xf>
    <xf numFmtId="0" fontId="24"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192" fontId="27" fillId="0" borderId="2" xfId="0" applyNumberFormat="1" applyFont="1" applyFill="1" applyBorder="1" applyAlignment="1">
      <alignment horizontal="right" vertical="center" wrapText="1"/>
    </xf>
    <xf numFmtId="0" fontId="21" fillId="0" borderId="2" xfId="0" applyFont="1" applyFill="1" applyBorder="1" applyAlignment="1">
      <alignment horizontal="left" vertical="center" wrapText="1"/>
    </xf>
    <xf numFmtId="196" fontId="26" fillId="0" borderId="2" xfId="0" applyNumberFormat="1" applyFont="1" applyFill="1" applyBorder="1" applyAlignment="1">
      <alignment horizontal="center" vertical="center" wrapText="1"/>
    </xf>
    <xf numFmtId="196" fontId="26" fillId="0" borderId="2" xfId="0" applyNumberFormat="1" applyFont="1" applyFill="1" applyBorder="1" applyAlignment="1">
      <alignment horizontal="right" vertical="center" wrapText="1"/>
    </xf>
    <xf numFmtId="0" fontId="28" fillId="0" borderId="2" xfId="0" applyFont="1" applyFill="1" applyBorder="1" applyAlignment="1">
      <alignment horizontal="left" vertical="center" wrapText="1"/>
    </xf>
    <xf numFmtId="196" fontId="24" fillId="0" borderId="2" xfId="0" applyNumberFormat="1" applyFont="1" applyFill="1" applyBorder="1" applyAlignment="1">
      <alignment vertical="center" wrapText="1"/>
    </xf>
    <xf numFmtId="0" fontId="24" fillId="0" borderId="2" xfId="173" applyFont="1" applyFill="1" applyBorder="1" applyAlignment="1" applyProtection="1">
      <alignment horizontal="left" vertical="center" wrapText="1"/>
    </xf>
    <xf numFmtId="194"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195" fontId="26" fillId="0" borderId="2" xfId="0" applyNumberFormat="1" applyFont="1" applyFill="1" applyBorder="1" applyAlignment="1">
      <alignment horizontal="center" vertical="center" wrapText="1"/>
    </xf>
    <xf numFmtId="195" fontId="26" fillId="0" borderId="2" xfId="0" applyNumberFormat="1" applyFont="1" applyFill="1" applyBorder="1" applyAlignment="1">
      <alignment horizontal="right" vertical="center" wrapText="1"/>
    </xf>
    <xf numFmtId="0" fontId="23" fillId="0" borderId="2" xfId="0" applyFont="1" applyFill="1" applyBorder="1" applyAlignment="1">
      <alignment vertical="center" wrapText="1"/>
    </xf>
    <xf numFmtId="192" fontId="26" fillId="0" borderId="2" xfId="0" applyNumberFormat="1" applyFont="1" applyFill="1" applyBorder="1" applyAlignment="1">
      <alignment horizontal="center" vertical="center" wrapText="1"/>
    </xf>
    <xf numFmtId="192" fontId="26" fillId="0" borderId="2" xfId="0" applyNumberFormat="1" applyFont="1" applyFill="1" applyBorder="1" applyAlignment="1">
      <alignment horizontal="right" vertical="center" wrapText="1"/>
    </xf>
    <xf numFmtId="0" fontId="21" fillId="0" borderId="2" xfId="0" applyFont="1" applyFill="1" applyBorder="1" applyAlignment="1">
      <alignment vertical="center" wrapText="1"/>
    </xf>
    <xf numFmtId="195" fontId="29" fillId="0" borderId="2" xfId="0" applyNumberFormat="1" applyFont="1" applyFill="1" applyBorder="1" applyAlignment="1">
      <alignment horizontal="center" vertical="center" wrapText="1"/>
    </xf>
    <xf numFmtId="1" fontId="26" fillId="0" borderId="2" xfId="0" applyNumberFormat="1" applyFont="1" applyFill="1" applyBorder="1" applyAlignment="1" applyProtection="1">
      <alignment vertical="center" wrapText="1"/>
      <protection locked="0"/>
    </xf>
    <xf numFmtId="1" fontId="23" fillId="0" borderId="2" xfId="0" applyNumberFormat="1" applyFont="1" applyFill="1" applyBorder="1" applyAlignment="1" applyProtection="1">
      <alignment vertical="center" wrapText="1"/>
      <protection locked="0"/>
    </xf>
    <xf numFmtId="195" fontId="24" fillId="0" borderId="2" xfId="0" applyNumberFormat="1" applyFont="1" applyFill="1" applyBorder="1" applyAlignment="1">
      <alignment horizontal="right" vertical="center" wrapText="1"/>
    </xf>
    <xf numFmtId="197" fontId="26" fillId="0" borderId="2" xfId="0" applyNumberFormat="1" applyFont="1" applyFill="1" applyBorder="1" applyAlignment="1">
      <alignment horizontal="center" vertical="center" wrapText="1"/>
    </xf>
    <xf numFmtId="197" fontId="26" fillId="0" borderId="2" xfId="0" applyNumberFormat="1" applyFont="1" applyFill="1" applyBorder="1" applyAlignment="1">
      <alignment horizontal="right" vertical="center" wrapText="1"/>
    </xf>
    <xf numFmtId="0" fontId="14" fillId="0" borderId="0" xfId="0" applyFont="1"/>
    <xf numFmtId="0" fontId="1" fillId="0" borderId="0" xfId="0" applyFont="1" applyAlignment="1">
      <alignment wrapText="1"/>
    </xf>
    <xf numFmtId="0" fontId="5" fillId="0" borderId="0" xfId="177" applyFont="1" applyBorder="1" applyAlignment="1" applyProtection="1">
      <alignment horizontal="center" vertical="center" wrapText="1"/>
    </xf>
    <xf numFmtId="193" fontId="5" fillId="0" borderId="0" xfId="177" applyNumberFormat="1" applyFont="1" applyBorder="1" applyAlignment="1" applyProtection="1">
      <alignment vertical="center" wrapText="1"/>
    </xf>
    <xf numFmtId="0" fontId="11" fillId="0" borderId="0" xfId="177" applyFont="1" applyBorder="1" applyAlignment="1" applyProtection="1">
      <alignment vertical="center" wrapText="1"/>
    </xf>
    <xf numFmtId="193" fontId="11" fillId="0" borderId="0" xfId="177" applyNumberFormat="1" applyFont="1" applyBorder="1" applyAlignment="1" applyProtection="1">
      <alignment vertical="center" wrapText="1"/>
    </xf>
    <xf numFmtId="0" fontId="3" fillId="0" borderId="0" xfId="0" applyFont="1" applyAlignment="1">
      <alignment horizontal="right" vertical="center" wrapText="1"/>
    </xf>
    <xf numFmtId="0" fontId="9" fillId="0" borderId="2" xfId="176" applyNumberFormat="1" applyFont="1" applyBorder="1" applyAlignment="1" applyProtection="1">
      <alignment horizontal="center" vertical="center" wrapText="1"/>
    </xf>
    <xf numFmtId="193" fontId="9" fillId="0" borderId="2" xfId="177"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30" fillId="0" borderId="2" xfId="0" applyFont="1" applyFill="1" applyBorder="1" applyAlignment="1" applyProtection="1">
      <alignment horizontal="center" vertical="center" wrapText="1"/>
    </xf>
    <xf numFmtId="0" fontId="30" fillId="0" borderId="5" xfId="0" applyFont="1" applyFill="1" applyBorder="1" applyAlignment="1" applyProtection="1">
      <alignment vertical="center" wrapText="1"/>
    </xf>
    <xf numFmtId="193" fontId="3" fillId="0" borderId="2" xfId="162" applyNumberFormat="1" applyFont="1" applyBorder="1" applyAlignment="1">
      <alignment wrapText="1"/>
    </xf>
    <xf numFmtId="0" fontId="3" fillId="0" borderId="2" xfId="0" applyFont="1" applyFill="1" applyBorder="1" applyAlignment="1">
      <alignment wrapText="1"/>
    </xf>
    <xf numFmtId="0" fontId="30" fillId="0" borderId="6" xfId="0" applyFont="1" applyFill="1" applyBorder="1" applyAlignment="1" applyProtection="1">
      <alignment vertical="center" wrapText="1"/>
    </xf>
    <xf numFmtId="0" fontId="30" fillId="0" borderId="3" xfId="0" applyFont="1" applyFill="1" applyBorder="1" applyAlignment="1" applyProtection="1">
      <alignment vertical="center" wrapText="1"/>
    </xf>
    <xf numFmtId="0" fontId="31" fillId="0" borderId="3" xfId="0" applyFont="1" applyFill="1" applyBorder="1" applyAlignment="1" applyProtection="1">
      <alignment vertical="center" wrapText="1"/>
    </xf>
    <xf numFmtId="0" fontId="31" fillId="0" borderId="4" xfId="0" applyFont="1" applyFill="1" applyBorder="1" applyAlignment="1" applyProtection="1">
      <alignment vertical="center" wrapText="1"/>
    </xf>
    <xf numFmtId="193" fontId="23" fillId="0" borderId="2" xfId="0" applyNumberFormat="1" applyFont="1" applyFill="1" applyBorder="1" applyAlignment="1">
      <alignment vertical="center"/>
    </xf>
    <xf numFmtId="0" fontId="30" fillId="0" borderId="4" xfId="0" applyFont="1" applyFill="1" applyBorder="1" applyAlignment="1" applyProtection="1">
      <alignment vertical="center" wrapText="1"/>
    </xf>
    <xf numFmtId="193" fontId="3" fillId="0" borderId="2" xfId="137" applyNumberFormat="1" applyFont="1" applyBorder="1" applyAlignment="1">
      <alignment wrapText="1"/>
    </xf>
    <xf numFmtId="0" fontId="31" fillId="0" borderId="7" xfId="0" applyFont="1" applyFill="1" applyBorder="1" applyAlignment="1" applyProtection="1">
      <alignment vertical="center" wrapText="1"/>
    </xf>
    <xf numFmtId="0" fontId="31" fillId="0" borderId="8" xfId="0" applyFont="1" applyFill="1" applyBorder="1" applyAlignment="1" applyProtection="1">
      <alignment vertical="center" wrapText="1"/>
    </xf>
    <xf numFmtId="193" fontId="3" fillId="0" borderId="9" xfId="137" applyNumberFormat="1" applyFont="1" applyBorder="1" applyAlignment="1">
      <alignment wrapText="1"/>
    </xf>
    <xf numFmtId="0" fontId="30" fillId="0" borderId="2" xfId="0" applyFont="1" applyFill="1" applyBorder="1" applyAlignment="1" applyProtection="1">
      <alignment vertical="center" wrapText="1"/>
    </xf>
    <xf numFmtId="0" fontId="31" fillId="0" borderId="2" xfId="0" applyFont="1" applyFill="1" applyBorder="1" applyAlignment="1" applyProtection="1">
      <alignment vertical="center" wrapText="1"/>
    </xf>
    <xf numFmtId="0" fontId="3" fillId="0" borderId="2" xfId="0" applyFont="1" applyBorder="1" applyAlignment="1">
      <alignment wrapText="1"/>
    </xf>
    <xf numFmtId="0" fontId="5" fillId="0" borderId="0" xfId="177" applyFont="1" applyBorder="1" applyAlignment="1" applyProtection="1">
      <alignment horizontal="center" vertical="center"/>
    </xf>
    <xf numFmtId="193" fontId="5" fillId="0" borderId="0" xfId="177" applyNumberFormat="1" applyFont="1" applyBorder="1" applyAlignment="1" applyProtection="1">
      <alignment horizontal="center" vertical="center"/>
    </xf>
    <xf numFmtId="0" fontId="11" fillId="0" borderId="0" xfId="177" applyFont="1" applyBorder="1" applyAlignment="1" applyProtection="1">
      <alignment vertical="center"/>
    </xf>
    <xf numFmtId="193" fontId="11" fillId="0" borderId="0" xfId="177" applyNumberFormat="1" applyFont="1" applyBorder="1" applyAlignment="1" applyProtection="1">
      <alignment vertical="center"/>
    </xf>
    <xf numFmtId="0" fontId="7" fillId="0" borderId="0" xfId="0" applyFont="1" applyAlignment="1">
      <alignment horizontal="right" vertical="center"/>
    </xf>
    <xf numFmtId="0" fontId="9" fillId="0" borderId="2" xfId="176" applyNumberFormat="1" applyFont="1" applyBorder="1" applyAlignment="1" applyProtection="1">
      <alignment horizontal="center" vertical="center"/>
    </xf>
    <xf numFmtId="193" fontId="9" fillId="0" borderId="2" xfId="177" applyNumberFormat="1" applyFont="1" applyFill="1" applyBorder="1" applyAlignment="1" applyProtection="1">
      <alignment horizontal="center" vertical="center"/>
    </xf>
    <xf numFmtId="0" fontId="4" fillId="0" borderId="2" xfId="0" applyFont="1" applyFill="1" applyBorder="1" applyAlignment="1">
      <alignment horizontal="center" vertical="center"/>
    </xf>
    <xf numFmtId="193" fontId="3" fillId="0" borderId="2" xfId="162" applyNumberFormat="1" applyFont="1" applyFill="1" applyBorder="1"/>
    <xf numFmtId="193" fontId="3" fillId="0" borderId="2" xfId="137" applyNumberFormat="1" applyFont="1" applyBorder="1"/>
    <xf numFmtId="0" fontId="30" fillId="0" borderId="3" xfId="0" applyFont="1" applyFill="1" applyBorder="1" applyAlignment="1" applyProtection="1">
      <alignment vertical="center"/>
    </xf>
    <xf numFmtId="193" fontId="3" fillId="0" borderId="2" xfId="162" applyNumberFormat="1" applyFont="1" applyBorder="1"/>
    <xf numFmtId="0" fontId="3" fillId="0" borderId="2" xfId="0" applyFont="1" applyFill="1" applyBorder="1"/>
    <xf numFmtId="0" fontId="31" fillId="0" borderId="3" xfId="0" applyFont="1" applyFill="1" applyBorder="1" applyAlignment="1" applyProtection="1">
      <alignment vertical="center"/>
    </xf>
    <xf numFmtId="49" fontId="30" fillId="0" borderId="3" xfId="0" applyNumberFormat="1" applyFont="1" applyFill="1" applyBorder="1" applyAlignment="1" applyProtection="1">
      <alignment horizontal="left" vertical="center"/>
    </xf>
    <xf numFmtId="0" fontId="1" fillId="0" borderId="0" xfId="0" applyFont="1" applyAlignment="1">
      <alignment vertical="center"/>
    </xf>
    <xf numFmtId="0" fontId="3" fillId="0" borderId="0" xfId="0" applyFont="1"/>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198" fontId="4" fillId="0" borderId="2" xfId="3" applyNumberFormat="1" applyFont="1" applyFill="1" applyBorder="1" applyAlignment="1">
      <alignment horizontal="center" vertical="center" wrapText="1"/>
    </xf>
    <xf numFmtId="198" fontId="32" fillId="0" borderId="2" xfId="3"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3" fillId="0" borderId="2" xfId="0" applyFont="1" applyFill="1" applyBorder="1" applyAlignment="1">
      <alignment horizontal="left" vertical="center"/>
    </xf>
    <xf numFmtId="0" fontId="4" fillId="0" borderId="14" xfId="0" applyFont="1" applyFill="1" applyBorder="1" applyAlignment="1">
      <alignment horizontal="center" vertical="center"/>
    </xf>
    <xf numFmtId="3" fontId="3" fillId="0" borderId="2" xfId="0" applyNumberFormat="1" applyFont="1" applyFill="1" applyBorder="1" applyAlignment="1">
      <alignment horizontal="right" vertical="center"/>
    </xf>
    <xf numFmtId="0" fontId="0" fillId="0" borderId="0" xfId="0" applyFill="1"/>
    <xf numFmtId="0" fontId="4" fillId="0" borderId="14" xfId="0" applyFont="1" applyFill="1" applyBorder="1" applyAlignment="1">
      <alignment horizontal="left" vertical="center"/>
    </xf>
    <xf numFmtId="0" fontId="3" fillId="0" borderId="14" xfId="0" applyFont="1" applyFill="1" applyBorder="1" applyAlignment="1">
      <alignment horizontal="left" vertical="center"/>
    </xf>
    <xf numFmtId="0" fontId="3" fillId="0" borderId="2" xfId="0" applyNumberFormat="1" applyFont="1" applyFill="1" applyBorder="1" applyAlignment="1">
      <alignment horizontal="right" vertical="center"/>
    </xf>
    <xf numFmtId="0" fontId="3" fillId="0" borderId="2" xfId="0" applyNumberFormat="1" applyFont="1" applyFill="1" applyBorder="1"/>
    <xf numFmtId="0" fontId="7" fillId="0" borderId="2" xfId="0" applyFont="1" applyFill="1" applyBorder="1" applyAlignment="1">
      <alignment horizontal="left" vertical="center"/>
    </xf>
    <xf numFmtId="0" fontId="7" fillId="0" borderId="14" xfId="0" applyFont="1" applyFill="1" applyBorder="1" applyAlignment="1">
      <alignment horizontal="left" vertical="center"/>
    </xf>
    <xf numFmtId="0" fontId="7" fillId="0" borderId="2" xfId="0" applyNumberFormat="1" applyFont="1" applyFill="1" applyBorder="1" applyAlignment="1">
      <alignment horizontal="right" vertical="center"/>
    </xf>
    <xf numFmtId="0" fontId="0" fillId="0" borderId="2" xfId="0" applyNumberFormat="1" applyFill="1" applyBorder="1"/>
    <xf numFmtId="0" fontId="0" fillId="0" borderId="2" xfId="0" applyFill="1" applyBorder="1"/>
    <xf numFmtId="0" fontId="32" fillId="0" borderId="14" xfId="0" applyFont="1" applyFill="1" applyBorder="1" applyAlignment="1">
      <alignment horizontal="left" vertical="center"/>
    </xf>
    <xf numFmtId="3" fontId="7" fillId="0" borderId="2" xfId="0" applyNumberFormat="1" applyFont="1" applyFill="1" applyBorder="1" applyAlignment="1">
      <alignment horizontal="right" vertical="center"/>
    </xf>
    <xf numFmtId="199" fontId="0" fillId="0" borderId="0" xfId="0" applyNumberFormat="1"/>
    <xf numFmtId="0" fontId="33" fillId="0" borderId="2" xfId="0" applyFont="1" applyFill="1" applyBorder="1" applyAlignment="1">
      <alignment horizontal="left" vertical="center"/>
    </xf>
    <xf numFmtId="0" fontId="33" fillId="0" borderId="14" xfId="0" applyFont="1" applyFill="1" applyBorder="1" applyAlignment="1">
      <alignment horizontal="left" vertical="center"/>
    </xf>
    <xf numFmtId="0" fontId="34" fillId="0" borderId="14" xfId="0" applyFont="1" applyFill="1" applyBorder="1" applyAlignment="1">
      <alignment horizontal="left" vertical="center"/>
    </xf>
    <xf numFmtId="0" fontId="32" fillId="0" borderId="14" xfId="0" applyFont="1" applyFill="1" applyBorder="1" applyAlignment="1">
      <alignment vertical="center"/>
    </xf>
    <xf numFmtId="0" fontId="7" fillId="0" borderId="14" xfId="0" applyFont="1" applyFill="1" applyBorder="1" applyAlignment="1">
      <alignment vertical="center"/>
    </xf>
    <xf numFmtId="0" fontId="4" fillId="0" borderId="14" xfId="0" applyFont="1" applyFill="1" applyBorder="1" applyAlignment="1">
      <alignment vertical="center"/>
    </xf>
    <xf numFmtId="0" fontId="3" fillId="0" borderId="14" xfId="0" applyFont="1" applyFill="1" applyBorder="1" applyAlignment="1">
      <alignment vertical="center"/>
    </xf>
    <xf numFmtId="0" fontId="4" fillId="0" borderId="2" xfId="0" applyFont="1" applyFill="1" applyBorder="1" applyAlignment="1">
      <alignment horizontal="left" vertical="center"/>
    </xf>
    <xf numFmtId="0" fontId="13" fillId="0" borderId="0" xfId="0" applyFont="1" applyFill="1"/>
    <xf numFmtId="0" fontId="14" fillId="0" borderId="0" xfId="0" applyFont="1" applyFill="1"/>
    <xf numFmtId="0" fontId="1" fillId="0" borderId="0" xfId="0" applyFont="1" applyFill="1" applyAlignment="1">
      <alignment vertical="center"/>
    </xf>
    <xf numFmtId="0" fontId="2" fillId="0" borderId="0" xfId="0" applyNumberFormat="1" applyFont="1" applyFill="1" applyBorder="1" applyAlignment="1" applyProtection="1">
      <alignment horizontal="center" vertical="center" wrapText="1"/>
    </xf>
    <xf numFmtId="0" fontId="35" fillId="0" borderId="0" xfId="155" applyFont="1" applyFill="1" applyBorder="1" applyAlignment="1">
      <alignment vertical="center" wrapText="1"/>
    </xf>
    <xf numFmtId="0" fontId="35"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right" vertical="center" wrapText="1"/>
    </xf>
    <xf numFmtId="0" fontId="3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196" fontId="36" fillId="0" borderId="2" xfId="154" applyNumberFormat="1" applyFont="1" applyFill="1" applyBorder="1" applyAlignment="1" applyProtection="1">
      <alignment horizontal="center" vertical="center" wrapText="1"/>
    </xf>
    <xf numFmtId="194" fontId="36" fillId="0" borderId="2" xfId="154" applyNumberFormat="1" applyFont="1" applyFill="1" applyBorder="1" applyAlignment="1" applyProtection="1">
      <alignment horizontal="center" vertical="center" wrapText="1"/>
    </xf>
    <xf numFmtId="196" fontId="36" fillId="0" borderId="2" xfId="161"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194" fontId="36" fillId="0" borderId="2" xfId="161"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vertical="center" wrapText="1"/>
    </xf>
    <xf numFmtId="196" fontId="37" fillId="0" borderId="2" xfId="154" applyNumberFormat="1" applyFont="1" applyFill="1" applyBorder="1" applyAlignment="1" applyProtection="1">
      <alignment horizontal="center" vertical="center" wrapText="1"/>
    </xf>
    <xf numFmtId="196" fontId="37" fillId="0" borderId="2" xfId="161" applyNumberFormat="1" applyFont="1" applyFill="1" applyBorder="1" applyAlignment="1" applyProtection="1">
      <alignment horizontal="center" vertical="center" wrapText="1"/>
    </xf>
    <xf numFmtId="194" fontId="37" fillId="0" borderId="2" xfId="161" applyNumberFormat="1" applyFont="1" applyFill="1" applyBorder="1" applyAlignment="1" applyProtection="1">
      <alignment horizontal="center" vertical="center" wrapText="1"/>
    </xf>
    <xf numFmtId="196" fontId="3" fillId="0" borderId="2" xfId="161" applyNumberFormat="1" applyFont="1" applyFill="1" applyBorder="1" applyAlignment="1" applyProtection="1">
      <alignment horizontal="center" vertical="center" wrapText="1"/>
    </xf>
    <xf numFmtId="194" fontId="3" fillId="0" borderId="2" xfId="161" applyNumberFormat="1" applyFont="1" applyFill="1" applyBorder="1" applyAlignment="1" applyProtection="1">
      <alignment horizontal="center" vertical="center" wrapText="1"/>
    </xf>
    <xf numFmtId="0" fontId="3" fillId="0" borderId="2" xfId="0" applyFont="1" applyFill="1" applyBorder="1" applyAlignment="1"/>
    <xf numFmtId="196" fontId="36"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194" fontId="37" fillId="0" borderId="2" xfId="154" applyNumberFormat="1" applyFont="1" applyFill="1" applyBorder="1" applyAlignment="1" applyProtection="1">
      <alignment horizontal="center" vertical="center" wrapText="1"/>
    </xf>
    <xf numFmtId="0" fontId="14" fillId="0" borderId="0" xfId="0" applyFont="1" applyAlignment="1">
      <alignment wrapText="1"/>
    </xf>
    <xf numFmtId="0" fontId="14" fillId="0" borderId="0" xfId="0" applyFont="1" applyAlignment="1">
      <alignment vertical="center" wrapText="1"/>
    </xf>
    <xf numFmtId="0" fontId="0" fillId="0" borderId="0" xfId="0" applyAlignment="1">
      <alignment vertical="center"/>
    </xf>
    <xf numFmtId="0" fontId="2" fillId="0" borderId="0" xfId="0" applyFont="1" applyFill="1" applyAlignment="1">
      <alignment horizontal="center" vertical="center" wrapText="1"/>
    </xf>
    <xf numFmtId="0" fontId="38" fillId="0" borderId="0" xfId="0" applyFont="1" applyFill="1" applyAlignment="1">
      <alignment horizontal="center" vertical="center" wrapText="1"/>
    </xf>
    <xf numFmtId="198" fontId="38" fillId="0" borderId="0" xfId="0" applyNumberFormat="1" applyFont="1" applyFill="1" applyAlignment="1">
      <alignment horizontal="center" vertical="center" wrapText="1"/>
    </xf>
    <xf numFmtId="0" fontId="3" fillId="0" borderId="0" xfId="0" applyFont="1" applyFill="1" applyAlignment="1">
      <alignment horizontal="right" vertical="center" wrapText="1"/>
    </xf>
    <xf numFmtId="198" fontId="3" fillId="0" borderId="0" xfId="0" applyNumberFormat="1" applyFont="1" applyFill="1" applyAlignment="1">
      <alignment horizontal="right" vertical="center" wrapText="1"/>
    </xf>
    <xf numFmtId="198" fontId="4" fillId="0" borderId="15" xfId="3" applyNumberFormat="1" applyFont="1" applyFill="1" applyBorder="1" applyAlignment="1">
      <alignment horizontal="center" vertical="center" wrapText="1"/>
    </xf>
    <xf numFmtId="198" fontId="4" fillId="0" borderId="15" xfId="3" applyNumberFormat="1" applyFont="1" applyFill="1" applyBorder="1" applyAlignment="1">
      <alignment horizontal="right" vertical="center" wrapText="1"/>
    </xf>
    <xf numFmtId="198" fontId="4" fillId="0" borderId="10" xfId="0" applyNumberFormat="1" applyFont="1" applyFill="1" applyBorder="1" applyAlignment="1">
      <alignment horizontal="center" vertical="center" wrapText="1"/>
    </xf>
    <xf numFmtId="198" fontId="4" fillId="0" borderId="10" xfId="3"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198" fontId="3" fillId="0" borderId="2" xfId="0" applyNumberFormat="1" applyFont="1" applyFill="1" applyBorder="1" applyAlignment="1">
      <alignment vertical="center" wrapText="1"/>
    </xf>
    <xf numFmtId="0" fontId="4" fillId="0" borderId="2" xfId="0" applyFont="1" applyFill="1" applyBorder="1" applyAlignment="1">
      <alignment horizontal="left" vertical="center" wrapText="1"/>
    </xf>
    <xf numFmtId="0" fontId="3" fillId="0" borderId="2" xfId="0" applyNumberFormat="1" applyFont="1" applyFill="1" applyBorder="1" applyAlignment="1">
      <alignment horizontal="right" vertical="center" wrapText="1"/>
    </xf>
    <xf numFmtId="198" fontId="0" fillId="0" borderId="2" xfId="0" applyNumberFormat="1" applyFill="1" applyBorder="1"/>
    <xf numFmtId="0" fontId="32" fillId="0" borderId="2" xfId="0" applyFont="1" applyFill="1" applyBorder="1" applyAlignment="1">
      <alignment horizontal="left" vertical="center"/>
    </xf>
    <xf numFmtId="0" fontId="34" fillId="0" borderId="2" xfId="0" applyFont="1" applyFill="1" applyBorder="1" applyAlignment="1">
      <alignment horizontal="left" vertical="center"/>
    </xf>
    <xf numFmtId="0" fontId="4" fillId="0" borderId="2" xfId="0" applyFont="1" applyFill="1" applyBorder="1" applyAlignment="1">
      <alignment vertical="center" wrapText="1"/>
    </xf>
    <xf numFmtId="0" fontId="7" fillId="0" borderId="2" xfId="0" applyFont="1" applyFill="1" applyBorder="1" applyAlignment="1">
      <alignment vertical="center"/>
    </xf>
    <xf numFmtId="0" fontId="3" fillId="0" borderId="2" xfId="0" applyFont="1" applyFill="1" applyBorder="1" applyAlignment="1">
      <alignment vertical="center" wrapText="1"/>
    </xf>
    <xf numFmtId="198" fontId="3" fillId="0" borderId="2" xfId="0" applyNumberFormat="1" applyFont="1" applyFill="1" applyBorder="1" applyAlignment="1">
      <alignment vertical="center"/>
    </xf>
    <xf numFmtId="0" fontId="39" fillId="0" borderId="2" xfId="0" applyFont="1" applyFill="1" applyBorder="1" applyAlignment="1">
      <alignment horizontal="left" vertical="center" wrapText="1"/>
    </xf>
    <xf numFmtId="198" fontId="0" fillId="0" borderId="0" xfId="0" applyNumberFormat="1"/>
    <xf numFmtId="0" fontId="40" fillId="0" borderId="0" xfId="155" applyFont="1" applyFill="1" applyAlignment="1">
      <alignment horizontal="center" vertical="center" wrapText="1"/>
    </xf>
    <xf numFmtId="198" fontId="40" fillId="0" borderId="0" xfId="155" applyNumberFormat="1" applyFont="1" applyFill="1" applyAlignment="1">
      <alignment horizontal="center" vertical="center" wrapText="1"/>
    </xf>
    <xf numFmtId="198" fontId="7" fillId="0" borderId="0" xfId="155" applyNumberFormat="1" applyFont="1" applyFill="1" applyAlignment="1">
      <alignment horizontal="right" vertical="center" wrapText="1"/>
    </xf>
    <xf numFmtId="0" fontId="32" fillId="0" borderId="9" xfId="155" applyFont="1" applyFill="1" applyBorder="1" applyAlignment="1">
      <alignment horizontal="center" vertical="center" wrapText="1"/>
    </xf>
    <xf numFmtId="0" fontId="4" fillId="0" borderId="9" xfId="155" applyFont="1" applyFill="1" applyBorder="1" applyAlignment="1">
      <alignment horizontal="center" vertical="center" wrapText="1"/>
    </xf>
    <xf numFmtId="0" fontId="4" fillId="0" borderId="2" xfId="155" applyFont="1" applyFill="1" applyBorder="1" applyAlignment="1">
      <alignment horizontal="center" vertical="center" wrapText="1"/>
    </xf>
    <xf numFmtId="198" fontId="4" fillId="0" borderId="2" xfId="155" applyNumberFormat="1" applyFont="1" applyFill="1" applyBorder="1" applyAlignment="1">
      <alignment horizontal="center" vertical="center" wrapText="1"/>
    </xf>
    <xf numFmtId="0" fontId="4" fillId="0" borderId="16" xfId="155" applyFont="1" applyFill="1" applyBorder="1" applyAlignment="1">
      <alignment horizontal="center" vertical="center" wrapText="1"/>
    </xf>
    <xf numFmtId="0" fontId="32" fillId="0" borderId="2" xfId="155" applyFont="1" applyFill="1" applyBorder="1" applyAlignment="1">
      <alignment horizontal="center" vertical="center" wrapText="1"/>
    </xf>
    <xf numFmtId="198" fontId="32" fillId="0" borderId="2" xfId="155" applyNumberFormat="1" applyFont="1" applyFill="1" applyBorder="1" applyAlignment="1">
      <alignment horizontal="center" vertical="center" wrapText="1"/>
    </xf>
    <xf numFmtId="0" fontId="4" fillId="0" borderId="2" xfId="155" applyFont="1" applyFill="1" applyBorder="1" applyAlignment="1">
      <alignment horizontal="left" vertical="center" wrapText="1"/>
    </xf>
    <xf numFmtId="200" fontId="36" fillId="0" borderId="2" xfId="155" applyNumberFormat="1" applyFont="1" applyFill="1" applyBorder="1" applyAlignment="1">
      <alignment horizontal="center" vertical="center" wrapText="1"/>
    </xf>
    <xf numFmtId="198" fontId="36" fillId="0" borderId="2" xfId="155" applyNumberFormat="1" applyFont="1" applyFill="1" applyBorder="1" applyAlignment="1">
      <alignment horizontal="center" vertical="center" wrapText="1"/>
    </xf>
    <xf numFmtId="0" fontId="4" fillId="0" borderId="2" xfId="155" applyFont="1" applyFill="1" applyBorder="1" applyAlignment="1">
      <alignment vertical="center" wrapText="1"/>
    </xf>
    <xf numFmtId="0" fontId="3" fillId="0" borderId="2" xfId="155" applyFont="1" applyFill="1" applyBorder="1" applyAlignment="1">
      <alignment vertical="center" wrapText="1"/>
    </xf>
    <xf numFmtId="196" fontId="41" fillId="0" borderId="2" xfId="179" applyNumberFormat="1" applyFont="1" applyFill="1" applyBorder="1" applyAlignment="1">
      <alignment horizontal="center" vertical="center"/>
    </xf>
    <xf numFmtId="200" fontId="37" fillId="0" borderId="2" xfId="1" applyNumberFormat="1" applyFont="1" applyFill="1" applyBorder="1" applyAlignment="1">
      <alignment horizontal="center" vertical="center" wrapText="1"/>
    </xf>
    <xf numFmtId="198" fontId="37" fillId="0" borderId="2" xfId="155" applyNumberFormat="1" applyFont="1" applyFill="1" applyBorder="1" applyAlignment="1">
      <alignment horizontal="center" vertical="center" wrapText="1"/>
    </xf>
    <xf numFmtId="200" fontId="37" fillId="0" borderId="2" xfId="155" applyNumberFormat="1" applyFont="1" applyFill="1" applyBorder="1" applyAlignment="1">
      <alignment horizontal="center" vertical="center" wrapText="1"/>
    </xf>
    <xf numFmtId="196" fontId="37" fillId="0" borderId="2" xfId="1" applyNumberFormat="1" applyFont="1" applyFill="1" applyBorder="1" applyAlignment="1">
      <alignment horizontal="center" vertical="center" wrapText="1"/>
    </xf>
    <xf numFmtId="3" fontId="37" fillId="0" borderId="2" xfId="1" applyNumberFormat="1" applyFont="1" applyFill="1" applyBorder="1" applyAlignment="1">
      <alignment horizontal="center" vertical="center" wrapText="1"/>
    </xf>
    <xf numFmtId="200" fontId="41" fillId="0" borderId="2" xfId="1" applyNumberFormat="1" applyFont="1" applyFill="1" applyBorder="1" applyAlignment="1">
      <alignment horizontal="center" vertical="center" wrapText="1"/>
    </xf>
    <xf numFmtId="0" fontId="0" fillId="0" borderId="0" xfId="0" applyAlignment="1">
      <alignment wrapText="1"/>
    </xf>
    <xf numFmtId="0" fontId="1" fillId="0" borderId="0" xfId="0" applyFont="1" applyFill="1" applyAlignment="1">
      <alignment vertical="center" wrapText="1"/>
    </xf>
    <xf numFmtId="198" fontId="16" fillId="0" borderId="0"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198" fontId="23" fillId="0" borderId="0" xfId="0" applyNumberFormat="1"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1" xfId="0" applyFont="1" applyFill="1" applyBorder="1" applyAlignment="1">
      <alignment horizontal="right" vertical="center" wrapText="1"/>
    </xf>
    <xf numFmtId="198" fontId="21" fillId="0" borderId="2" xfId="0" applyNumberFormat="1" applyFont="1" applyFill="1" applyBorder="1" applyAlignment="1">
      <alignment horizontal="center" vertical="center" wrapText="1"/>
    </xf>
    <xf numFmtId="0" fontId="21" fillId="0" borderId="17" xfId="0" applyFont="1" applyFill="1" applyBorder="1" applyAlignment="1">
      <alignment horizontal="center" vertical="center" wrapText="1"/>
    </xf>
    <xf numFmtId="198" fontId="20" fillId="0" borderId="2" xfId="0" applyNumberFormat="1" applyFont="1" applyFill="1" applyBorder="1" applyAlignment="1">
      <alignment horizontal="center" vertical="center" wrapText="1"/>
    </xf>
    <xf numFmtId="194" fontId="20" fillId="0" borderId="17" xfId="0" applyNumberFormat="1" applyFont="1" applyFill="1" applyBorder="1" applyAlignment="1">
      <alignment horizontal="center" vertical="center" wrapText="1"/>
    </xf>
    <xf numFmtId="195" fontId="24" fillId="0" borderId="2" xfId="0" applyNumberFormat="1" applyFont="1" applyFill="1" applyBorder="1" applyAlignment="1">
      <alignment vertical="center" wrapText="1"/>
    </xf>
    <xf numFmtId="198" fontId="24" fillId="0" borderId="2" xfId="0" applyNumberFormat="1" applyFont="1" applyFill="1" applyBorder="1" applyAlignment="1">
      <alignment horizontal="center" vertical="center" wrapText="1"/>
    </xf>
    <xf numFmtId="194" fontId="24" fillId="0" borderId="17" xfId="0" applyNumberFormat="1" applyFont="1" applyFill="1" applyBorder="1" applyAlignment="1">
      <alignment horizontal="center" vertical="center" wrapText="1"/>
    </xf>
    <xf numFmtId="194" fontId="24" fillId="0" borderId="17" xfId="0" applyNumberFormat="1" applyFont="1" applyFill="1" applyBorder="1" applyAlignment="1">
      <alignment vertical="center" wrapText="1"/>
    </xf>
    <xf numFmtId="200" fontId="24" fillId="0" borderId="2" xfId="0" applyNumberFormat="1" applyFont="1" applyFill="1" applyBorder="1" applyAlignment="1">
      <alignment horizontal="right" vertical="center" wrapText="1"/>
    </xf>
    <xf numFmtId="194" fontId="24" fillId="0" borderId="17" xfId="152" applyNumberFormat="1" applyFont="1" applyFill="1" applyBorder="1" applyAlignment="1">
      <alignment horizontal="center" vertical="center" wrapText="1"/>
    </xf>
    <xf numFmtId="3" fontId="42" fillId="0" borderId="2" xfId="0" applyNumberFormat="1" applyFont="1" applyFill="1" applyBorder="1" applyAlignment="1" applyProtection="1">
      <alignment horizontal="left" vertical="center" wrapText="1"/>
    </xf>
    <xf numFmtId="192" fontId="28" fillId="0" borderId="2" xfId="152" applyNumberFormat="1" applyFont="1" applyFill="1" applyBorder="1" applyAlignment="1">
      <alignment horizontal="right" vertical="center" wrapText="1"/>
    </xf>
    <xf numFmtId="0" fontId="43" fillId="0" borderId="2" xfId="0" applyFont="1" applyFill="1" applyBorder="1" applyAlignment="1">
      <alignment horizontal="right" vertical="center" wrapText="1"/>
    </xf>
    <xf numFmtId="0" fontId="17" fillId="2" borderId="0" xfId="0" applyFont="1" applyFill="1" applyBorder="1" applyAlignment="1">
      <alignment vertical="center" wrapText="1"/>
    </xf>
    <xf numFmtId="0" fontId="17" fillId="3" borderId="0" xfId="0" applyFont="1" applyFill="1" applyBorder="1" applyAlignment="1">
      <alignment vertical="center" wrapText="1"/>
    </xf>
    <xf numFmtId="192" fontId="26" fillId="0" borderId="2" xfId="152" applyNumberFormat="1" applyFont="1" applyFill="1" applyBorder="1" applyAlignment="1">
      <alignment vertical="center" wrapText="1"/>
    </xf>
    <xf numFmtId="195" fontId="26" fillId="0" borderId="2" xfId="0" applyNumberFormat="1" applyFont="1" applyFill="1" applyBorder="1" applyAlignment="1">
      <alignment vertical="center" wrapText="1"/>
    </xf>
    <xf numFmtId="194" fontId="26" fillId="0" borderId="17" xfId="0" applyNumberFormat="1" applyFont="1" applyFill="1" applyBorder="1" applyAlignment="1">
      <alignment vertical="center" wrapText="1"/>
    </xf>
    <xf numFmtId="198" fontId="26" fillId="0" borderId="2" xfId="0" applyNumberFormat="1" applyFont="1" applyFill="1" applyBorder="1" applyAlignment="1">
      <alignment horizontal="center" vertical="center" wrapText="1"/>
    </xf>
    <xf numFmtId="0" fontId="21" fillId="0" borderId="18" xfId="0" applyFont="1" applyFill="1" applyBorder="1" applyAlignment="1">
      <alignment horizontal="center" vertical="center" wrapText="1"/>
    </xf>
    <xf numFmtId="192" fontId="26" fillId="0" borderId="18" xfId="152" applyNumberFormat="1" applyFont="1" applyFill="1" applyBorder="1" applyAlignment="1">
      <alignment horizontal="center" vertical="center" wrapText="1"/>
    </xf>
    <xf numFmtId="197" fontId="26" fillId="0" borderId="18" xfId="0" applyNumberFormat="1" applyFont="1" applyFill="1" applyBorder="1" applyAlignment="1">
      <alignment horizontal="right" vertical="center" wrapText="1"/>
    </xf>
    <xf numFmtId="0" fontId="17" fillId="3" borderId="0" xfId="0" applyFont="1" applyFill="1" applyBorder="1" applyAlignment="1">
      <alignment horizontal="center" vertical="center" wrapText="1"/>
    </xf>
    <xf numFmtId="198" fontId="43" fillId="3" borderId="0" xfId="0" applyNumberFormat="1" applyFont="1" applyFill="1" applyBorder="1" applyAlignment="1">
      <alignment horizontal="center" vertical="center" wrapText="1"/>
    </xf>
    <xf numFmtId="0" fontId="2" fillId="3" borderId="0" xfId="0" applyNumberFormat="1" applyFont="1" applyFill="1" applyBorder="1" applyAlignment="1" applyProtection="1">
      <alignment horizontal="center" vertical="center" wrapText="1"/>
    </xf>
    <xf numFmtId="198" fontId="2" fillId="3" borderId="0" xfId="0" applyNumberFormat="1" applyFont="1" applyFill="1" applyBorder="1" applyAlignment="1" applyProtection="1">
      <alignment horizontal="center" vertical="center" wrapText="1"/>
    </xf>
    <xf numFmtId="0" fontId="35" fillId="3" borderId="0" xfId="155" applyFont="1" applyFill="1" applyBorder="1" applyAlignment="1">
      <alignment vertical="center" wrapText="1"/>
    </xf>
    <xf numFmtId="0" fontId="35" fillId="3" borderId="0" xfId="0" applyNumberFormat="1" applyFont="1" applyFill="1" applyBorder="1" applyAlignment="1" applyProtection="1">
      <alignment vertical="center" wrapText="1"/>
    </xf>
    <xf numFmtId="198" fontId="35" fillId="3" borderId="0" xfId="0" applyNumberFormat="1" applyFont="1" applyFill="1" applyBorder="1" applyAlignment="1" applyProtection="1">
      <alignment vertical="center" wrapText="1"/>
    </xf>
    <xf numFmtId="0" fontId="44" fillId="0" borderId="2" xfId="0" applyNumberFormat="1" applyFont="1" applyFill="1" applyBorder="1" applyAlignment="1" applyProtection="1">
      <alignment horizontal="center" vertical="center" wrapText="1"/>
    </xf>
    <xf numFmtId="198" fontId="44" fillId="0" borderId="2" xfId="0" applyNumberFormat="1" applyFont="1" applyFill="1" applyBorder="1" applyAlignment="1" applyProtection="1">
      <alignment horizontal="center" vertical="center" wrapText="1"/>
    </xf>
    <xf numFmtId="0" fontId="44" fillId="0" borderId="17" xfId="0" applyNumberFormat="1" applyFont="1" applyFill="1" applyBorder="1" applyAlignment="1" applyProtection="1">
      <alignment horizontal="center" vertical="center" wrapText="1"/>
    </xf>
    <xf numFmtId="198" fontId="36" fillId="0" borderId="2" xfId="154" applyNumberFormat="1" applyFont="1" applyFill="1" applyBorder="1" applyAlignment="1" applyProtection="1">
      <alignment horizontal="center" vertical="center" wrapText="1"/>
    </xf>
    <xf numFmtId="194" fontId="36" fillId="0" borderId="17" xfId="161" applyNumberFormat="1" applyFont="1" applyFill="1" applyBorder="1" applyAlignment="1" applyProtection="1">
      <alignment horizontal="center" vertical="center" wrapText="1"/>
    </xf>
    <xf numFmtId="0" fontId="14" fillId="0" borderId="2" xfId="0" applyFont="1" applyFill="1" applyBorder="1" applyAlignment="1">
      <alignment vertical="center"/>
    </xf>
    <xf numFmtId="194" fontId="37" fillId="0" borderId="17" xfId="161" applyNumberFormat="1" applyFont="1" applyFill="1" applyBorder="1" applyAlignment="1" applyProtection="1">
      <alignment horizontal="center" vertical="center" wrapText="1"/>
    </xf>
    <xf numFmtId="194" fontId="36" fillId="0" borderId="17" xfId="154" applyNumberFormat="1" applyFont="1" applyFill="1" applyBorder="1" applyAlignment="1" applyProtection="1">
      <alignment horizontal="center" vertical="center" wrapText="1"/>
    </xf>
    <xf numFmtId="194" fontId="3" fillId="0" borderId="17" xfId="161" applyNumberFormat="1" applyFont="1" applyFill="1" applyBorder="1" applyAlignment="1" applyProtection="1">
      <alignment horizontal="center" vertical="center" wrapText="1"/>
    </xf>
    <xf numFmtId="0" fontId="0" fillId="0" borderId="0" xfId="0" applyFill="1" applyBorder="1" applyAlignment="1">
      <alignment vertical="center"/>
    </xf>
    <xf numFmtId="194" fontId="37" fillId="0" borderId="17" xfId="154" applyNumberFormat="1" applyFont="1" applyFill="1" applyBorder="1" applyAlignment="1" applyProtection="1">
      <alignment horizontal="center" vertical="center" wrapText="1"/>
    </xf>
    <xf numFmtId="0" fontId="40" fillId="0" borderId="0" xfId="0" applyFont="1" applyFill="1" applyAlignment="1">
      <alignment horizontal="center" vertical="center"/>
    </xf>
    <xf numFmtId="0" fontId="45" fillId="0" borderId="0" xfId="0" applyFont="1" applyFill="1" applyAlignment="1">
      <alignment horizontal="center" vertical="center"/>
    </xf>
    <xf numFmtId="0" fontId="3" fillId="0" borderId="19" xfId="0" applyFont="1" applyFill="1" applyBorder="1" applyAlignment="1">
      <alignment horizontal="left" vertical="center"/>
    </xf>
    <xf numFmtId="0" fontId="3" fillId="0" borderId="19" xfId="0" applyNumberFormat="1" applyFont="1" applyFill="1" applyBorder="1" applyAlignment="1">
      <alignment horizontal="right" vertical="center"/>
    </xf>
    <xf numFmtId="3" fontId="3" fillId="0" borderId="20" xfId="0" applyNumberFormat="1" applyFont="1" applyFill="1" applyBorder="1" applyAlignment="1">
      <alignment horizontal="right" vertical="center"/>
    </xf>
    <xf numFmtId="0" fontId="14" fillId="0" borderId="21" xfId="0" applyFont="1" applyFill="1" applyBorder="1"/>
    <xf numFmtId="0" fontId="3" fillId="0" borderId="6" xfId="0" applyFont="1" applyFill="1" applyBorder="1" applyAlignment="1">
      <alignment horizontal="left" vertical="center"/>
    </xf>
    <xf numFmtId="0" fontId="3" fillId="0" borderId="6" xfId="0"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0" fontId="14" fillId="0" borderId="16" xfId="0" applyFont="1" applyFill="1" applyBorder="1"/>
    <xf numFmtId="0" fontId="3" fillId="0" borderId="7" xfId="0" applyFont="1" applyFill="1" applyBorder="1" applyAlignment="1">
      <alignment horizontal="left" vertical="center"/>
    </xf>
    <xf numFmtId="0" fontId="3" fillId="0" borderId="7" xfId="0" applyNumberFormat="1" applyFont="1" applyFill="1" applyBorder="1" applyAlignment="1">
      <alignment horizontal="right" vertical="center"/>
    </xf>
    <xf numFmtId="3" fontId="3" fillId="0" borderId="8" xfId="0" applyNumberFormat="1" applyFont="1" applyFill="1" applyBorder="1" applyAlignment="1">
      <alignment horizontal="right" vertical="center"/>
    </xf>
    <xf numFmtId="0" fontId="14" fillId="0" borderId="9" xfId="0" applyFont="1" applyFill="1" applyBorder="1"/>
    <xf numFmtId="0" fontId="3" fillId="0" borderId="3" xfId="0" applyFont="1" applyFill="1" applyBorder="1" applyAlignment="1">
      <alignment horizontal="left" vertical="center"/>
    </xf>
    <xf numFmtId="0" fontId="3" fillId="0" borderId="3" xfId="0" applyNumberFormat="1" applyFont="1" applyFill="1" applyBorder="1" applyAlignment="1">
      <alignment horizontal="right" vertical="center"/>
    </xf>
    <xf numFmtId="3" fontId="3" fillId="0" borderId="4" xfId="0" applyNumberFormat="1" applyFont="1" applyFill="1" applyBorder="1" applyAlignment="1">
      <alignment horizontal="right" vertical="center"/>
    </xf>
    <xf numFmtId="0" fontId="14" fillId="0" borderId="2" xfId="0" applyFont="1" applyFill="1" applyBorder="1"/>
    <xf numFmtId="0" fontId="4" fillId="0" borderId="3" xfId="0" applyFont="1" applyFill="1" applyBorder="1" applyAlignment="1">
      <alignment horizontal="left" vertical="center"/>
    </xf>
    <xf numFmtId="3" fontId="3" fillId="0" borderId="3" xfId="0" applyNumberFormat="1" applyFont="1" applyFill="1" applyBorder="1" applyAlignment="1">
      <alignment horizontal="right" vertical="center"/>
    </xf>
    <xf numFmtId="0" fontId="3" fillId="0" borderId="22" xfId="0" applyFont="1" applyFill="1" applyBorder="1" applyAlignment="1">
      <alignment horizontal="left" vertical="center"/>
    </xf>
    <xf numFmtId="0" fontId="4" fillId="0" borderId="6" xfId="0" applyFont="1" applyFill="1" applyBorder="1" applyAlignment="1">
      <alignment horizontal="left" vertical="center"/>
    </xf>
    <xf numFmtId="3" fontId="3" fillId="0" borderId="6" xfId="0" applyNumberFormat="1" applyFont="1" applyFill="1" applyBorder="1" applyAlignment="1">
      <alignment horizontal="right" vertical="center"/>
    </xf>
    <xf numFmtId="0" fontId="3" fillId="0" borderId="5" xfId="0" applyFont="1" applyFill="1" applyBorder="1" applyAlignment="1">
      <alignment horizontal="left" vertical="center"/>
    </xf>
    <xf numFmtId="0" fontId="3" fillId="0" borderId="23" xfId="0" applyFont="1" applyFill="1" applyBorder="1" applyAlignment="1">
      <alignment horizontal="left" vertical="center"/>
    </xf>
    <xf numFmtId="3" fontId="3" fillId="0" borderId="19" xfId="0" applyNumberFormat="1" applyFont="1" applyFill="1" applyBorder="1" applyAlignment="1">
      <alignment horizontal="right" vertical="center"/>
    </xf>
    <xf numFmtId="0" fontId="3" fillId="0" borderId="8" xfId="0" applyFont="1" applyFill="1" applyBorder="1" applyAlignment="1">
      <alignment horizontal="left"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3" fontId="3" fillId="0" borderId="7" xfId="0" applyNumberFormat="1" applyFont="1" applyFill="1" applyBorder="1" applyAlignment="1">
      <alignment horizontal="right" vertical="center"/>
    </xf>
    <xf numFmtId="0" fontId="3" fillId="0" borderId="4" xfId="0" applyFont="1" applyFill="1" applyBorder="1" applyAlignment="1">
      <alignment horizontal="left" vertical="center"/>
    </xf>
    <xf numFmtId="0" fontId="4" fillId="0" borderId="7" xfId="0" applyFont="1" applyFill="1" applyBorder="1" applyAlignment="1">
      <alignment horizontal="left" vertical="center"/>
    </xf>
    <xf numFmtId="0" fontId="0" fillId="0" borderId="0" xfId="0" applyFont="1" applyFill="1"/>
    <xf numFmtId="0" fontId="40" fillId="0" borderId="0" xfId="155" applyFont="1" applyFill="1" applyBorder="1" applyAlignment="1">
      <alignment horizontal="center" vertical="center" wrapText="1"/>
    </xf>
    <xf numFmtId="198" fontId="40" fillId="0" borderId="0" xfId="155" applyNumberFormat="1" applyFont="1" applyFill="1" applyBorder="1" applyAlignment="1">
      <alignment horizontal="center" vertical="center" wrapText="1"/>
    </xf>
    <xf numFmtId="0" fontId="3" fillId="0" borderId="0" xfId="155" applyFont="1" applyFill="1" applyBorder="1" applyAlignment="1">
      <alignment vertical="center" wrapText="1"/>
    </xf>
    <xf numFmtId="198" fontId="3" fillId="0" borderId="0" xfId="155" applyNumberFormat="1" applyFont="1" applyFill="1" applyBorder="1" applyAlignment="1">
      <alignment vertical="center" wrapText="1"/>
    </xf>
    <xf numFmtId="198" fontId="3" fillId="0" borderId="0" xfId="155" applyNumberFormat="1" applyFont="1" applyFill="1" applyBorder="1" applyAlignment="1">
      <alignment horizontal="right" vertical="center" wrapText="1"/>
    </xf>
    <xf numFmtId="0" fontId="44" fillId="0" borderId="2" xfId="155" applyFont="1" applyFill="1" applyBorder="1" applyAlignment="1">
      <alignment horizontal="center" vertical="center" wrapText="1"/>
    </xf>
    <xf numFmtId="0" fontId="44" fillId="0" borderId="9" xfId="155" applyFont="1" applyFill="1" applyBorder="1" applyAlignment="1">
      <alignment horizontal="center" vertical="center" wrapText="1"/>
    </xf>
    <xf numFmtId="198" fontId="44" fillId="0" borderId="2" xfId="155" applyNumberFormat="1" applyFont="1" applyFill="1" applyBorder="1" applyAlignment="1">
      <alignment horizontal="center" vertical="center" wrapText="1"/>
    </xf>
    <xf numFmtId="196" fontId="37" fillId="0" borderId="2" xfId="179" applyNumberFormat="1" applyFont="1" applyFill="1" applyBorder="1" applyAlignment="1">
      <alignment horizontal="center" vertical="center"/>
    </xf>
    <xf numFmtId="0" fontId="3" fillId="0" borderId="0" xfId="0" applyFont="1" applyFill="1"/>
  </cellXfs>
  <cellStyles count="1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Book1_一般预算 10 7 5" xfId="49"/>
    <cellStyle name="差_Book1 4 2 2 2 2 2 2 2 2 3" xfId="50"/>
    <cellStyle name="好_Book1 2 3 2 2 2 2 3 3 3 2" xfId="51"/>
    <cellStyle name="Accent4 2 4" xfId="52"/>
    <cellStyle name="40% - 强调文字颜色 5 4 2 2" xfId="53"/>
    <cellStyle name="好_Book1 2 5 2 2 7 2" xfId="54"/>
    <cellStyle name="20% - 强调文字颜色 6 4 2 2" xfId="55"/>
    <cellStyle name="Accent6 3 3" xfId="56"/>
    <cellStyle name="Accent5 - 60% 2 2 3" xfId="57"/>
    <cellStyle name="Accent3 4 2" xfId="58"/>
    <cellStyle name="百分比 7" xfId="59"/>
    <cellStyle name="_Book1_3 2 4" xfId="60"/>
    <cellStyle name="常规 31" xfId="61"/>
    <cellStyle name="计算 3 3 5 2" xfId="62"/>
    <cellStyle name="Accent2 - 40% 3" xfId="63"/>
    <cellStyle name="PSDate 2 4" xfId="64"/>
    <cellStyle name="40% - 强调文字颜色 3 3 3 3" xfId="65"/>
    <cellStyle name="20% - 强调文字颜色 4 2 2 3 3" xfId="66"/>
    <cellStyle name="Accent6 - 40% 2 2 2 2" xfId="67"/>
    <cellStyle name="Accent2 2 4 2" xfId="68"/>
    <cellStyle name="Accent3 - 20% 2 2 2 2 2" xfId="69"/>
    <cellStyle name="常规 2 2 3 3" xfId="70"/>
    <cellStyle name="20% - 强调文字颜色 3 2 2 2 2 2" xfId="71"/>
    <cellStyle name="60% - 强调文字颜色 5 3 2 3 2" xfId="72"/>
    <cellStyle name="PSSpacer 2 4" xfId="73"/>
    <cellStyle name="60% - 强调文字颜色 3 3 4" xfId="74"/>
    <cellStyle name="20% - 强调文字颜色 5 4 4" xfId="75"/>
    <cellStyle name="Millares [0]_96 Risk" xfId="76"/>
    <cellStyle name="输出 5 4" xfId="77"/>
    <cellStyle name="差_2014年国有资本经营预算表_一般转移支付12.31更新(1) 2 2" xfId="78"/>
    <cellStyle name="强调文字颜色 6 4 3" xfId="79"/>
    <cellStyle name="Accent3 - 40% 3 2 4" xfId="80"/>
    <cellStyle name="Accent1 - 40% 2 2 2 2" xfId="81"/>
    <cellStyle name="Accent5 5 2" xfId="82"/>
    <cellStyle name="60% - 强调文字颜色 4 2 3 2 2" xfId="83"/>
    <cellStyle name="40% - 强调文字颜色 2 3 4 2" xfId="84"/>
    <cellStyle name="输入 2 6" xfId="85"/>
    <cellStyle name="no dec" xfId="86"/>
    <cellStyle name="Accent5 - 20% 4 2" xfId="87"/>
    <cellStyle name="60% - 强调文字颜色 1 4 3" xfId="88"/>
    <cellStyle name="60% - 强调文字颜色 2 3 4 2" xfId="89"/>
    <cellStyle name="20% - 强调文字颜色 1 3" xfId="90"/>
    <cellStyle name="好_支出测算_中央提前下达专项12_Xl0000464" xfId="91"/>
    <cellStyle name="Accent6 - 60% 2" xfId="92"/>
    <cellStyle name="货币 2" xfId="93"/>
    <cellStyle name="Accent3 - 60% 2 2 2 3" xfId="94"/>
    <cellStyle name="常规 2 2 2 2 2" xfId="95"/>
    <cellStyle name="20% - 强调文字颜色 2 3" xfId="96"/>
    <cellStyle name="PSDec 5" xfId="97"/>
    <cellStyle name="40% - 强调文字颜色 6 2 3 3 2" xfId="98"/>
    <cellStyle name="_Book1_1" xfId="99"/>
    <cellStyle name="表标题 2" xfId="100"/>
    <cellStyle name="Header2 2 2" xfId="101"/>
    <cellStyle name="标题 3 2 3" xfId="102"/>
    <cellStyle name="标题 1 3" xfId="103"/>
    <cellStyle name="汇总 3 2 6" xfId="104"/>
    <cellStyle name="Dollar (zero dec) 3" xfId="105"/>
    <cellStyle name="标题 4 3" xfId="106"/>
    <cellStyle name="60% - 强调文字颜色 6 2 2 2 2 2 2" xfId="107"/>
    <cellStyle name="差_支出测算_2016年预算 报财经委(1)_Xl0000464" xfId="108"/>
    <cellStyle name="Pourcentage_pldt" xfId="109"/>
    <cellStyle name="警告文本 2 3 4" xfId="110"/>
    <cellStyle name="标题 2 2" xfId="111"/>
    <cellStyle name="标题 5 3" xfId="112"/>
    <cellStyle name="强调文字颜色 1 2 3 4 2" xfId="113"/>
    <cellStyle name="New Times Roman 2" xfId="114"/>
    <cellStyle name="_2011年彭阳县项目计划表(10月3日报市发改委)" xfId="115"/>
    <cellStyle name="强调文字颜色 3 2 4 3" xfId="116"/>
    <cellStyle name="Grey 2" xfId="117"/>
    <cellStyle name="Input [yellow] 2 5" xfId="118"/>
    <cellStyle name="千位分隔 2 6 3 2" xfId="119"/>
    <cellStyle name="好_2014年国有资本经营预算表_中央提前下达专项12 3 2" xfId="120"/>
    <cellStyle name="Header1" xfId="121"/>
    <cellStyle name="千位分隔[0] 2" xfId="122"/>
    <cellStyle name="Normal - Style1 2" xfId="123"/>
    <cellStyle name="PSChar 4 2" xfId="124"/>
    <cellStyle name="注释 4 3 2" xfId="125"/>
    <cellStyle name="Comma_!!!GO" xfId="126"/>
    <cellStyle name="适中 3 5" xfId="127"/>
    <cellStyle name="部门" xfId="128"/>
    <cellStyle name="PSInt 2 3 2" xfId="129"/>
    <cellStyle name="Currency1 2" xfId="130"/>
    <cellStyle name="解释性文本 3 5" xfId="131"/>
    <cellStyle name="Standard_AREAS" xfId="132"/>
    <cellStyle name="args.style 2 2" xfId="133"/>
    <cellStyle name="Moneda_96 Risk" xfId="134"/>
    <cellStyle name="检查单元格 2 3 4" xfId="135"/>
    <cellStyle name="6mal" xfId="136"/>
    <cellStyle name="常规 28" xfId="137"/>
    <cellStyle name="捠壿_Region Orders (2)" xfId="138"/>
    <cellStyle name="Linked Cells" xfId="139"/>
    <cellStyle name="Percent [2] 2 3 2" xfId="140"/>
    <cellStyle name="常规 16 3 2" xfId="141"/>
    <cellStyle name="常规 8 7" xfId="142"/>
    <cellStyle name="强调文字颜色 2 3 3 3 2" xfId="143"/>
    <cellStyle name="编号" xfId="144"/>
    <cellStyle name="Mon閠aire [0]_!!!GO" xfId="145"/>
    <cellStyle name="Percent_!!!GO" xfId="146"/>
    <cellStyle name="标题1" xfId="147"/>
    <cellStyle name="链接单元格 3 3 3" xfId="148"/>
    <cellStyle name="常规 21" xfId="149"/>
    <cellStyle name="_ET_STYLE_NoName_00__Book1_2" xfId="150"/>
    <cellStyle name="Input Cells" xfId="151"/>
    <cellStyle name="千位分隔_基金" xfId="152"/>
    <cellStyle name="PSHeading" xfId="153"/>
    <cellStyle name="常规 5" xfId="154"/>
    <cellStyle name="常规_2015年预算 12.25报财经委" xfId="155"/>
    <cellStyle name="per.style" xfId="156"/>
    <cellStyle name="Millares_96 Risk" xfId="157"/>
    <cellStyle name="千位分隔 13" xfId="158"/>
    <cellStyle name="百分比 2 4" xfId="159"/>
    <cellStyle name="Currency_!!!GO" xfId="160"/>
    <cellStyle name="常规 6" xfId="161"/>
    <cellStyle name="常规 2 9" xfId="162"/>
    <cellStyle name="Date 2" xfId="163"/>
    <cellStyle name="Milliers_!!!GO" xfId="164"/>
    <cellStyle name="RowLevel_0" xfId="165"/>
    <cellStyle name="Milliers [0]_!!!GO" xfId="166"/>
    <cellStyle name="捠壿 [0.00]_Region Orders (2)" xfId="167"/>
    <cellStyle name="千位分隔 2 8 2" xfId="168"/>
    <cellStyle name="comma zerodec 2" xfId="169"/>
    <cellStyle name="t" xfId="170"/>
    <cellStyle name="未定义" xfId="171"/>
    <cellStyle name="Moneda [0]_96 Risk" xfId="172"/>
    <cellStyle name="常规 11" xfId="173"/>
    <cellStyle name="Comma [0]_!!!GO" xfId="174"/>
    <cellStyle name="常规 32" xfId="175"/>
    <cellStyle name="常规 27" xfId="176"/>
    <cellStyle name="常规 22" xfId="177"/>
    <cellStyle name="常规 30" xfId="178"/>
    <cellStyle name="常规_(上年同期数－人大）宁夏财政（2014年）表_2016年预算 报财经委1.3(1)" xfId="17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3.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24180;\1&#26376;\2026&#24180;&#39044;&#31639;\&#25253;&#36130;&#25919;&#21381;&#25968;&#25454;&#31561;\2025&#24180;12&#26376;&#24429;&#38451;&#21439;&#39044;&#31639;&#25191;&#34892;&#26376;&#252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130;&#25919;&#24635;&#20915;&#31639;&#65288;2000-&#65289;\2024&#24180;&#36130;&#25919;&#24635;&#20915;&#31639;&#24405;&#20837;&#34920;&#65288;&#24453;&#2345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6&#24180;\1&#26376;\&#20915;&#31639;\2025&#24180;&#24635;&#20915;&#31639;&#24405;&#20837;&#34920;&#65288;&#22521;&#35757;&#20351;&#2999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valuation Version"/>
      <sheetName val="##BASEINFO"/>
      <sheetName val="IB"/>
      <sheetName val="YB01"/>
      <sheetName val="YB02"/>
    </sheetNames>
    <sheetDataSet>
      <sheetData sheetId="0"/>
      <sheetData sheetId="1"/>
      <sheetData sheetId="2"/>
      <sheetData sheetId="3">
        <row r="289">
          <cell r="C289">
            <v>776</v>
          </cell>
        </row>
        <row r="300">
          <cell r="C300">
            <v>0</v>
          </cell>
        </row>
        <row r="304">
          <cell r="C304">
            <v>247</v>
          </cell>
        </row>
        <row r="305">
          <cell r="C305">
            <v>453</v>
          </cell>
        </row>
        <row r="306">
          <cell r="C306">
            <v>72</v>
          </cell>
        </row>
        <row r="312">
          <cell r="C312">
            <v>0</v>
          </cell>
        </row>
      </sheetData>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sheetData sheetId="2"/>
      <sheetData sheetId="3"/>
      <sheetData sheetId="4"/>
      <sheetData sheetId="5"/>
      <sheetData sheetId="6"/>
      <sheetData sheetId="7"/>
      <sheetData sheetId="8">
        <row r="5">
          <cell r="D5">
            <v>460031</v>
          </cell>
        </row>
        <row r="6">
          <cell r="D6">
            <v>0</v>
          </cell>
        </row>
        <row r="72">
          <cell r="D72">
            <v>213</v>
          </cell>
        </row>
        <row r="77">
          <cell r="D77">
            <v>1505</v>
          </cell>
        </row>
        <row r="81">
          <cell r="D81">
            <v>12794</v>
          </cell>
        </row>
        <row r="88">
          <cell r="D88">
            <v>0</v>
          </cell>
        </row>
        <row r="98">
          <cell r="D98">
            <v>0</v>
          </cell>
        </row>
        <row r="121">
          <cell r="B121">
            <v>520729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31"/>
  <sheetViews>
    <sheetView topLeftCell="A6" workbookViewId="0">
      <selection activeCell="A2" sqref="A2:F2"/>
    </sheetView>
  </sheetViews>
  <sheetFormatPr defaultColWidth="9" defaultRowHeight="14.25" outlineLevelCol="5"/>
  <cols>
    <col min="1" max="1" width="23" customWidth="1"/>
    <col min="2" max="2" width="10.875" customWidth="1"/>
    <col min="3" max="3" width="10.5" customWidth="1"/>
    <col min="4" max="4" width="13.5" customWidth="1"/>
    <col min="5" max="5" width="10.625" customWidth="1"/>
    <col min="6" max="6" width="12.675" customWidth="1"/>
    <col min="7" max="7" width="13.3083333333333" customWidth="1"/>
  </cols>
  <sheetData>
    <row r="1" ht="22" customHeight="1" spans="1:6">
      <c r="A1" s="174" t="s">
        <v>0</v>
      </c>
      <c r="B1" s="326"/>
      <c r="C1" s="326"/>
      <c r="D1" s="326"/>
      <c r="E1" s="326"/>
      <c r="F1" s="326"/>
    </row>
    <row r="2" ht="28.5" customHeight="1" spans="1:6">
      <c r="A2" s="327" t="s">
        <v>1</v>
      </c>
      <c r="B2" s="327"/>
      <c r="C2" s="223"/>
      <c r="D2" s="327"/>
      <c r="E2" s="328"/>
      <c r="F2" s="328"/>
    </row>
    <row r="3" ht="20.1" customHeight="1" spans="1:6">
      <c r="A3" s="329"/>
      <c r="B3" s="329"/>
      <c r="C3" s="329"/>
      <c r="D3" s="329"/>
      <c r="E3" s="330"/>
      <c r="F3" s="331" t="s">
        <v>2</v>
      </c>
    </row>
    <row r="4" ht="38" customHeight="1" spans="1:6">
      <c r="A4" s="332" t="s">
        <v>3</v>
      </c>
      <c r="B4" s="332" t="s">
        <v>4</v>
      </c>
      <c r="C4" s="333" t="s">
        <v>5</v>
      </c>
      <c r="D4" s="332" t="s">
        <v>6</v>
      </c>
      <c r="E4" s="334" t="s">
        <v>7</v>
      </c>
      <c r="F4" s="334" t="s">
        <v>8</v>
      </c>
    </row>
    <row r="5" ht="21.1" customHeight="1" spans="1:6">
      <c r="A5" s="233" t="s">
        <v>9</v>
      </c>
      <c r="B5" s="234">
        <f>B6+B22</f>
        <v>36320</v>
      </c>
      <c r="C5" s="234">
        <f>C6+C22</f>
        <v>26200</v>
      </c>
      <c r="D5" s="234">
        <f>D6+D22</f>
        <v>21601</v>
      </c>
      <c r="E5" s="235">
        <f t="shared" ref="E5:E30" si="0">ROUND(D5/C5*100,2)</f>
        <v>82.45</v>
      </c>
      <c r="F5" s="235">
        <f t="shared" ref="F5:F30" si="1">ROUND((D5/B5-1)*100,2)</f>
        <v>-40.53</v>
      </c>
    </row>
    <row r="6" ht="21.1" customHeight="1" spans="1:6">
      <c r="A6" s="236" t="s">
        <v>10</v>
      </c>
      <c r="B6" s="234">
        <f>SUM(B7:B21)</f>
        <v>28129</v>
      </c>
      <c r="C6" s="234">
        <f>SUM(C7:C21)</f>
        <v>17000</v>
      </c>
      <c r="D6" s="234">
        <f>SUM(D7:D21)</f>
        <v>15008</v>
      </c>
      <c r="E6" s="235">
        <f t="shared" si="0"/>
        <v>88.28</v>
      </c>
      <c r="F6" s="235">
        <f t="shared" si="1"/>
        <v>-46.65</v>
      </c>
    </row>
    <row r="7" ht="21.1" customHeight="1" spans="1:6">
      <c r="A7" s="237" t="s">
        <v>11</v>
      </c>
      <c r="B7" s="335">
        <v>15689</v>
      </c>
      <c r="C7" s="335">
        <v>7518</v>
      </c>
      <c r="D7" s="239">
        <v>7644</v>
      </c>
      <c r="E7" s="235">
        <f t="shared" si="0"/>
        <v>101.68</v>
      </c>
      <c r="F7" s="235">
        <f t="shared" si="1"/>
        <v>-51.28</v>
      </c>
    </row>
    <row r="8" ht="21.1" customHeight="1" spans="1:6">
      <c r="A8" s="237" t="s">
        <v>12</v>
      </c>
      <c r="B8" s="335">
        <v>3875</v>
      </c>
      <c r="C8" s="335">
        <v>2850</v>
      </c>
      <c r="D8" s="239">
        <v>1501</v>
      </c>
      <c r="E8" s="235">
        <f t="shared" si="0"/>
        <v>52.67</v>
      </c>
      <c r="F8" s="235">
        <f t="shared" si="1"/>
        <v>-61.26</v>
      </c>
    </row>
    <row r="9" ht="21.1" customHeight="1" spans="1:6">
      <c r="A9" s="237" t="s">
        <v>13</v>
      </c>
      <c r="B9" s="335">
        <v>465</v>
      </c>
      <c r="C9" s="335">
        <v>500</v>
      </c>
      <c r="D9" s="239">
        <v>547</v>
      </c>
      <c r="E9" s="235">
        <f t="shared" si="0"/>
        <v>109.4</v>
      </c>
      <c r="F9" s="235">
        <f t="shared" si="1"/>
        <v>17.63</v>
      </c>
    </row>
    <row r="10" ht="21.1" customHeight="1" spans="1:6">
      <c r="A10" s="237" t="s">
        <v>14</v>
      </c>
      <c r="B10" s="335"/>
      <c r="C10" s="335"/>
      <c r="D10" s="239"/>
      <c r="E10" s="235"/>
      <c r="F10" s="235"/>
    </row>
    <row r="11" ht="21.1" customHeight="1" spans="1:6">
      <c r="A11" s="237" t="s">
        <v>15</v>
      </c>
      <c r="B11" s="335">
        <v>2617</v>
      </c>
      <c r="C11" s="335">
        <v>1197</v>
      </c>
      <c r="D11" s="239">
        <v>1263</v>
      </c>
      <c r="E11" s="235">
        <f t="shared" si="0"/>
        <v>105.51</v>
      </c>
      <c r="F11" s="235">
        <f t="shared" si="1"/>
        <v>-51.74</v>
      </c>
    </row>
    <row r="12" ht="21.1" customHeight="1" spans="1:6">
      <c r="A12" s="237" t="s">
        <v>16</v>
      </c>
      <c r="B12" s="335">
        <v>1423</v>
      </c>
      <c r="C12" s="335">
        <v>1230</v>
      </c>
      <c r="D12" s="239">
        <v>1312</v>
      </c>
      <c r="E12" s="235">
        <f t="shared" si="0"/>
        <v>106.67</v>
      </c>
      <c r="F12" s="235">
        <f t="shared" si="1"/>
        <v>-7.8</v>
      </c>
    </row>
    <row r="13" ht="21.1" customHeight="1" spans="1:6">
      <c r="A13" s="237" t="s">
        <v>17</v>
      </c>
      <c r="B13" s="335">
        <v>425</v>
      </c>
      <c r="C13" s="335">
        <v>470</v>
      </c>
      <c r="D13" s="239">
        <v>370</v>
      </c>
      <c r="E13" s="235">
        <f t="shared" si="0"/>
        <v>78.72</v>
      </c>
      <c r="F13" s="235">
        <f t="shared" si="1"/>
        <v>-12.94</v>
      </c>
    </row>
    <row r="14" ht="21.1" customHeight="1" spans="1:6">
      <c r="A14" s="237" t="s">
        <v>18</v>
      </c>
      <c r="B14" s="335">
        <v>355</v>
      </c>
      <c r="C14" s="335">
        <v>320</v>
      </c>
      <c r="D14" s="239">
        <v>334</v>
      </c>
      <c r="E14" s="235">
        <f t="shared" si="0"/>
        <v>104.38</v>
      </c>
      <c r="F14" s="235">
        <f t="shared" si="1"/>
        <v>-5.92</v>
      </c>
    </row>
    <row r="15" ht="21.1" customHeight="1" spans="1:6">
      <c r="A15" s="237" t="s">
        <v>19</v>
      </c>
      <c r="B15" s="335">
        <v>71</v>
      </c>
      <c r="C15" s="335">
        <v>70</v>
      </c>
      <c r="D15" s="239">
        <v>-92</v>
      </c>
      <c r="E15" s="235">
        <f t="shared" si="0"/>
        <v>-131.43</v>
      </c>
      <c r="F15" s="235">
        <f t="shared" si="1"/>
        <v>-229.58</v>
      </c>
    </row>
    <row r="16" ht="21.1" customHeight="1" spans="1:6">
      <c r="A16" s="237" t="s">
        <v>20</v>
      </c>
      <c r="B16" s="335">
        <v>1000</v>
      </c>
      <c r="C16" s="335">
        <v>1000</v>
      </c>
      <c r="D16" s="239">
        <v>999</v>
      </c>
      <c r="E16" s="235">
        <f t="shared" si="0"/>
        <v>99.9</v>
      </c>
      <c r="F16" s="235">
        <f t="shared" si="1"/>
        <v>-0.1</v>
      </c>
    </row>
    <row r="17" ht="21.1" customHeight="1" spans="1:6">
      <c r="A17" s="237" t="s">
        <v>21</v>
      </c>
      <c r="B17" s="335">
        <v>574</v>
      </c>
      <c r="C17" s="335">
        <v>400</v>
      </c>
      <c r="D17" s="239">
        <v>-487</v>
      </c>
      <c r="E17" s="235">
        <f t="shared" si="0"/>
        <v>-121.75</v>
      </c>
      <c r="F17" s="235">
        <f t="shared" si="1"/>
        <v>-184.84</v>
      </c>
    </row>
    <row r="18" ht="21.1" customHeight="1" spans="1:6">
      <c r="A18" s="237" t="s">
        <v>22</v>
      </c>
      <c r="B18" s="335">
        <v>1391</v>
      </c>
      <c r="C18" s="335">
        <v>1250</v>
      </c>
      <c r="D18" s="239">
        <v>1191</v>
      </c>
      <c r="E18" s="235">
        <f t="shared" si="0"/>
        <v>95.28</v>
      </c>
      <c r="F18" s="235">
        <f t="shared" si="1"/>
        <v>-14.38</v>
      </c>
    </row>
    <row r="19" ht="21.1" customHeight="1" spans="1:6">
      <c r="A19" s="237" t="s">
        <v>23</v>
      </c>
      <c r="B19" s="335">
        <v>221</v>
      </c>
      <c r="C19" s="335">
        <v>180</v>
      </c>
      <c r="D19" s="239">
        <v>373</v>
      </c>
      <c r="E19" s="235">
        <f t="shared" si="0"/>
        <v>207.22</v>
      </c>
      <c r="F19" s="235">
        <f t="shared" si="1"/>
        <v>68.78</v>
      </c>
    </row>
    <row r="20" ht="21.1" customHeight="1" spans="1:6">
      <c r="A20" s="237" t="s">
        <v>24</v>
      </c>
      <c r="B20" s="335">
        <v>21</v>
      </c>
      <c r="C20" s="335">
        <v>15</v>
      </c>
      <c r="D20" s="239">
        <v>53</v>
      </c>
      <c r="E20" s="235">
        <f t="shared" si="0"/>
        <v>353.33</v>
      </c>
      <c r="F20" s="235">
        <f t="shared" si="1"/>
        <v>152.38</v>
      </c>
    </row>
    <row r="21" ht="21.1" customHeight="1" spans="1:6">
      <c r="A21" s="237" t="s">
        <v>25</v>
      </c>
      <c r="B21" s="335">
        <v>2</v>
      </c>
      <c r="C21" s="335"/>
      <c r="D21" s="242"/>
      <c r="E21" s="235"/>
      <c r="F21" s="235">
        <f t="shared" si="1"/>
        <v>-100</v>
      </c>
    </row>
    <row r="22" ht="21.1" customHeight="1" spans="1:6">
      <c r="A22" s="236" t="s">
        <v>26</v>
      </c>
      <c r="B22" s="234">
        <f>SUM(B23:B30)</f>
        <v>8191</v>
      </c>
      <c r="C22" s="234">
        <f>SUM(C23:C30)</f>
        <v>9200</v>
      </c>
      <c r="D22" s="234">
        <f>SUM(D23:D30)</f>
        <v>6593</v>
      </c>
      <c r="E22" s="235">
        <f t="shared" si="0"/>
        <v>71.66</v>
      </c>
      <c r="F22" s="235">
        <f t="shared" si="1"/>
        <v>-19.51</v>
      </c>
    </row>
    <row r="23" ht="21.1" customHeight="1" spans="1:6">
      <c r="A23" s="237" t="s">
        <v>27</v>
      </c>
      <c r="B23" s="239">
        <v>2012</v>
      </c>
      <c r="C23" s="239">
        <v>2300</v>
      </c>
      <c r="D23" s="239">
        <f>SUM('[1]YB01'!C289,'[1]YB01'!C298:C301,'[1]YB01'!C304:C313)</f>
        <v>1548</v>
      </c>
      <c r="E23" s="235">
        <f t="shared" si="0"/>
        <v>67.3</v>
      </c>
      <c r="F23" s="235">
        <f t="shared" si="1"/>
        <v>-23.06</v>
      </c>
    </row>
    <row r="24" ht="21.1" customHeight="1" spans="1:6">
      <c r="A24" s="237" t="s">
        <v>28</v>
      </c>
      <c r="B24" s="239">
        <v>2031</v>
      </c>
      <c r="C24" s="239">
        <v>2100</v>
      </c>
      <c r="D24" s="239">
        <v>2239</v>
      </c>
      <c r="E24" s="235">
        <f t="shared" si="0"/>
        <v>106.62</v>
      </c>
      <c r="F24" s="235">
        <f t="shared" si="1"/>
        <v>10.24</v>
      </c>
    </row>
    <row r="25" ht="21.1" customHeight="1" spans="1:6">
      <c r="A25" s="237" t="s">
        <v>29</v>
      </c>
      <c r="B25" s="239">
        <v>984</v>
      </c>
      <c r="C25" s="239">
        <v>1300</v>
      </c>
      <c r="D25" s="243">
        <v>525</v>
      </c>
      <c r="E25" s="235">
        <f t="shared" si="0"/>
        <v>40.38</v>
      </c>
      <c r="F25" s="235">
        <f t="shared" si="1"/>
        <v>-46.65</v>
      </c>
    </row>
    <row r="26" ht="21.1" customHeight="1" spans="1:6">
      <c r="A26" s="237" t="s">
        <v>30</v>
      </c>
      <c r="B26" s="239"/>
      <c r="C26" s="239"/>
      <c r="D26" s="243"/>
      <c r="E26" s="235"/>
      <c r="F26" s="235"/>
    </row>
    <row r="27" ht="29" customHeight="1" spans="1:6">
      <c r="A27" s="237" t="s">
        <v>31</v>
      </c>
      <c r="B27" s="239">
        <v>2171</v>
      </c>
      <c r="C27" s="239">
        <v>2500</v>
      </c>
      <c r="D27" s="243">
        <v>1048</v>
      </c>
      <c r="E27" s="235">
        <f t="shared" si="0"/>
        <v>41.92</v>
      </c>
      <c r="F27" s="235">
        <f t="shared" si="1"/>
        <v>-51.73</v>
      </c>
    </row>
    <row r="28" ht="21.1" customHeight="1" spans="1:6">
      <c r="A28" s="237" t="s">
        <v>32</v>
      </c>
      <c r="B28" s="239"/>
      <c r="C28" s="239"/>
      <c r="D28" s="243"/>
      <c r="E28" s="235"/>
      <c r="F28" s="235"/>
    </row>
    <row r="29" ht="21.1" customHeight="1" spans="1:6">
      <c r="A29" s="237" t="s">
        <v>33</v>
      </c>
      <c r="B29" s="239">
        <v>993</v>
      </c>
      <c r="C29" s="239">
        <v>1000</v>
      </c>
      <c r="D29" s="243">
        <v>1233</v>
      </c>
      <c r="E29" s="235">
        <f t="shared" si="0"/>
        <v>123.3</v>
      </c>
      <c r="F29" s="235">
        <f t="shared" si="1"/>
        <v>24.17</v>
      </c>
    </row>
    <row r="30" ht="21.1" customHeight="1" spans="1:6">
      <c r="A30" s="237" t="s">
        <v>34</v>
      </c>
      <c r="B30" s="239"/>
      <c r="C30" s="239"/>
      <c r="D30" s="243"/>
      <c r="E30" s="235"/>
      <c r="F30" s="235"/>
    </row>
    <row r="31" spans="1:6">
      <c r="A31" s="336"/>
      <c r="B31" s="336"/>
      <c r="C31" s="336"/>
      <c r="D31" s="336"/>
      <c r="E31" s="336"/>
      <c r="F31" s="336"/>
    </row>
  </sheetData>
  <mergeCells count="1">
    <mergeCell ref="A2:F2"/>
  </mergeCells>
  <dataValidations count="1">
    <dataValidation type="decimal" operator="between" allowBlank="1" showInputMessage="1" showErrorMessage="1" sqref="D27 D23:D24">
      <formula1>-99999999999999</formula1>
      <formula2>99999999999999</formula2>
    </dataValidation>
  </dataValidations>
  <pageMargins left="0.747916666666667" right="0.747916666666667" top="0.786805555555556" bottom="1.37777777777778"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29"/>
  <sheetViews>
    <sheetView workbookViewId="0">
      <selection activeCell="A2" sqref="A2:D2"/>
    </sheetView>
  </sheetViews>
  <sheetFormatPr defaultColWidth="9" defaultRowHeight="14.25" outlineLevelCol="3"/>
  <cols>
    <col min="1" max="1" width="23.3333333333333" customWidth="1"/>
    <col min="2" max="2" width="36.7333333333333" customWidth="1"/>
    <col min="3" max="3" width="34.875" customWidth="1"/>
    <col min="4" max="4" width="19.125" customWidth="1"/>
  </cols>
  <sheetData>
    <row r="1" ht="19" customHeight="1" spans="1:4">
      <c r="A1" s="97" t="s">
        <v>2624</v>
      </c>
    </row>
    <row r="2" ht="28.5" customHeight="1" spans="1:4">
      <c r="A2" s="98" t="s">
        <v>2625</v>
      </c>
      <c r="B2" s="98"/>
      <c r="C2" s="99"/>
      <c r="D2" s="98"/>
    </row>
    <row r="3" s="96" customFormat="1" ht="18" customHeight="1" spans="1:4">
      <c r="A3" s="100"/>
      <c r="B3" s="100"/>
      <c r="C3" s="101"/>
      <c r="D3" s="102" t="s">
        <v>37</v>
      </c>
    </row>
    <row r="4" s="96" customFormat="1" ht="15.7" customHeight="1" spans="1:4">
      <c r="A4" s="103" t="s">
        <v>2513</v>
      </c>
      <c r="B4" s="103" t="s">
        <v>2514</v>
      </c>
      <c r="C4" s="104" t="s">
        <v>2515</v>
      </c>
      <c r="D4" s="105" t="s">
        <v>2516</v>
      </c>
    </row>
    <row r="5" s="96" customFormat="1" ht="15.7" customHeight="1" spans="1:4">
      <c r="A5" s="106" t="s">
        <v>2626</v>
      </c>
      <c r="B5" s="107"/>
      <c r="C5" s="108">
        <f>C6+C11+C20+C22+C26</f>
        <v>118413.739374</v>
      </c>
      <c r="D5" s="109"/>
    </row>
    <row r="6" s="96" customFormat="1" ht="15.7" customHeight="1" spans="1:4">
      <c r="A6" s="110" t="s">
        <v>2519</v>
      </c>
      <c r="B6" s="111" t="s">
        <v>2520</v>
      </c>
      <c r="C6" s="108">
        <f>SUM(C7:C10)</f>
        <v>38569.973105</v>
      </c>
      <c r="D6" s="109"/>
    </row>
    <row r="7" s="96" customFormat="1" ht="15.7" customHeight="1" spans="1:4">
      <c r="A7" s="112" t="s">
        <v>2521</v>
      </c>
      <c r="B7" s="113" t="s">
        <v>2522</v>
      </c>
      <c r="C7" s="114">
        <v>26678.853534</v>
      </c>
      <c r="D7" s="109"/>
    </row>
    <row r="8" s="96" customFormat="1" ht="15.7" customHeight="1" spans="1:4">
      <c r="A8" s="112" t="s">
        <v>2523</v>
      </c>
      <c r="B8" s="113" t="s">
        <v>2524</v>
      </c>
      <c r="C8" s="114">
        <v>6911.109604</v>
      </c>
      <c r="D8" s="109"/>
    </row>
    <row r="9" s="96" customFormat="1" ht="15.7" customHeight="1" spans="1:4">
      <c r="A9" s="112" t="s">
        <v>2525</v>
      </c>
      <c r="B9" s="113" t="s">
        <v>2526</v>
      </c>
      <c r="C9" s="114">
        <v>2596.798618</v>
      </c>
      <c r="D9" s="109"/>
    </row>
    <row r="10" s="96" customFormat="1" ht="15.7" customHeight="1" spans="1:4">
      <c r="A10" s="112" t="s">
        <v>2527</v>
      </c>
      <c r="B10" s="113" t="s">
        <v>2528</v>
      </c>
      <c r="C10" s="114">
        <v>2383.211349</v>
      </c>
      <c r="D10" s="109"/>
    </row>
    <row r="11" s="96" customFormat="1" ht="15.7" customHeight="1" spans="1:4">
      <c r="A11" s="111" t="s">
        <v>2529</v>
      </c>
      <c r="B11" s="115" t="s">
        <v>2530</v>
      </c>
      <c r="C11" s="108">
        <f>SUM(C12:C19)</f>
        <v>2143.239</v>
      </c>
      <c r="D11" s="109"/>
    </row>
    <row r="12" s="96" customFormat="1" ht="15.7" customHeight="1" spans="1:4">
      <c r="A12" s="112" t="s">
        <v>2531</v>
      </c>
      <c r="B12" s="113" t="s">
        <v>2532</v>
      </c>
      <c r="C12" s="114">
        <v>1734.399312</v>
      </c>
      <c r="D12" s="109"/>
    </row>
    <row r="13" s="96" customFormat="1" ht="15.7" customHeight="1" spans="1:4">
      <c r="A13" s="112" t="s">
        <v>2533</v>
      </c>
      <c r="B13" s="113" t="s">
        <v>2534</v>
      </c>
      <c r="C13" s="114">
        <v>16.72</v>
      </c>
      <c r="D13" s="109"/>
    </row>
    <row r="14" s="96" customFormat="1" ht="15.7" customHeight="1" spans="1:4">
      <c r="A14" s="112" t="s">
        <v>2535</v>
      </c>
      <c r="B14" s="113" t="s">
        <v>2536</v>
      </c>
      <c r="C14" s="114">
        <v>1</v>
      </c>
      <c r="D14" s="109"/>
    </row>
    <row r="15" s="96" customFormat="1" ht="15.7" customHeight="1" spans="1:4">
      <c r="A15" s="112" t="s">
        <v>2539</v>
      </c>
      <c r="B15" s="113" t="s">
        <v>2540</v>
      </c>
      <c r="C15" s="114">
        <v>52.17</v>
      </c>
      <c r="D15" s="109"/>
    </row>
    <row r="16" s="96" customFormat="1" ht="15.7" customHeight="1" spans="1:4">
      <c r="A16" s="112" t="s">
        <v>2541</v>
      </c>
      <c r="B16" s="113" t="s">
        <v>2542</v>
      </c>
      <c r="C16" s="114">
        <v>2</v>
      </c>
      <c r="D16" s="109"/>
    </row>
    <row r="17" s="96" customFormat="1" ht="15.7" customHeight="1" spans="1:4">
      <c r="A17" s="112" t="s">
        <v>2543</v>
      </c>
      <c r="B17" s="113" t="s">
        <v>2544</v>
      </c>
      <c r="C17" s="114">
        <v>74.2807</v>
      </c>
      <c r="D17" s="109"/>
    </row>
    <row r="18" s="96" customFormat="1" ht="15.7" customHeight="1" spans="1:4">
      <c r="A18" s="112" t="s">
        <v>2545</v>
      </c>
      <c r="B18" s="113" t="s">
        <v>2546</v>
      </c>
      <c r="C18" s="114">
        <v>22.6</v>
      </c>
      <c r="D18" s="109"/>
    </row>
    <row r="19" s="96" customFormat="1" ht="15.7" customHeight="1" spans="1:4">
      <c r="A19" s="112" t="s">
        <v>2547</v>
      </c>
      <c r="B19" s="113" t="s">
        <v>2548</v>
      </c>
      <c r="C19" s="114">
        <v>240.068988</v>
      </c>
      <c r="D19" s="109"/>
    </row>
    <row r="20" s="96" customFormat="1" ht="15.7" customHeight="1" spans="1:4">
      <c r="A20" s="111" t="s">
        <v>2549</v>
      </c>
      <c r="B20" s="115" t="s">
        <v>2550</v>
      </c>
      <c r="C20" s="108">
        <f>C21</f>
        <v>8.875</v>
      </c>
      <c r="D20" s="109"/>
    </row>
    <row r="21" s="96" customFormat="1" ht="15.7" customHeight="1" spans="1:4">
      <c r="A21" s="112" t="s">
        <v>2559</v>
      </c>
      <c r="B21" s="113" t="s">
        <v>2560</v>
      </c>
      <c r="C21" s="114">
        <v>8.875</v>
      </c>
      <c r="D21" s="109"/>
    </row>
    <row r="22" s="96" customFormat="1" ht="15.7" customHeight="1" spans="1:4">
      <c r="A22" s="111" t="s">
        <v>2572</v>
      </c>
      <c r="B22" s="115" t="s">
        <v>2573</v>
      </c>
      <c r="C22" s="108">
        <f>SUM(C23:C25)</f>
        <v>72745.558679</v>
      </c>
      <c r="D22" s="109"/>
    </row>
    <row r="23" s="96" customFormat="1" ht="15.7" customHeight="1" spans="1:4">
      <c r="A23" s="112" t="s">
        <v>2574</v>
      </c>
      <c r="B23" s="113" t="s">
        <v>2575</v>
      </c>
      <c r="C23" s="114">
        <v>71865.428679</v>
      </c>
      <c r="D23" s="116"/>
    </row>
    <row r="24" s="96" customFormat="1" ht="15.7" customHeight="1" spans="1:4">
      <c r="A24" s="112" t="s">
        <v>2576</v>
      </c>
      <c r="B24" s="113" t="s">
        <v>2577</v>
      </c>
      <c r="C24" s="114">
        <v>880.13</v>
      </c>
      <c r="D24" s="109"/>
    </row>
    <row r="25" s="96" customFormat="1" ht="15.7" customHeight="1" spans="1:4">
      <c r="A25" s="117" t="s">
        <v>2578</v>
      </c>
      <c r="B25" s="118" t="s">
        <v>2579</v>
      </c>
      <c r="C25" s="114"/>
      <c r="D25" s="119"/>
    </row>
    <row r="26" s="96" customFormat="1" ht="15.7" customHeight="1" spans="1:4">
      <c r="A26" s="120" t="s">
        <v>2594</v>
      </c>
      <c r="B26" s="120" t="s">
        <v>2595</v>
      </c>
      <c r="C26" s="108">
        <f>SUM(C27:C29)</f>
        <v>4946.09359</v>
      </c>
      <c r="D26" s="109"/>
    </row>
    <row r="27" s="96" customFormat="1" ht="15.7" customHeight="1" spans="1:4">
      <c r="A27" s="121" t="s">
        <v>2596</v>
      </c>
      <c r="B27" s="121" t="s">
        <v>2597</v>
      </c>
      <c r="C27" s="114">
        <v>308.01579</v>
      </c>
      <c r="D27" s="122"/>
    </row>
    <row r="28" s="96" customFormat="1" ht="15.7" customHeight="1" spans="1:4">
      <c r="A28" s="121" t="s">
        <v>2602</v>
      </c>
      <c r="B28" s="121" t="s">
        <v>2603</v>
      </c>
      <c r="C28" s="114">
        <v>4638.0778</v>
      </c>
      <c r="D28" s="122"/>
    </row>
    <row r="29" s="96" customFormat="1" ht="15.7" customHeight="1" spans="1:4">
      <c r="A29" s="121" t="s">
        <v>2604</v>
      </c>
      <c r="B29" s="121" t="s">
        <v>2605</v>
      </c>
      <c r="C29" s="122"/>
      <c r="D29" s="122"/>
    </row>
  </sheetData>
  <mergeCells count="1">
    <mergeCell ref="A2:D2"/>
  </mergeCells>
  <pageMargins left="1.37777777777778" right="0.786805555555556" top="0.747916666666667" bottom="0.747916666666667" header="0.314583333333333" footer="0.314583333333333"/>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144"/>
  <sheetViews>
    <sheetView view="pageBreakPreview" zoomScaleNormal="100" topLeftCell="A73" workbookViewId="0">
      <selection activeCell="E99" sqref="E99"/>
    </sheetView>
  </sheetViews>
  <sheetFormatPr defaultColWidth="9" defaultRowHeight="14.25"/>
  <cols>
    <col min="1" max="1" width="31.125" style="35" customWidth="1"/>
    <col min="2" max="2" width="7.75" style="35" customWidth="1"/>
    <col min="3" max="3" width="7.25" style="35" customWidth="1"/>
    <col min="4" max="4" width="7.75" style="35" customWidth="1"/>
    <col min="5" max="5" width="33" style="35" customWidth="1"/>
    <col min="6" max="6" width="8.25" style="35" customWidth="1"/>
    <col min="7" max="7" width="8.71666666666667" style="35" customWidth="1"/>
    <col min="8" max="8" width="10.25" style="35" customWidth="1"/>
    <col min="9" max="9" width="14.125" style="35" hidden="1" customWidth="1"/>
    <col min="10" max="10" width="17" style="35" hidden="1" customWidth="1"/>
    <col min="11" max="16384" width="9" style="35"/>
  </cols>
  <sheetData>
    <row r="1" spans="1:10">
      <c r="A1" s="36" t="s">
        <v>2627</v>
      </c>
    </row>
    <row r="2" ht="28.5" customHeight="1" spans="1:10">
      <c r="A2" s="37" t="s">
        <v>2628</v>
      </c>
      <c r="B2" s="37"/>
      <c r="C2" s="37"/>
      <c r="D2" s="37"/>
      <c r="E2" s="37"/>
      <c r="F2" s="37"/>
      <c r="G2" s="38"/>
      <c r="H2" s="37"/>
      <c r="I2" s="39"/>
    </row>
    <row r="3" ht="16.5" customHeight="1" spans="1:10">
      <c r="A3" s="40"/>
      <c r="B3" s="41"/>
      <c r="C3" s="41"/>
      <c r="D3" s="41"/>
      <c r="E3" s="42"/>
      <c r="F3" s="43" t="s">
        <v>2427</v>
      </c>
      <c r="G3" s="43"/>
      <c r="H3" s="43"/>
      <c r="I3" s="39"/>
    </row>
    <row r="4" ht="21" customHeight="1" spans="1:10">
      <c r="A4" s="44" t="s">
        <v>2629</v>
      </c>
      <c r="B4" s="44"/>
      <c r="C4" s="44"/>
      <c r="D4" s="44"/>
      <c r="E4" s="44" t="s">
        <v>2630</v>
      </c>
      <c r="F4" s="44"/>
      <c r="G4" s="45"/>
      <c r="H4" s="44"/>
      <c r="I4" s="39"/>
    </row>
    <row r="5" s="33" customFormat="1" ht="36" customHeight="1" spans="1:10">
      <c r="A5" s="46" t="s">
        <v>1194</v>
      </c>
      <c r="B5" s="47" t="s">
        <v>2631</v>
      </c>
      <c r="C5" s="47" t="s">
        <v>2632</v>
      </c>
      <c r="D5" s="48" t="s">
        <v>2633</v>
      </c>
      <c r="E5" s="46" t="s">
        <v>1194</v>
      </c>
      <c r="F5" s="47" t="s">
        <v>2631</v>
      </c>
      <c r="G5" s="47" t="s">
        <v>2632</v>
      </c>
      <c r="H5" s="48" t="s">
        <v>2633</v>
      </c>
      <c r="I5" s="49"/>
    </row>
    <row r="6" s="34" customFormat="1" ht="17.75" customHeight="1" spans="1:10">
      <c r="A6" s="50" t="s">
        <v>1198</v>
      </c>
      <c r="B6" s="51">
        <f>SUM(B7:B12,B18:B19,B22:B24,B26:B31)</f>
        <v>4834</v>
      </c>
      <c r="C6" s="51">
        <f>SUM(C7:C12,C18:C19,C22:C24,C26:C31)</f>
        <v>7280</v>
      </c>
      <c r="D6" s="52">
        <f t="shared" ref="D6:D69" si="0">IFERROR(C6/B6-1," ")</f>
        <v>0.505999172527927</v>
      </c>
      <c r="E6" s="53" t="s">
        <v>1199</v>
      </c>
      <c r="F6" s="54">
        <f>F7</f>
        <v>0</v>
      </c>
      <c r="G6" s="55">
        <f>G7</f>
        <v>0</v>
      </c>
      <c r="H6" s="52" t="str">
        <f t="shared" ref="H6:H69" si="1">IFERROR(G6/F6-1," ")</f>
        <v> </v>
      </c>
      <c r="I6" s="56"/>
    </row>
    <row r="7" s="34" customFormat="1" ht="17.75" customHeight="1" spans="1:10">
      <c r="A7" s="57" t="s">
        <v>1200</v>
      </c>
      <c r="B7" s="51"/>
      <c r="C7" s="51"/>
      <c r="D7" s="52" t="str">
        <f t="shared" si="0"/>
        <v> </v>
      </c>
      <c r="E7" s="50" t="s">
        <v>1201</v>
      </c>
      <c r="F7" s="54"/>
      <c r="G7" s="55"/>
      <c r="H7" s="52" t="str">
        <f t="shared" si="1"/>
        <v> </v>
      </c>
      <c r="I7" s="56"/>
    </row>
    <row r="8" s="34" customFormat="1" ht="17.75" customHeight="1" spans="1:10">
      <c r="A8" s="57" t="s">
        <v>1202</v>
      </c>
      <c r="B8" s="51"/>
      <c r="C8" s="51"/>
      <c r="D8" s="52" t="str">
        <f t="shared" si="0"/>
        <v> </v>
      </c>
      <c r="E8" s="53" t="s">
        <v>1203</v>
      </c>
      <c r="F8" s="58">
        <f>F9</f>
        <v>0</v>
      </c>
      <c r="G8" s="59">
        <f>G9</f>
        <v>0</v>
      </c>
      <c r="H8" s="52" t="str">
        <f t="shared" si="1"/>
        <v> </v>
      </c>
      <c r="I8" s="56"/>
    </row>
    <row r="9" s="34" customFormat="1" ht="17.75" customHeight="1" spans="1:10">
      <c r="A9" s="57" t="s">
        <v>1204</v>
      </c>
      <c r="B9" s="51"/>
      <c r="C9" s="51"/>
      <c r="D9" s="52" t="str">
        <f t="shared" si="0"/>
        <v> </v>
      </c>
      <c r="E9" s="50" t="s">
        <v>1201</v>
      </c>
      <c r="F9" s="58"/>
      <c r="G9" s="59"/>
      <c r="H9" s="52" t="str">
        <f t="shared" si="1"/>
        <v> </v>
      </c>
      <c r="I9" s="56"/>
    </row>
    <row r="10" s="34" customFormat="1" ht="17.75" customHeight="1" spans="1:10">
      <c r="A10" s="57" t="s">
        <v>1205</v>
      </c>
      <c r="B10" s="51"/>
      <c r="C10" s="51"/>
      <c r="D10" s="52" t="str">
        <f t="shared" si="0"/>
        <v> </v>
      </c>
      <c r="E10" s="53" t="s">
        <v>1206</v>
      </c>
      <c r="F10" s="60">
        <f>F11+F15+F16</f>
        <v>1</v>
      </c>
      <c r="G10" s="61">
        <f>G11+G15+G16</f>
        <v>1</v>
      </c>
      <c r="H10" s="62">
        <f t="shared" si="1"/>
        <v>0</v>
      </c>
      <c r="I10" s="56"/>
    </row>
    <row r="11" s="34" customFormat="1" ht="17.75" customHeight="1" spans="1:10">
      <c r="A11" s="57" t="s">
        <v>1207</v>
      </c>
      <c r="B11" s="51">
        <v>20</v>
      </c>
      <c r="C11" s="51">
        <v>80</v>
      </c>
      <c r="D11" s="52">
        <f t="shared" si="0"/>
        <v>3</v>
      </c>
      <c r="E11" s="63" t="s">
        <v>1208</v>
      </c>
      <c r="F11" s="54">
        <f>SUM(F12:F14)</f>
        <v>0</v>
      </c>
      <c r="G11" s="55">
        <f>SUM(G12:G14)</f>
        <v>0</v>
      </c>
      <c r="H11" s="62" t="str">
        <f t="shared" si="1"/>
        <v> </v>
      </c>
      <c r="I11" s="56"/>
    </row>
    <row r="12" s="34" customFormat="1" ht="17.75" customHeight="1" spans="1:10">
      <c r="A12" s="57" t="s">
        <v>1209</v>
      </c>
      <c r="B12" s="51">
        <f>SUM(B13:B17)</f>
        <v>4614</v>
      </c>
      <c r="C12" s="51">
        <f>SUM(C13:C17)</f>
        <v>7000</v>
      </c>
      <c r="D12" s="52">
        <f t="shared" si="0"/>
        <v>0.517121803207629</v>
      </c>
      <c r="E12" s="63" t="s">
        <v>1210</v>
      </c>
      <c r="F12" s="54"/>
      <c r="G12" s="55"/>
      <c r="H12" s="62" t="str">
        <f t="shared" si="1"/>
        <v> </v>
      </c>
      <c r="I12" s="56"/>
    </row>
    <row r="13" s="34" customFormat="1" ht="17.75" customHeight="1" spans="1:10">
      <c r="A13" s="57" t="s">
        <v>1211</v>
      </c>
      <c r="B13" s="51">
        <v>4614</v>
      </c>
      <c r="C13" s="51">
        <v>7000</v>
      </c>
      <c r="D13" s="52">
        <f t="shared" si="0"/>
        <v>0.517121803207629</v>
      </c>
      <c r="E13" s="63" t="s">
        <v>1212</v>
      </c>
      <c r="F13" s="54"/>
      <c r="G13" s="55"/>
      <c r="H13" s="62" t="str">
        <f t="shared" si="1"/>
        <v> </v>
      </c>
      <c r="I13" s="56"/>
    </row>
    <row r="14" s="34" customFormat="1" ht="17.75" customHeight="1" spans="1:10">
      <c r="A14" s="57" t="s">
        <v>1213</v>
      </c>
      <c r="B14" s="51"/>
      <c r="C14" s="51"/>
      <c r="D14" s="52" t="str">
        <f t="shared" si="0"/>
        <v> </v>
      </c>
      <c r="E14" s="63" t="s">
        <v>1214</v>
      </c>
      <c r="F14" s="54"/>
      <c r="G14" s="55"/>
      <c r="H14" s="62" t="str">
        <f t="shared" si="1"/>
        <v> </v>
      </c>
      <c r="I14" s="56"/>
    </row>
    <row r="15" s="34" customFormat="1" ht="17.75" customHeight="1" spans="1:10">
      <c r="A15" s="57" t="s">
        <v>1215</v>
      </c>
      <c r="B15" s="51"/>
      <c r="C15" s="51"/>
      <c r="D15" s="52" t="str">
        <f t="shared" si="0"/>
        <v> </v>
      </c>
      <c r="E15" s="63" t="s">
        <v>1216</v>
      </c>
      <c r="F15" s="55">
        <v>1</v>
      </c>
      <c r="G15" s="55">
        <v>1</v>
      </c>
      <c r="H15" s="62">
        <f t="shared" si="1"/>
        <v>0</v>
      </c>
      <c r="I15" s="56"/>
      <c r="J15" s="56">
        <v>10000</v>
      </c>
    </row>
    <row r="16" s="34" customFormat="1" ht="17.75" customHeight="1" spans="1:10">
      <c r="A16" s="57" t="s">
        <v>1217</v>
      </c>
      <c r="B16" s="51"/>
      <c r="C16" s="51"/>
      <c r="D16" s="52" t="str">
        <f t="shared" si="0"/>
        <v> </v>
      </c>
      <c r="E16" s="50" t="s">
        <v>1218</v>
      </c>
      <c r="F16" s="54"/>
      <c r="G16" s="55"/>
      <c r="H16" s="64" t="str">
        <f t="shared" si="1"/>
        <v> </v>
      </c>
      <c r="I16" s="56"/>
    </row>
    <row r="17" s="34" customFormat="1" ht="17.75" customHeight="1" spans="1:10">
      <c r="A17" s="57" t="s">
        <v>1219</v>
      </c>
      <c r="B17" s="51"/>
      <c r="C17" s="51"/>
      <c r="D17" s="52" t="str">
        <f t="shared" si="0"/>
        <v> </v>
      </c>
      <c r="E17" s="53" t="s">
        <v>1220</v>
      </c>
      <c r="F17" s="58">
        <f>F18</f>
        <v>0</v>
      </c>
      <c r="G17" s="59">
        <f>G18</f>
        <v>0</v>
      </c>
      <c r="H17" s="52" t="str">
        <f t="shared" si="1"/>
        <v> </v>
      </c>
      <c r="I17" s="56"/>
    </row>
    <row r="18" s="34" customFormat="1" ht="17.75" customHeight="1" spans="1:10">
      <c r="A18" s="57" t="s">
        <v>1221</v>
      </c>
      <c r="B18" s="51"/>
      <c r="C18" s="51"/>
      <c r="D18" s="52" t="str">
        <f t="shared" si="0"/>
        <v> </v>
      </c>
      <c r="E18" s="50" t="s">
        <v>1218</v>
      </c>
      <c r="F18" s="58"/>
      <c r="G18" s="59"/>
      <c r="H18" s="52" t="str">
        <f t="shared" si="1"/>
        <v> </v>
      </c>
      <c r="I18" s="56"/>
    </row>
    <row r="19" s="34" customFormat="1" ht="17.75" customHeight="1" spans="1:10">
      <c r="A19" s="57" t="s">
        <v>1222</v>
      </c>
      <c r="B19" s="51">
        <f>B20+B21</f>
        <v>0</v>
      </c>
      <c r="C19" s="51">
        <f>C20+C21</f>
        <v>0</v>
      </c>
      <c r="D19" s="52" t="str">
        <f t="shared" si="0"/>
        <v> </v>
      </c>
      <c r="E19" s="65" t="s">
        <v>1223</v>
      </c>
      <c r="F19" s="58">
        <f>F20</f>
        <v>0</v>
      </c>
      <c r="G19" s="59">
        <f>G20</f>
        <v>0</v>
      </c>
      <c r="H19" s="52" t="str">
        <f t="shared" si="1"/>
        <v> </v>
      </c>
      <c r="I19" s="56"/>
    </row>
    <row r="20" s="34" customFormat="1" ht="17.75" customHeight="1" spans="1:10">
      <c r="A20" s="66" t="s">
        <v>1224</v>
      </c>
      <c r="B20" s="51"/>
      <c r="C20" s="51"/>
      <c r="D20" s="52" t="str">
        <f t="shared" si="0"/>
        <v> </v>
      </c>
      <c r="E20" s="50" t="s">
        <v>1201</v>
      </c>
      <c r="F20" s="58"/>
      <c r="G20" s="59"/>
      <c r="H20" s="52" t="str">
        <f t="shared" si="1"/>
        <v> </v>
      </c>
      <c r="I20" s="56"/>
    </row>
    <row r="21" s="34" customFormat="1" ht="17.75" customHeight="1" spans="1:10">
      <c r="A21" s="66" t="s">
        <v>1225</v>
      </c>
      <c r="B21" s="51"/>
      <c r="C21" s="51"/>
      <c r="D21" s="52" t="str">
        <f t="shared" si="0"/>
        <v> </v>
      </c>
      <c r="E21" s="53" t="s">
        <v>1226</v>
      </c>
      <c r="F21" s="67">
        <f>SUM(F22:F23)</f>
        <v>2838</v>
      </c>
      <c r="G21" s="68">
        <f>SUM(G22:G23)</f>
        <v>2324</v>
      </c>
      <c r="H21" s="64">
        <f t="shared" si="1"/>
        <v>-0.181113460183228</v>
      </c>
      <c r="I21" s="56"/>
    </row>
    <row r="22" s="34" customFormat="1" ht="17.75" customHeight="1" spans="1:10">
      <c r="A22" s="57" t="s">
        <v>1227</v>
      </c>
      <c r="B22" s="51"/>
      <c r="C22" s="51"/>
      <c r="D22" s="52" t="str">
        <f t="shared" si="0"/>
        <v> </v>
      </c>
      <c r="E22" s="57" t="s">
        <v>1228</v>
      </c>
      <c r="F22" s="54"/>
      <c r="G22" s="55"/>
      <c r="H22" s="64" t="str">
        <f t="shared" si="1"/>
        <v> </v>
      </c>
      <c r="I22" s="56"/>
    </row>
    <row r="23" s="34" customFormat="1" ht="17.75" customHeight="1" spans="1:10">
      <c r="A23" s="57" t="s">
        <v>1229</v>
      </c>
      <c r="B23" s="51"/>
      <c r="C23" s="51"/>
      <c r="D23" s="52" t="str">
        <f t="shared" si="0"/>
        <v> </v>
      </c>
      <c r="E23" s="50" t="s">
        <v>1218</v>
      </c>
      <c r="F23" s="55">
        <v>2838</v>
      </c>
      <c r="G23" s="55">
        <v>2324</v>
      </c>
      <c r="H23" s="62">
        <f t="shared" si="1"/>
        <v>-0.181113460183228</v>
      </c>
      <c r="I23" s="56">
        <v>23240127</v>
      </c>
      <c r="J23" s="56">
        <f>G23*10000-I23</f>
        <v>-127</v>
      </c>
    </row>
    <row r="24" s="34" customFormat="1" ht="17.75" customHeight="1" spans="1:10">
      <c r="A24" s="57" t="s">
        <v>1230</v>
      </c>
      <c r="B24" s="51">
        <f>B25</f>
        <v>0</v>
      </c>
      <c r="C24" s="51">
        <f>C25</f>
        <v>0</v>
      </c>
      <c r="D24" s="52" t="str">
        <f t="shared" si="0"/>
        <v> </v>
      </c>
      <c r="E24" s="53" t="s">
        <v>1231</v>
      </c>
      <c r="F24" s="60">
        <f>SUM(F25:F35)</f>
        <v>5384</v>
      </c>
      <c r="G24" s="61">
        <f>SUM(G25:G35)</f>
        <v>9950</v>
      </c>
      <c r="H24" s="69">
        <f t="shared" si="1"/>
        <v>0.848068350668648</v>
      </c>
      <c r="I24" s="56"/>
    </row>
    <row r="25" s="34" customFormat="1" ht="17.75" customHeight="1" spans="1:10">
      <c r="A25" s="66" t="s">
        <v>1232</v>
      </c>
      <c r="B25" s="51"/>
      <c r="C25" s="51"/>
      <c r="D25" s="52" t="str">
        <f t="shared" si="0"/>
        <v> </v>
      </c>
      <c r="E25" s="57" t="s">
        <v>1233</v>
      </c>
      <c r="F25" s="70">
        <v>3335</v>
      </c>
      <c r="G25" s="71">
        <f>5981+73+16</f>
        <v>6070</v>
      </c>
      <c r="H25" s="62">
        <f t="shared" si="1"/>
        <v>0.820089955022489</v>
      </c>
      <c r="I25" s="56">
        <v>59810000</v>
      </c>
      <c r="J25" s="56">
        <v>892078.869999999</v>
      </c>
    </row>
    <row r="26" s="34" customFormat="1" ht="17.5" customHeight="1" spans="1:10">
      <c r="A26" s="57" t="s">
        <v>1234</v>
      </c>
      <c r="B26" s="51"/>
      <c r="C26" s="51"/>
      <c r="D26" s="52" t="str">
        <f t="shared" si="0"/>
        <v> </v>
      </c>
      <c r="E26" s="57" t="s">
        <v>1235</v>
      </c>
      <c r="F26" s="70"/>
      <c r="G26" s="71"/>
      <c r="H26" s="62" t="str">
        <f t="shared" si="1"/>
        <v> </v>
      </c>
      <c r="I26" s="56"/>
    </row>
    <row r="27" s="34" customFormat="1" ht="17.5" customHeight="1" spans="1:10">
      <c r="A27" s="57" t="s">
        <v>1236</v>
      </c>
      <c r="B27" s="51">
        <v>200</v>
      </c>
      <c r="C27" s="51">
        <v>200</v>
      </c>
      <c r="D27" s="52">
        <f t="shared" si="0"/>
        <v>0</v>
      </c>
      <c r="E27" s="57" t="s">
        <v>1237</v>
      </c>
      <c r="F27" s="70">
        <v>40</v>
      </c>
      <c r="G27" s="71">
        <v>80</v>
      </c>
      <c r="H27" s="62">
        <f t="shared" si="1"/>
        <v>1</v>
      </c>
      <c r="I27" s="56"/>
    </row>
    <row r="28" s="34" customFormat="1" ht="26" customHeight="1" spans="1:10">
      <c r="A28" s="57" t="s">
        <v>1238</v>
      </c>
      <c r="B28" s="51"/>
      <c r="C28" s="51"/>
      <c r="D28" s="52" t="str">
        <f t="shared" si="0"/>
        <v> </v>
      </c>
      <c r="E28" s="57" t="s">
        <v>1239</v>
      </c>
      <c r="F28" s="70"/>
      <c r="G28" s="71"/>
      <c r="H28" s="62" t="str">
        <f t="shared" si="1"/>
        <v> </v>
      </c>
      <c r="I28" s="56"/>
    </row>
    <row r="29" s="34" customFormat="1" ht="17.5" customHeight="1" spans="1:10">
      <c r="A29" s="72" t="s">
        <v>1240</v>
      </c>
      <c r="B29" s="51"/>
      <c r="C29" s="51"/>
      <c r="D29" s="52" t="str">
        <f t="shared" si="0"/>
        <v> </v>
      </c>
      <c r="E29" s="57" t="s">
        <v>1241</v>
      </c>
      <c r="F29" s="70">
        <v>237</v>
      </c>
      <c r="G29" s="71">
        <v>233</v>
      </c>
      <c r="H29" s="62">
        <f t="shared" si="1"/>
        <v>-0.0168776371308017</v>
      </c>
      <c r="I29" s="56">
        <v>2000000</v>
      </c>
      <c r="J29" s="56">
        <v>330000</v>
      </c>
    </row>
    <row r="30" s="34" customFormat="1" ht="17.5" customHeight="1" spans="1:10">
      <c r="A30" s="72" t="s">
        <v>1242</v>
      </c>
      <c r="B30" s="51"/>
      <c r="C30" s="51"/>
      <c r="D30" s="52" t="str">
        <f t="shared" si="0"/>
        <v> </v>
      </c>
      <c r="E30" s="57" t="s">
        <v>1243</v>
      </c>
      <c r="F30" s="70"/>
      <c r="G30" s="71"/>
      <c r="H30" s="62" t="str">
        <f t="shared" si="1"/>
        <v> </v>
      </c>
      <c r="I30" s="56"/>
    </row>
    <row r="31" s="34" customFormat="1" ht="21" customHeight="1" spans="1:10">
      <c r="A31" s="57" t="s">
        <v>1244</v>
      </c>
      <c r="B31" s="51"/>
      <c r="C31" s="51"/>
      <c r="D31" s="52" t="str">
        <f t="shared" si="0"/>
        <v> </v>
      </c>
      <c r="E31" s="57" t="s">
        <v>1245</v>
      </c>
      <c r="F31" s="70"/>
      <c r="G31" s="71"/>
      <c r="H31" s="62" t="str">
        <f t="shared" si="1"/>
        <v> </v>
      </c>
      <c r="I31" s="56"/>
    </row>
    <row r="32" s="34" customFormat="1" ht="16" customHeight="1" spans="1:10">
      <c r="A32" s="50" t="s">
        <v>1246</v>
      </c>
      <c r="B32" s="51">
        <f>SUM(B33,B34,B38:B45)</f>
        <v>1666</v>
      </c>
      <c r="C32" s="51">
        <f>SUM(C33,C34,C38:C45)</f>
        <v>0</v>
      </c>
      <c r="D32" s="52">
        <f t="shared" si="0"/>
        <v>-1</v>
      </c>
      <c r="E32" s="57" t="s">
        <v>1247</v>
      </c>
      <c r="F32" s="70"/>
      <c r="G32" s="71"/>
      <c r="H32" s="62" t="str">
        <f t="shared" si="1"/>
        <v> </v>
      </c>
      <c r="I32" s="56"/>
    </row>
    <row r="33" s="34" customFormat="1" ht="26" customHeight="1" spans="1:10">
      <c r="A33" s="50" t="s">
        <v>1248</v>
      </c>
      <c r="B33" s="51"/>
      <c r="C33" s="51"/>
      <c r="D33" s="52" t="str">
        <f t="shared" si="0"/>
        <v> </v>
      </c>
      <c r="E33" s="57" t="s">
        <v>1249</v>
      </c>
      <c r="F33" s="70"/>
      <c r="G33" s="71"/>
      <c r="H33" s="62" t="str">
        <f t="shared" si="1"/>
        <v> </v>
      </c>
      <c r="I33" s="56"/>
    </row>
    <row r="34" s="34" customFormat="1" ht="25" customHeight="1" spans="1:10">
      <c r="A34" s="50" t="s">
        <v>1250</v>
      </c>
      <c r="B34" s="51">
        <f>SUM(B35:B37)</f>
        <v>0</v>
      </c>
      <c r="C34" s="51">
        <f>SUM(C35:C37)</f>
        <v>0</v>
      </c>
      <c r="D34" s="52" t="str">
        <f t="shared" si="0"/>
        <v> </v>
      </c>
      <c r="E34" s="57" t="s">
        <v>1251</v>
      </c>
      <c r="F34" s="70"/>
      <c r="G34" s="71"/>
      <c r="H34" s="62" t="str">
        <f t="shared" si="1"/>
        <v> </v>
      </c>
      <c r="I34" s="56"/>
    </row>
    <row r="35" s="34" customFormat="1" ht="26" customHeight="1" spans="1:10">
      <c r="A35" s="50" t="s">
        <v>1252</v>
      </c>
      <c r="B35" s="51"/>
      <c r="C35" s="51"/>
      <c r="D35" s="52" t="str">
        <f t="shared" si="0"/>
        <v> </v>
      </c>
      <c r="E35" s="57" t="s">
        <v>1253</v>
      </c>
      <c r="F35" s="70">
        <v>1772</v>
      </c>
      <c r="G35" s="71">
        <v>3567</v>
      </c>
      <c r="H35" s="62">
        <f t="shared" si="1"/>
        <v>1.01297968397291</v>
      </c>
      <c r="I35" s="56">
        <v>35672039.01</v>
      </c>
      <c r="J35" s="56">
        <f>G35*10000-I35</f>
        <v>-2039.00999999791</v>
      </c>
    </row>
    <row r="36" s="34" customFormat="1" ht="26" customHeight="1" spans="1:10">
      <c r="A36" s="63" t="s">
        <v>1254</v>
      </c>
      <c r="B36" s="51"/>
      <c r="C36" s="51"/>
      <c r="D36" s="52" t="str">
        <f t="shared" si="0"/>
        <v> </v>
      </c>
      <c r="E36" s="53" t="s">
        <v>1255</v>
      </c>
      <c r="F36" s="60">
        <f>SUM(F37:F41,F45,F46)</f>
        <v>689</v>
      </c>
      <c r="G36" s="61">
        <f>SUM(G37:G41,G45,G46,G47)</f>
        <v>1527</v>
      </c>
      <c r="H36" s="62">
        <f t="shared" si="1"/>
        <v>1.21625544267054</v>
      </c>
      <c r="I36" s="56"/>
    </row>
    <row r="37" s="34" customFormat="1" ht="27" customHeight="1" spans="1:10">
      <c r="A37" s="63" t="s">
        <v>1256</v>
      </c>
      <c r="B37" s="51"/>
      <c r="C37" s="51"/>
      <c r="D37" s="52" t="str">
        <f t="shared" si="0"/>
        <v> </v>
      </c>
      <c r="E37" s="73" t="s">
        <v>1257</v>
      </c>
      <c r="F37" s="60"/>
      <c r="G37" s="61"/>
      <c r="H37" s="62" t="str">
        <f t="shared" si="1"/>
        <v> </v>
      </c>
      <c r="I37" s="56"/>
    </row>
    <row r="38" s="34" customFormat="1" ht="26" customHeight="1" spans="1:10">
      <c r="A38" s="74" t="s">
        <v>1258</v>
      </c>
      <c r="B38" s="51"/>
      <c r="C38" s="51"/>
      <c r="D38" s="52" t="str">
        <f t="shared" si="0"/>
        <v> </v>
      </c>
      <c r="E38" s="73" t="s">
        <v>1259</v>
      </c>
      <c r="F38" s="60"/>
      <c r="G38" s="61"/>
      <c r="H38" s="62" t="str">
        <f t="shared" si="1"/>
        <v> </v>
      </c>
      <c r="I38" s="56"/>
    </row>
    <row r="39" s="34" customFormat="1" ht="28" customHeight="1" spans="1:10">
      <c r="A39" s="50" t="s">
        <v>1260</v>
      </c>
      <c r="B39" s="51"/>
      <c r="C39" s="51"/>
      <c r="D39" s="52" t="str">
        <f t="shared" si="0"/>
        <v> </v>
      </c>
      <c r="E39" s="73" t="s">
        <v>1261</v>
      </c>
      <c r="F39" s="60"/>
      <c r="G39" s="61"/>
      <c r="H39" s="62" t="str">
        <f t="shared" si="1"/>
        <v> </v>
      </c>
      <c r="I39" s="56"/>
    </row>
    <row r="40" s="34" customFormat="1" ht="28" customHeight="1" spans="1:10">
      <c r="A40" s="50" t="s">
        <v>1262</v>
      </c>
      <c r="B40" s="51"/>
      <c r="C40" s="51"/>
      <c r="D40" s="52" t="str">
        <f t="shared" si="0"/>
        <v> </v>
      </c>
      <c r="E40" s="73" t="s">
        <v>1263</v>
      </c>
      <c r="F40" s="60"/>
      <c r="G40" s="61"/>
      <c r="H40" s="62" t="str">
        <f t="shared" si="1"/>
        <v> </v>
      </c>
      <c r="I40" s="56"/>
    </row>
    <row r="41" s="34" customFormat="1" ht="27" customHeight="1" spans="1:10">
      <c r="A41" s="50" t="s">
        <v>1264</v>
      </c>
      <c r="B41" s="51"/>
      <c r="C41" s="51"/>
      <c r="D41" s="52" t="str">
        <f t="shared" si="0"/>
        <v> </v>
      </c>
      <c r="E41" s="63" t="s">
        <v>1265</v>
      </c>
      <c r="F41" s="70">
        <f>SUM(F42:F44)</f>
        <v>689</v>
      </c>
      <c r="G41" s="71">
        <f>SUM(G42:G44)</f>
        <v>716</v>
      </c>
      <c r="H41" s="62">
        <f t="shared" si="1"/>
        <v>0.0391872278664731</v>
      </c>
      <c r="I41" s="56"/>
    </row>
    <row r="42" s="34" customFormat="1" ht="26" customHeight="1" spans="1:10">
      <c r="A42" s="50" t="s">
        <v>1266</v>
      </c>
      <c r="B42" s="51"/>
      <c r="C42" s="51"/>
      <c r="D42" s="52" t="str">
        <f t="shared" si="0"/>
        <v> </v>
      </c>
      <c r="E42" s="63" t="s">
        <v>1267</v>
      </c>
      <c r="F42" s="70">
        <v>134</v>
      </c>
      <c r="G42" s="75">
        <v>407</v>
      </c>
      <c r="H42" s="62">
        <f t="shared" si="1"/>
        <v>2.03731343283582</v>
      </c>
      <c r="I42" s="56">
        <v>2888400</v>
      </c>
      <c r="J42" s="56">
        <f t="shared" ref="J42:J47" si="2">G42*10000-I42</f>
        <v>1181600</v>
      </c>
    </row>
    <row r="43" s="34" customFormat="1" ht="17" customHeight="1" spans="1:10">
      <c r="A43" s="50" t="s">
        <v>1268</v>
      </c>
      <c r="B43" s="51"/>
      <c r="C43" s="51"/>
      <c r="D43" s="52" t="str">
        <f t="shared" si="0"/>
        <v> </v>
      </c>
      <c r="E43" s="63" t="s">
        <v>1269</v>
      </c>
      <c r="F43" s="70">
        <v>555</v>
      </c>
      <c r="G43" s="75">
        <v>309</v>
      </c>
      <c r="H43" s="62">
        <f t="shared" si="1"/>
        <v>-0.443243243243243</v>
      </c>
      <c r="I43" s="56">
        <v>1073216</v>
      </c>
      <c r="J43" s="56">
        <f t="shared" si="2"/>
        <v>2016784</v>
      </c>
    </row>
    <row r="44" s="34" customFormat="1" ht="17" customHeight="1" spans="1:10">
      <c r="A44" s="50" t="s">
        <v>1270</v>
      </c>
      <c r="B44" s="51"/>
      <c r="C44" s="51"/>
      <c r="D44" s="52" t="str">
        <f t="shared" si="0"/>
        <v> </v>
      </c>
      <c r="E44" s="63" t="s">
        <v>1271</v>
      </c>
      <c r="F44" s="70"/>
      <c r="G44" s="71"/>
      <c r="H44" s="62" t="str">
        <f t="shared" si="1"/>
        <v> </v>
      </c>
      <c r="I44" s="56"/>
    </row>
    <row r="45" s="34" customFormat="1" ht="28" customHeight="1" spans="1:10">
      <c r="A45" s="50" t="s">
        <v>2634</v>
      </c>
      <c r="B45" s="51">
        <v>1666</v>
      </c>
      <c r="C45" s="51"/>
      <c r="D45" s="52">
        <f t="shared" si="0"/>
        <v>-1</v>
      </c>
      <c r="E45" s="63" t="s">
        <v>1273</v>
      </c>
      <c r="F45" s="70"/>
      <c r="G45" s="71"/>
      <c r="H45" s="62" t="str">
        <f t="shared" si="1"/>
        <v> </v>
      </c>
      <c r="I45" s="56"/>
    </row>
    <row r="46" s="34" customFormat="1" ht="27" customHeight="1" spans="1:10">
      <c r="A46" s="63"/>
      <c r="B46" s="51"/>
      <c r="C46" s="51"/>
      <c r="D46" s="52" t="str">
        <f t="shared" si="0"/>
        <v> </v>
      </c>
      <c r="E46" s="63" t="s">
        <v>1274</v>
      </c>
      <c r="F46" s="70"/>
      <c r="G46" s="71"/>
      <c r="H46" s="62" t="str">
        <f t="shared" si="1"/>
        <v> </v>
      </c>
      <c r="I46" s="56"/>
    </row>
    <row r="47" s="34" customFormat="1" ht="17" customHeight="1" spans="1:10">
      <c r="A47" s="63"/>
      <c r="B47" s="51"/>
      <c r="C47" s="51"/>
      <c r="D47" s="52" t="str">
        <f t="shared" si="0"/>
        <v> </v>
      </c>
      <c r="E47" s="63" t="s">
        <v>1275</v>
      </c>
      <c r="F47" s="70"/>
      <c r="G47" s="71">
        <v>811</v>
      </c>
      <c r="H47" s="62" t="str">
        <f t="shared" si="1"/>
        <v> </v>
      </c>
      <c r="I47" s="56">
        <v>8109639.66</v>
      </c>
      <c r="J47" s="56">
        <f t="shared" si="2"/>
        <v>360.339999999851</v>
      </c>
    </row>
    <row r="48" s="34" customFormat="1" ht="17" customHeight="1" spans="1:10">
      <c r="A48" s="63"/>
      <c r="B48" s="51"/>
      <c r="C48" s="51"/>
      <c r="D48" s="52" t="str">
        <f t="shared" si="0"/>
        <v> </v>
      </c>
      <c r="E48" s="65" t="s">
        <v>1276</v>
      </c>
      <c r="F48" s="60">
        <f>SUM(F49,F54,F64,F65,F66)</f>
        <v>0</v>
      </c>
      <c r="G48" s="61">
        <f>SUM(G49,G54,G64,G65,G66)</f>
        <v>0</v>
      </c>
      <c r="H48" s="62" t="str">
        <f t="shared" si="1"/>
        <v> </v>
      </c>
      <c r="I48" s="56"/>
    </row>
    <row r="49" s="34" customFormat="1" ht="17" customHeight="1" spans="1:9">
      <c r="A49" s="63"/>
      <c r="B49" s="51"/>
      <c r="C49" s="51"/>
      <c r="D49" s="52" t="str">
        <f t="shared" si="0"/>
        <v> </v>
      </c>
      <c r="E49" s="73" t="s">
        <v>1277</v>
      </c>
      <c r="F49" s="70">
        <f>SUM(F50:F53)</f>
        <v>0</v>
      </c>
      <c r="G49" s="71">
        <f>SUM(G50:G53)</f>
        <v>0</v>
      </c>
      <c r="H49" s="62" t="str">
        <f t="shared" si="1"/>
        <v> </v>
      </c>
      <c r="I49" s="56"/>
    </row>
    <row r="50" s="34" customFormat="1" ht="17" customHeight="1" spans="1:9">
      <c r="A50" s="63"/>
      <c r="B50" s="51"/>
      <c r="C50" s="51"/>
      <c r="D50" s="52" t="str">
        <f t="shared" si="0"/>
        <v> </v>
      </c>
      <c r="E50" s="73" t="s">
        <v>1278</v>
      </c>
      <c r="F50" s="70"/>
      <c r="G50" s="71"/>
      <c r="H50" s="62" t="str">
        <f t="shared" si="1"/>
        <v> </v>
      </c>
      <c r="I50" s="56"/>
    </row>
    <row r="51" s="34" customFormat="1" ht="17" customHeight="1" spans="1:9">
      <c r="A51" s="63"/>
      <c r="B51" s="51"/>
      <c r="C51" s="51"/>
      <c r="D51" s="52" t="str">
        <f t="shared" si="0"/>
        <v> </v>
      </c>
      <c r="E51" s="73" t="s">
        <v>1279</v>
      </c>
      <c r="F51" s="70"/>
      <c r="G51" s="71"/>
      <c r="H51" s="62" t="str">
        <f t="shared" si="1"/>
        <v> </v>
      </c>
      <c r="I51" s="56"/>
    </row>
    <row r="52" s="34" customFormat="1" ht="17" customHeight="1" spans="1:9">
      <c r="A52" s="63"/>
      <c r="B52" s="51"/>
      <c r="C52" s="51"/>
      <c r="D52" s="52" t="str">
        <f t="shared" si="0"/>
        <v> </v>
      </c>
      <c r="E52" s="73" t="s">
        <v>1280</v>
      </c>
      <c r="F52" s="70"/>
      <c r="G52" s="71"/>
      <c r="H52" s="62" t="str">
        <f t="shared" si="1"/>
        <v> </v>
      </c>
      <c r="I52" s="56"/>
    </row>
    <row r="53" s="34" customFormat="1" ht="17" customHeight="1" spans="1:9">
      <c r="A53" s="63"/>
      <c r="B53" s="51"/>
      <c r="C53" s="51"/>
      <c r="D53" s="52" t="str">
        <f t="shared" si="0"/>
        <v> </v>
      </c>
      <c r="E53" s="73" t="s">
        <v>1281</v>
      </c>
      <c r="F53" s="70"/>
      <c r="G53" s="71"/>
      <c r="H53" s="62" t="str">
        <f t="shared" si="1"/>
        <v> </v>
      </c>
      <c r="I53" s="56"/>
    </row>
    <row r="54" s="34" customFormat="1" ht="17" customHeight="1" spans="1:9">
      <c r="A54" s="63"/>
      <c r="B54" s="51"/>
      <c r="C54" s="51"/>
      <c r="D54" s="52" t="str">
        <f t="shared" si="0"/>
        <v> </v>
      </c>
      <c r="E54" s="73" t="s">
        <v>1282</v>
      </c>
      <c r="F54" s="54">
        <f>SUM(F55:F63)</f>
        <v>0</v>
      </c>
      <c r="G54" s="55">
        <f>SUM(G55:G63)</f>
        <v>0</v>
      </c>
      <c r="H54" s="62" t="str">
        <f t="shared" si="1"/>
        <v> </v>
      </c>
      <c r="I54" s="56"/>
    </row>
    <row r="55" s="34" customFormat="1" ht="17" customHeight="1" spans="1:9">
      <c r="A55" s="63"/>
      <c r="B55" s="51"/>
      <c r="C55" s="51"/>
      <c r="D55" s="52" t="str">
        <f t="shared" si="0"/>
        <v> </v>
      </c>
      <c r="E55" s="73" t="s">
        <v>1283</v>
      </c>
      <c r="F55" s="70"/>
      <c r="G55" s="71"/>
      <c r="H55" s="62" t="str">
        <f t="shared" si="1"/>
        <v> </v>
      </c>
      <c r="I55" s="56"/>
    </row>
    <row r="56" s="34" customFormat="1" ht="17" customHeight="1" spans="1:9">
      <c r="A56" s="63"/>
      <c r="B56" s="51"/>
      <c r="C56" s="51"/>
      <c r="D56" s="52" t="str">
        <f t="shared" si="0"/>
        <v> </v>
      </c>
      <c r="E56" s="73" t="s">
        <v>1284</v>
      </c>
      <c r="F56" s="70"/>
      <c r="G56" s="71"/>
      <c r="H56" s="62" t="str">
        <f t="shared" si="1"/>
        <v> </v>
      </c>
      <c r="I56" s="56"/>
    </row>
    <row r="57" s="34" customFormat="1" ht="17" customHeight="1" spans="1:9">
      <c r="A57" s="63"/>
      <c r="B57" s="51"/>
      <c r="C57" s="51"/>
      <c r="D57" s="52" t="str">
        <f t="shared" si="0"/>
        <v> </v>
      </c>
      <c r="E57" s="73" t="s">
        <v>1285</v>
      </c>
      <c r="F57" s="70"/>
      <c r="G57" s="71"/>
      <c r="H57" s="62" t="str">
        <f t="shared" si="1"/>
        <v> </v>
      </c>
      <c r="I57" s="56"/>
    </row>
    <row r="58" s="34" customFormat="1" ht="17" customHeight="1" spans="1:9">
      <c r="A58" s="63"/>
      <c r="B58" s="51"/>
      <c r="C58" s="51"/>
      <c r="D58" s="52" t="str">
        <f t="shared" si="0"/>
        <v> </v>
      </c>
      <c r="E58" s="73" t="s">
        <v>1286</v>
      </c>
      <c r="F58" s="70"/>
      <c r="G58" s="71"/>
      <c r="H58" s="62" t="str">
        <f t="shared" si="1"/>
        <v> </v>
      </c>
      <c r="I58" s="56"/>
    </row>
    <row r="59" s="34" customFormat="1" ht="17" customHeight="1" spans="1:9">
      <c r="A59" s="63"/>
      <c r="B59" s="51"/>
      <c r="C59" s="51"/>
      <c r="D59" s="52" t="str">
        <f t="shared" si="0"/>
        <v> </v>
      </c>
      <c r="E59" s="73" t="s">
        <v>1287</v>
      </c>
      <c r="F59" s="70"/>
      <c r="G59" s="71"/>
      <c r="H59" s="62" t="str">
        <f t="shared" si="1"/>
        <v> </v>
      </c>
      <c r="I59" s="56"/>
    </row>
    <row r="60" s="34" customFormat="1" ht="17" customHeight="1" spans="1:9">
      <c r="A60" s="63"/>
      <c r="B60" s="51"/>
      <c r="C60" s="51"/>
      <c r="D60" s="52" t="str">
        <f t="shared" si="0"/>
        <v> </v>
      </c>
      <c r="E60" s="73" t="s">
        <v>1288</v>
      </c>
      <c r="F60" s="70"/>
      <c r="G60" s="71"/>
      <c r="H60" s="62" t="str">
        <f t="shared" si="1"/>
        <v> </v>
      </c>
      <c r="I60" s="56"/>
    </row>
    <row r="61" s="34" customFormat="1" ht="17" customHeight="1" spans="1:9">
      <c r="A61" s="63"/>
      <c r="B61" s="51"/>
      <c r="C61" s="51"/>
      <c r="D61" s="52" t="str">
        <f t="shared" si="0"/>
        <v> </v>
      </c>
      <c r="E61" s="73" t="s">
        <v>1289</v>
      </c>
      <c r="F61" s="70"/>
      <c r="G61" s="71"/>
      <c r="H61" s="62" t="str">
        <f t="shared" si="1"/>
        <v> </v>
      </c>
      <c r="I61" s="56"/>
    </row>
    <row r="62" s="34" customFormat="1" ht="17" customHeight="1" spans="1:9">
      <c r="A62" s="63"/>
      <c r="B62" s="51"/>
      <c r="C62" s="51"/>
      <c r="D62" s="52" t="str">
        <f t="shared" si="0"/>
        <v> </v>
      </c>
      <c r="E62" s="73" t="s">
        <v>1290</v>
      </c>
      <c r="F62" s="70"/>
      <c r="G62" s="71"/>
      <c r="H62" s="62" t="str">
        <f t="shared" si="1"/>
        <v> </v>
      </c>
      <c r="I62" s="56"/>
    </row>
    <row r="63" s="34" customFormat="1" ht="17" customHeight="1" spans="1:9">
      <c r="A63" s="63"/>
      <c r="B63" s="51"/>
      <c r="C63" s="51"/>
      <c r="D63" s="52" t="str">
        <f t="shared" si="0"/>
        <v> </v>
      </c>
      <c r="E63" s="73" t="s">
        <v>1291</v>
      </c>
      <c r="F63" s="70"/>
      <c r="G63" s="71"/>
      <c r="H63" s="62" t="str">
        <f t="shared" si="1"/>
        <v> </v>
      </c>
      <c r="I63" s="56"/>
    </row>
    <row r="64" s="34" customFormat="1" ht="17" customHeight="1" spans="1:9">
      <c r="A64" s="63"/>
      <c r="B64" s="51"/>
      <c r="C64" s="51"/>
      <c r="D64" s="52" t="str">
        <f t="shared" si="0"/>
        <v> </v>
      </c>
      <c r="E64" s="73" t="s">
        <v>1292</v>
      </c>
      <c r="F64" s="70"/>
      <c r="G64" s="71"/>
      <c r="H64" s="62" t="str">
        <f t="shared" si="1"/>
        <v> </v>
      </c>
      <c r="I64" s="56"/>
    </row>
    <row r="65" s="34" customFormat="1" ht="17" customHeight="1" spans="1:9">
      <c r="A65" s="63"/>
      <c r="B65" s="51"/>
      <c r="C65" s="51"/>
      <c r="D65" s="52" t="str">
        <f t="shared" si="0"/>
        <v> </v>
      </c>
      <c r="E65" s="73" t="s">
        <v>1293</v>
      </c>
      <c r="F65" s="70"/>
      <c r="G65" s="71"/>
      <c r="H65" s="62" t="str">
        <f t="shared" si="1"/>
        <v> </v>
      </c>
      <c r="I65" s="56"/>
    </row>
    <row r="66" s="34" customFormat="1" ht="16" customHeight="1" spans="1:9">
      <c r="A66" s="63"/>
      <c r="B66" s="51"/>
      <c r="C66" s="51"/>
      <c r="D66" s="52" t="str">
        <f t="shared" si="0"/>
        <v> </v>
      </c>
      <c r="E66" s="73" t="s">
        <v>1275</v>
      </c>
      <c r="F66" s="70"/>
      <c r="G66" s="71"/>
      <c r="H66" s="62" t="str">
        <f t="shared" si="1"/>
        <v> </v>
      </c>
      <c r="I66" s="56"/>
    </row>
    <row r="67" s="34" customFormat="1" ht="16" customHeight="1" spans="1:9">
      <c r="A67" s="63"/>
      <c r="B67" s="51"/>
      <c r="C67" s="51"/>
      <c r="D67" s="52" t="str">
        <f t="shared" si="0"/>
        <v> </v>
      </c>
      <c r="E67" s="65" t="s">
        <v>1294</v>
      </c>
      <c r="F67" s="60">
        <f>SUM(F68:F69)</f>
        <v>108</v>
      </c>
      <c r="G67" s="61">
        <f>SUM(G68:G69)</f>
        <v>8</v>
      </c>
      <c r="H67" s="64">
        <f t="shared" si="1"/>
        <v>-0.925925925925926</v>
      </c>
      <c r="I67" s="56"/>
    </row>
    <row r="68" s="34" customFormat="1" ht="16" customHeight="1" spans="1:9">
      <c r="A68" s="63"/>
      <c r="B68" s="51"/>
      <c r="C68" s="51"/>
      <c r="D68" s="52" t="str">
        <f t="shared" si="0"/>
        <v> </v>
      </c>
      <c r="E68" s="73" t="s">
        <v>1295</v>
      </c>
      <c r="F68" s="54"/>
      <c r="G68" s="55"/>
      <c r="H68" s="64" t="str">
        <f t="shared" si="1"/>
        <v> </v>
      </c>
      <c r="I68" s="56"/>
    </row>
    <row r="69" s="34" customFormat="1" ht="16" customHeight="1" spans="1:9">
      <c r="A69" s="63"/>
      <c r="B69" s="51"/>
      <c r="C69" s="51"/>
      <c r="D69" s="52" t="str">
        <f t="shared" si="0"/>
        <v> </v>
      </c>
      <c r="E69" s="73" t="s">
        <v>1275</v>
      </c>
      <c r="F69" s="54">
        <v>108</v>
      </c>
      <c r="G69" s="55">
        <v>8</v>
      </c>
      <c r="H69" s="64">
        <f t="shared" si="1"/>
        <v>-0.925925925925926</v>
      </c>
      <c r="I69" s="56">
        <v>80000</v>
      </c>
    </row>
    <row r="70" s="34" customFormat="1" ht="16" customHeight="1" spans="1:9">
      <c r="A70" s="63"/>
      <c r="B70" s="51"/>
      <c r="C70" s="51"/>
      <c r="D70" s="52" t="str">
        <f t="shared" ref="D70:D135" si="3">IFERROR(C70/B70-1," ")</f>
        <v> </v>
      </c>
      <c r="E70" s="76" t="s">
        <v>1296</v>
      </c>
      <c r="F70" s="77">
        <f>F71</f>
        <v>0</v>
      </c>
      <c r="G70" s="78">
        <f>G71</f>
        <v>0</v>
      </c>
      <c r="H70" s="64" t="str">
        <f t="shared" ref="H70:H124" si="4">IFERROR(G70/F70-1," ")</f>
        <v> </v>
      </c>
      <c r="I70" s="56"/>
    </row>
    <row r="71" s="34" customFormat="1" ht="16" customHeight="1" spans="1:9">
      <c r="A71" s="63"/>
      <c r="B71" s="51"/>
      <c r="C71" s="51"/>
      <c r="D71" s="52"/>
      <c r="E71" s="74" t="s">
        <v>1297</v>
      </c>
      <c r="F71" s="54"/>
      <c r="G71" s="55"/>
      <c r="H71" s="64" t="str">
        <f t="shared" si="4"/>
        <v> </v>
      </c>
      <c r="I71" s="56"/>
    </row>
    <row r="72" s="34" customFormat="1" ht="16" customHeight="1" spans="1:9">
      <c r="A72" s="63"/>
      <c r="B72" s="51"/>
      <c r="C72" s="51"/>
      <c r="D72" s="52"/>
      <c r="E72" s="65" t="s">
        <v>1298</v>
      </c>
      <c r="F72" s="60">
        <f>F73</f>
        <v>0</v>
      </c>
      <c r="G72" s="61">
        <f>G73</f>
        <v>0</v>
      </c>
      <c r="H72" s="64" t="str">
        <f t="shared" si="4"/>
        <v> </v>
      </c>
      <c r="I72" s="56"/>
    </row>
    <row r="73" s="34" customFormat="1" ht="16" customHeight="1" spans="1:9">
      <c r="A73" s="63"/>
      <c r="B73" s="51"/>
      <c r="C73" s="51"/>
      <c r="D73" s="52" t="str">
        <f t="shared" si="3"/>
        <v> </v>
      </c>
      <c r="E73" s="50" t="s">
        <v>1299</v>
      </c>
      <c r="F73" s="54"/>
      <c r="G73" s="55"/>
      <c r="H73" s="64" t="str">
        <f t="shared" si="4"/>
        <v> </v>
      </c>
      <c r="I73" s="56"/>
    </row>
    <row r="74" s="34" customFormat="1" ht="16" customHeight="1" spans="1:9">
      <c r="A74" s="63"/>
      <c r="B74" s="51"/>
      <c r="C74" s="51"/>
      <c r="D74" s="52" t="str">
        <f t="shared" si="3"/>
        <v> </v>
      </c>
      <c r="E74" s="65" t="s">
        <v>1300</v>
      </c>
      <c r="F74" s="54">
        <f>F75</f>
        <v>0</v>
      </c>
      <c r="G74" s="55">
        <f>G75</f>
        <v>0</v>
      </c>
      <c r="H74" s="64" t="str">
        <f t="shared" si="4"/>
        <v> </v>
      </c>
      <c r="I74" s="56"/>
    </row>
    <row r="75" s="34" customFormat="1" ht="16" customHeight="1" spans="1:9">
      <c r="A75" s="63"/>
      <c r="B75" s="51"/>
      <c r="C75" s="51"/>
      <c r="D75" s="52" t="str">
        <f t="shared" si="3"/>
        <v> </v>
      </c>
      <c r="E75" s="73" t="s">
        <v>1275</v>
      </c>
      <c r="F75" s="54"/>
      <c r="G75" s="55"/>
      <c r="H75" s="64" t="str">
        <f t="shared" si="4"/>
        <v> </v>
      </c>
      <c r="I75" s="56"/>
    </row>
    <row r="76" s="34" customFormat="1" ht="16" customHeight="1" spans="1:9">
      <c r="A76" s="63"/>
      <c r="B76" s="51"/>
      <c r="C76" s="51"/>
      <c r="D76" s="52" t="str">
        <f t="shared" si="3"/>
        <v> </v>
      </c>
      <c r="E76" s="65" t="s">
        <v>1301</v>
      </c>
      <c r="F76" s="54">
        <f>F77</f>
        <v>0</v>
      </c>
      <c r="G76" s="55">
        <f>G77</f>
        <v>0</v>
      </c>
      <c r="H76" s="64" t="str">
        <f t="shared" si="4"/>
        <v> </v>
      </c>
      <c r="I76" s="56"/>
    </row>
    <row r="77" s="34" customFormat="1" ht="16" customHeight="1" spans="1:9">
      <c r="A77" s="63"/>
      <c r="B77" s="51"/>
      <c r="C77" s="51"/>
      <c r="D77" s="52" t="str">
        <f t="shared" si="3"/>
        <v> </v>
      </c>
      <c r="E77" s="73" t="s">
        <v>1275</v>
      </c>
      <c r="F77" s="54"/>
      <c r="G77" s="55"/>
      <c r="H77" s="64" t="str">
        <f t="shared" si="4"/>
        <v> </v>
      </c>
      <c r="I77" s="56"/>
    </row>
    <row r="78" s="34" customFormat="1" ht="16" customHeight="1" spans="1:9">
      <c r="A78" s="63"/>
      <c r="B78" s="51"/>
      <c r="C78" s="51"/>
      <c r="D78" s="52" t="str">
        <f t="shared" si="3"/>
        <v> </v>
      </c>
      <c r="E78" s="65" t="s">
        <v>1302</v>
      </c>
      <c r="F78" s="54">
        <f>F79</f>
        <v>0</v>
      </c>
      <c r="G78" s="55">
        <f>G79</f>
        <v>0</v>
      </c>
      <c r="H78" s="64" t="str">
        <f t="shared" si="4"/>
        <v> </v>
      </c>
      <c r="I78" s="56"/>
    </row>
    <row r="79" s="34" customFormat="1" ht="16" customHeight="1" spans="1:9">
      <c r="A79" s="63"/>
      <c r="B79" s="51"/>
      <c r="C79" s="51"/>
      <c r="D79" s="52" t="str">
        <f t="shared" si="3"/>
        <v> </v>
      </c>
      <c r="E79" s="73" t="s">
        <v>1275</v>
      </c>
      <c r="F79" s="54"/>
      <c r="G79" s="55"/>
      <c r="H79" s="64" t="str">
        <f t="shared" si="4"/>
        <v> </v>
      </c>
      <c r="I79" s="56"/>
    </row>
    <row r="80" s="34" customFormat="1" ht="16" customHeight="1" spans="1:9">
      <c r="A80" s="63"/>
      <c r="B80" s="51"/>
      <c r="C80" s="51"/>
      <c r="D80" s="52" t="str">
        <f t="shared" si="3"/>
        <v> </v>
      </c>
      <c r="E80" s="65" t="s">
        <v>1303</v>
      </c>
      <c r="F80" s="60">
        <f>F81+F85+F93+F103+F102</f>
        <v>2704</v>
      </c>
      <c r="G80" s="61">
        <f>G81+G85+G93+G103+G102</f>
        <v>24263</v>
      </c>
      <c r="H80" s="62">
        <f t="shared" si="4"/>
        <v>7.97300295857988</v>
      </c>
      <c r="I80" s="56"/>
    </row>
    <row r="81" s="34" customFormat="1" ht="23" customHeight="1" spans="1:10">
      <c r="A81" s="63"/>
      <c r="B81" s="51"/>
      <c r="C81" s="51"/>
      <c r="D81" s="52" t="str">
        <f t="shared" si="3"/>
        <v> </v>
      </c>
      <c r="E81" s="79" t="s">
        <v>2635</v>
      </c>
      <c r="F81" s="70">
        <f>SUM(F82:F84)</f>
        <v>629</v>
      </c>
      <c r="G81" s="71">
        <f>SUM(G82:G84)</f>
        <v>22976</v>
      </c>
      <c r="H81" s="62">
        <f t="shared" si="4"/>
        <v>35.5278219395866</v>
      </c>
      <c r="I81" s="56"/>
    </row>
    <row r="82" s="34" customFormat="1" ht="16" customHeight="1" spans="1:10">
      <c r="A82" s="63"/>
      <c r="B82" s="51"/>
      <c r="C82" s="51"/>
      <c r="D82" s="52" t="str">
        <f t="shared" si="3"/>
        <v> </v>
      </c>
      <c r="E82" s="79" t="s">
        <v>1305</v>
      </c>
      <c r="F82" s="70"/>
      <c r="G82" s="71"/>
      <c r="H82" s="62" t="str">
        <f t="shared" si="4"/>
        <v> </v>
      </c>
      <c r="I82" s="56"/>
    </row>
    <row r="83" s="34" customFormat="1" ht="26" customHeight="1" spans="1:10">
      <c r="A83" s="63"/>
      <c r="B83" s="51"/>
      <c r="C83" s="51"/>
      <c r="D83" s="52" t="str">
        <f t="shared" si="3"/>
        <v> </v>
      </c>
      <c r="E83" s="79" t="s">
        <v>2636</v>
      </c>
      <c r="F83" s="70">
        <v>629</v>
      </c>
      <c r="G83" s="55">
        <v>22976</v>
      </c>
      <c r="H83" s="62">
        <f t="shared" si="4"/>
        <v>35.5278219395866</v>
      </c>
      <c r="I83" s="56">
        <v>225230053.4</v>
      </c>
      <c r="J83" s="56">
        <f>G83*10000-I83</f>
        <v>4529946.59999999</v>
      </c>
    </row>
    <row r="84" s="34" customFormat="1" ht="16" customHeight="1" spans="1:10">
      <c r="A84" s="63"/>
      <c r="B84" s="51"/>
      <c r="C84" s="51"/>
      <c r="D84" s="52" t="str">
        <f t="shared" si="3"/>
        <v> </v>
      </c>
      <c r="E84" s="79" t="s">
        <v>1307</v>
      </c>
      <c r="F84" s="70"/>
      <c r="G84" s="71"/>
      <c r="H84" s="62" t="str">
        <f t="shared" si="4"/>
        <v> </v>
      </c>
      <c r="I84" s="56"/>
    </row>
    <row r="85" s="34" customFormat="1" ht="16" customHeight="1" spans="1:10">
      <c r="A85" s="63"/>
      <c r="B85" s="51"/>
      <c r="C85" s="51"/>
      <c r="D85" s="52" t="str">
        <f t="shared" si="3"/>
        <v> </v>
      </c>
      <c r="E85" s="73" t="s">
        <v>1308</v>
      </c>
      <c r="F85" s="70">
        <f>SUM(F86:F92)</f>
        <v>0</v>
      </c>
      <c r="G85" s="71">
        <f>SUM(G86:G92)</f>
        <v>0</v>
      </c>
      <c r="H85" s="62" t="str">
        <f t="shared" si="4"/>
        <v> </v>
      </c>
      <c r="I85" s="56"/>
    </row>
    <row r="86" s="34" customFormat="1" ht="16" customHeight="1" spans="1:10">
      <c r="A86" s="63"/>
      <c r="B86" s="51"/>
      <c r="C86" s="51"/>
      <c r="D86" s="52" t="str">
        <f t="shared" si="3"/>
        <v> </v>
      </c>
      <c r="E86" s="73" t="s">
        <v>1309</v>
      </c>
      <c r="F86" s="70"/>
      <c r="G86" s="71"/>
      <c r="H86" s="62" t="str">
        <f t="shared" si="4"/>
        <v> </v>
      </c>
      <c r="I86" s="56"/>
    </row>
    <row r="87" s="34" customFormat="1" ht="16" customHeight="1" spans="1:10">
      <c r="A87" s="63"/>
      <c r="B87" s="51"/>
      <c r="C87" s="51"/>
      <c r="D87" s="52" t="str">
        <f t="shared" si="3"/>
        <v> </v>
      </c>
      <c r="E87" s="73" t="s">
        <v>1310</v>
      </c>
      <c r="F87" s="70"/>
      <c r="G87" s="71"/>
      <c r="H87" s="62" t="str">
        <f t="shared" si="4"/>
        <v> </v>
      </c>
      <c r="I87" s="56"/>
    </row>
    <row r="88" s="34" customFormat="1" ht="16" customHeight="1" spans="1:10">
      <c r="A88" s="63"/>
      <c r="B88" s="51"/>
      <c r="C88" s="51"/>
      <c r="D88" s="52" t="str">
        <f t="shared" si="3"/>
        <v> </v>
      </c>
      <c r="E88" s="73" t="s">
        <v>1311</v>
      </c>
      <c r="F88" s="70"/>
      <c r="G88" s="71"/>
      <c r="H88" s="62" t="str">
        <f t="shared" si="4"/>
        <v> </v>
      </c>
      <c r="I88" s="56"/>
    </row>
    <row r="89" s="34" customFormat="1" ht="16" customHeight="1" spans="1:10">
      <c r="A89" s="63"/>
      <c r="B89" s="51"/>
      <c r="C89" s="51"/>
      <c r="D89" s="52" t="str">
        <f t="shared" si="3"/>
        <v> </v>
      </c>
      <c r="E89" s="73" t="s">
        <v>1312</v>
      </c>
      <c r="F89" s="70"/>
      <c r="G89" s="71"/>
      <c r="H89" s="62" t="str">
        <f t="shared" si="4"/>
        <v> </v>
      </c>
      <c r="I89" s="56"/>
    </row>
    <row r="90" s="34" customFormat="1" ht="16" customHeight="1" spans="1:10">
      <c r="A90" s="57"/>
      <c r="B90" s="51"/>
      <c r="C90" s="51"/>
      <c r="D90" s="52" t="str">
        <f t="shared" si="3"/>
        <v> </v>
      </c>
      <c r="E90" s="73" t="s">
        <v>1313</v>
      </c>
      <c r="F90" s="70"/>
      <c r="G90" s="71"/>
      <c r="H90" s="62" t="str">
        <f t="shared" si="4"/>
        <v> </v>
      </c>
      <c r="I90" s="56"/>
    </row>
    <row r="91" s="34" customFormat="1" ht="16" customHeight="1" spans="1:10">
      <c r="A91" s="57"/>
      <c r="B91" s="51"/>
      <c r="C91" s="51"/>
      <c r="D91" s="52" t="str">
        <f t="shared" si="3"/>
        <v> </v>
      </c>
      <c r="E91" s="73" t="s">
        <v>1314</v>
      </c>
      <c r="F91" s="70"/>
      <c r="G91" s="71"/>
      <c r="H91" s="62" t="str">
        <f t="shared" si="4"/>
        <v> </v>
      </c>
      <c r="I91" s="56"/>
    </row>
    <row r="92" s="34" customFormat="1" ht="16" customHeight="1" spans="1:10">
      <c r="A92" s="57"/>
      <c r="B92" s="51"/>
      <c r="C92" s="51"/>
      <c r="D92" s="52" t="str">
        <f t="shared" si="3"/>
        <v> </v>
      </c>
      <c r="E92" s="73" t="s">
        <v>1315</v>
      </c>
      <c r="F92" s="70"/>
      <c r="G92" s="71"/>
      <c r="H92" s="62" t="str">
        <f t="shared" si="4"/>
        <v> </v>
      </c>
      <c r="I92" s="56"/>
    </row>
    <row r="93" s="34" customFormat="1" ht="16" customHeight="1" spans="1:10">
      <c r="A93" s="57"/>
      <c r="B93" s="51"/>
      <c r="C93" s="51"/>
      <c r="D93" s="52" t="str">
        <f t="shared" si="3"/>
        <v> </v>
      </c>
      <c r="E93" s="73" t="s">
        <v>1316</v>
      </c>
      <c r="F93" s="54">
        <f>SUM(F94:F101)</f>
        <v>2075</v>
      </c>
      <c r="G93" s="55">
        <f>SUM(G94:G101)</f>
        <v>1287</v>
      </c>
      <c r="H93" s="62">
        <f t="shared" si="4"/>
        <v>-0.379759036144578</v>
      </c>
      <c r="I93" s="56"/>
    </row>
    <row r="94" s="34" customFormat="1" ht="16" customHeight="1" spans="1:10">
      <c r="A94" s="57"/>
      <c r="B94" s="51"/>
      <c r="C94" s="51"/>
      <c r="D94" s="52" t="str">
        <f t="shared" si="3"/>
        <v> </v>
      </c>
      <c r="E94" s="73" t="s">
        <v>1317</v>
      </c>
      <c r="F94" s="80">
        <v>531</v>
      </c>
      <c r="G94" s="55">
        <f>477+186</f>
        <v>663</v>
      </c>
      <c r="H94" s="62">
        <f t="shared" si="4"/>
        <v>0.248587570621469</v>
      </c>
      <c r="I94" s="56">
        <v>4071919</v>
      </c>
      <c r="J94" s="56">
        <f t="shared" ref="J94:J97" si="5">G94*10000-I94</f>
        <v>2558081</v>
      </c>
    </row>
    <row r="95" s="34" customFormat="1" ht="16" customHeight="1" spans="1:10">
      <c r="A95" s="57"/>
      <c r="B95" s="51"/>
      <c r="C95" s="51"/>
      <c r="D95" s="52" t="str">
        <f t="shared" si="3"/>
        <v> </v>
      </c>
      <c r="E95" s="73" t="s">
        <v>1318</v>
      </c>
      <c r="F95" s="80">
        <v>615</v>
      </c>
      <c r="G95" s="55">
        <f>10+460</f>
        <v>470</v>
      </c>
      <c r="H95" s="62">
        <f t="shared" si="4"/>
        <v>-0.235772357723577</v>
      </c>
      <c r="I95" s="56">
        <v>4683893.22</v>
      </c>
      <c r="J95" s="56">
        <f t="shared" si="5"/>
        <v>16106.7800000003</v>
      </c>
    </row>
    <row r="96" s="34" customFormat="1" ht="16" customHeight="1" spans="1:10">
      <c r="A96" s="57"/>
      <c r="B96" s="51"/>
      <c r="C96" s="51"/>
      <c r="D96" s="52" t="str">
        <f t="shared" si="3"/>
        <v> </v>
      </c>
      <c r="E96" s="73" t="s">
        <v>1319</v>
      </c>
      <c r="F96" s="80">
        <v>91</v>
      </c>
      <c r="G96" s="55">
        <v>18</v>
      </c>
      <c r="H96" s="62">
        <f t="shared" si="4"/>
        <v>-0.802197802197802</v>
      </c>
      <c r="I96" s="56">
        <v>64054</v>
      </c>
      <c r="J96" s="56">
        <f t="shared" si="5"/>
        <v>115946</v>
      </c>
    </row>
    <row r="97" s="34" customFormat="1" ht="16" customHeight="1" spans="1:10">
      <c r="A97" s="57"/>
      <c r="B97" s="51"/>
      <c r="C97" s="51"/>
      <c r="D97" s="52" t="str">
        <f t="shared" si="3"/>
        <v> </v>
      </c>
      <c r="E97" s="73" t="s">
        <v>1320</v>
      </c>
      <c r="F97" s="80">
        <v>151</v>
      </c>
      <c r="G97" s="55">
        <v>127</v>
      </c>
      <c r="H97" s="62">
        <f t="shared" si="4"/>
        <v>-0.158940397350993</v>
      </c>
      <c r="I97" s="56">
        <v>1271000</v>
      </c>
      <c r="J97" s="56">
        <f t="shared" si="5"/>
        <v>-1000</v>
      </c>
    </row>
    <row r="98" s="34" customFormat="1" ht="16" customHeight="1" spans="1:10">
      <c r="A98" s="57"/>
      <c r="B98" s="51"/>
      <c r="C98" s="51"/>
      <c r="D98" s="52" t="str">
        <f t="shared" si="3"/>
        <v> </v>
      </c>
      <c r="E98" s="73" t="s">
        <v>1321</v>
      </c>
      <c r="F98" s="80">
        <v>490</v>
      </c>
      <c r="G98" s="71">
        <v>0</v>
      </c>
      <c r="H98" s="62">
        <f t="shared" si="4"/>
        <v>-1</v>
      </c>
      <c r="I98" s="56"/>
    </row>
    <row r="99" s="34" customFormat="1" ht="27" customHeight="1" spans="1:10">
      <c r="A99" s="57"/>
      <c r="B99" s="51"/>
      <c r="C99" s="51"/>
      <c r="D99" s="52" t="str">
        <f t="shared" si="3"/>
        <v> </v>
      </c>
      <c r="E99" s="73" t="s">
        <v>1322</v>
      </c>
      <c r="F99" s="80">
        <v>197</v>
      </c>
      <c r="G99" s="55">
        <v>9</v>
      </c>
      <c r="H99" s="62">
        <f t="shared" si="4"/>
        <v>-0.954314720812183</v>
      </c>
      <c r="I99" s="56"/>
      <c r="J99" s="56">
        <f>G99*10000-I99</f>
        <v>90000</v>
      </c>
    </row>
    <row r="100" s="34" customFormat="1" ht="16" customHeight="1" spans="1:10">
      <c r="A100" s="57"/>
      <c r="B100" s="51"/>
      <c r="C100" s="51"/>
      <c r="D100" s="52" t="str">
        <f t="shared" si="3"/>
        <v> </v>
      </c>
      <c r="E100" s="73" t="s">
        <v>1323</v>
      </c>
      <c r="F100" s="70"/>
      <c r="G100" s="71"/>
      <c r="H100" s="62" t="str">
        <f t="shared" si="4"/>
        <v> </v>
      </c>
      <c r="I100" s="56"/>
    </row>
    <row r="101" s="34" customFormat="1" ht="27" customHeight="1" spans="1:10">
      <c r="A101" s="57"/>
      <c r="B101" s="51"/>
      <c r="C101" s="51"/>
      <c r="D101" s="52" t="str">
        <f t="shared" si="3"/>
        <v> </v>
      </c>
      <c r="E101" s="81" t="s">
        <v>1324</v>
      </c>
      <c r="F101" s="70"/>
      <c r="G101" s="71"/>
      <c r="H101" s="62" t="str">
        <f t="shared" si="4"/>
        <v> </v>
      </c>
      <c r="I101" s="56"/>
    </row>
    <row r="102" s="34" customFormat="1" ht="15.75" spans="1:10">
      <c r="A102" s="57"/>
      <c r="B102" s="51"/>
      <c r="C102" s="51"/>
      <c r="D102" s="52" t="str">
        <f t="shared" si="3"/>
        <v> </v>
      </c>
      <c r="E102" s="73" t="s">
        <v>1325</v>
      </c>
      <c r="F102" s="70"/>
      <c r="G102" s="71"/>
      <c r="H102" s="62" t="str">
        <f t="shared" si="4"/>
        <v> </v>
      </c>
      <c r="I102" s="56"/>
    </row>
    <row r="103" s="34" customFormat="1" ht="15.75" spans="1:10">
      <c r="A103" s="57"/>
      <c r="B103" s="51"/>
      <c r="C103" s="51"/>
      <c r="D103" s="52" t="str">
        <f t="shared" si="3"/>
        <v> </v>
      </c>
      <c r="E103" s="74" t="s">
        <v>1326</v>
      </c>
      <c r="F103" s="70"/>
      <c r="G103" s="71"/>
      <c r="H103" s="62" t="str">
        <f t="shared" si="4"/>
        <v> </v>
      </c>
      <c r="I103" s="56"/>
    </row>
    <row r="104" s="34" customFormat="1" ht="15.75" spans="1:10">
      <c r="A104" s="57"/>
      <c r="B104" s="51"/>
      <c r="C104" s="51"/>
      <c r="D104" s="52" t="str">
        <f t="shared" si="3"/>
        <v> </v>
      </c>
      <c r="E104" s="65" t="s">
        <v>1327</v>
      </c>
      <c r="F104" s="70">
        <f>F105</f>
        <v>2450</v>
      </c>
      <c r="G104" s="71">
        <f>G105</f>
        <v>3485</v>
      </c>
      <c r="H104" s="62">
        <f t="shared" si="4"/>
        <v>0.422448979591837</v>
      </c>
      <c r="I104" s="56"/>
    </row>
    <row r="105" s="34" customFormat="1" ht="15.75" spans="1:10">
      <c r="A105" s="57"/>
      <c r="B105" s="51"/>
      <c r="C105" s="51"/>
      <c r="D105" s="52" t="str">
        <f t="shared" si="3"/>
        <v> </v>
      </c>
      <c r="E105" s="63" t="s">
        <v>1328</v>
      </c>
      <c r="F105" s="54">
        <f>SUM(F106:F114)</f>
        <v>2450</v>
      </c>
      <c r="G105" s="55">
        <f>SUM(G106:G114)</f>
        <v>3485</v>
      </c>
      <c r="H105" s="62">
        <f t="shared" si="4"/>
        <v>0.422448979591837</v>
      </c>
      <c r="I105" s="56"/>
    </row>
    <row r="106" s="34" customFormat="1" ht="15.75" spans="1:10">
      <c r="A106" s="57"/>
      <c r="B106" s="51"/>
      <c r="C106" s="51"/>
      <c r="D106" s="52" t="str">
        <f t="shared" si="3"/>
        <v> </v>
      </c>
      <c r="E106" s="63" t="s">
        <v>1329</v>
      </c>
      <c r="F106" s="70">
        <v>540</v>
      </c>
      <c r="G106" s="71">
        <v>774</v>
      </c>
      <c r="H106" s="62">
        <f t="shared" si="4"/>
        <v>0.433333333333333</v>
      </c>
      <c r="I106" s="56"/>
    </row>
    <row r="107" s="34" customFormat="1" ht="15.75" spans="1:10">
      <c r="A107" s="57"/>
      <c r="B107" s="51"/>
      <c r="C107" s="51"/>
      <c r="D107" s="52" t="str">
        <f t="shared" si="3"/>
        <v> </v>
      </c>
      <c r="E107" s="63" t="s">
        <v>1330</v>
      </c>
      <c r="F107" s="70"/>
      <c r="G107" s="71"/>
      <c r="H107" s="62" t="str">
        <f t="shared" si="4"/>
        <v> </v>
      </c>
      <c r="I107" s="56"/>
    </row>
    <row r="108" s="34" customFormat="1" ht="15.75" spans="1:10">
      <c r="A108" s="57"/>
      <c r="B108" s="51"/>
      <c r="C108" s="51"/>
      <c r="D108" s="52" t="str">
        <f t="shared" si="3"/>
        <v> </v>
      </c>
      <c r="E108" s="63" t="s">
        <v>1331</v>
      </c>
      <c r="F108" s="70"/>
      <c r="G108" s="71"/>
      <c r="H108" s="62" t="str">
        <f t="shared" si="4"/>
        <v> </v>
      </c>
      <c r="I108" s="56"/>
    </row>
    <row r="109" s="34" customFormat="1" ht="15.75" spans="1:10">
      <c r="A109" s="57"/>
      <c r="B109" s="51"/>
      <c r="C109" s="51"/>
      <c r="D109" s="52" t="str">
        <f t="shared" si="3"/>
        <v> </v>
      </c>
      <c r="E109" s="63" t="s">
        <v>1332</v>
      </c>
      <c r="F109" s="70"/>
      <c r="G109" s="71"/>
      <c r="H109" s="62" t="str">
        <f t="shared" si="4"/>
        <v> </v>
      </c>
      <c r="I109" s="56"/>
    </row>
    <row r="110" s="34" customFormat="1" ht="15.75" spans="1:10">
      <c r="A110" s="57"/>
      <c r="B110" s="51"/>
      <c r="C110" s="51"/>
      <c r="D110" s="52" t="str">
        <f t="shared" si="3"/>
        <v> </v>
      </c>
      <c r="E110" s="63" t="s">
        <v>1333</v>
      </c>
      <c r="F110" s="70"/>
      <c r="G110" s="71"/>
      <c r="H110" s="62" t="str">
        <f t="shared" si="4"/>
        <v> </v>
      </c>
      <c r="I110" s="56"/>
    </row>
    <row r="111" s="34" customFormat="1" ht="15.75" spans="1:10">
      <c r="A111" s="57"/>
      <c r="B111" s="51"/>
      <c r="C111" s="51"/>
      <c r="D111" s="52" t="str">
        <f t="shared" si="3"/>
        <v> </v>
      </c>
      <c r="E111" s="63" t="s">
        <v>1334</v>
      </c>
      <c r="F111" s="70"/>
      <c r="G111" s="71"/>
      <c r="H111" s="62" t="str">
        <f t="shared" si="4"/>
        <v> </v>
      </c>
      <c r="I111" s="56"/>
    </row>
    <row r="112" s="34" customFormat="1" ht="15.75" spans="1:10">
      <c r="A112" s="57"/>
      <c r="B112" s="51"/>
      <c r="C112" s="51"/>
      <c r="D112" s="52" t="str">
        <f t="shared" si="3"/>
        <v> </v>
      </c>
      <c r="E112" s="63" t="s">
        <v>1335</v>
      </c>
      <c r="F112" s="70">
        <v>244</v>
      </c>
      <c r="G112" s="71">
        <v>245</v>
      </c>
      <c r="H112" s="62">
        <f t="shared" si="4"/>
        <v>0.00409836065573765</v>
      </c>
      <c r="I112" s="56"/>
    </row>
    <row r="113" s="34" customFormat="1" ht="24.75" spans="1:9">
      <c r="A113" s="57"/>
      <c r="B113" s="51"/>
      <c r="C113" s="51"/>
      <c r="D113" s="52" t="str">
        <f t="shared" si="3"/>
        <v> </v>
      </c>
      <c r="E113" s="63" t="s">
        <v>1336</v>
      </c>
      <c r="F113" s="70">
        <v>1666</v>
      </c>
      <c r="G113" s="71">
        <v>1915</v>
      </c>
      <c r="H113" s="62">
        <f t="shared" si="4"/>
        <v>0.149459783913565</v>
      </c>
      <c r="I113" s="56"/>
    </row>
    <row r="114" s="34" customFormat="1" ht="15.75" spans="1:9">
      <c r="A114" s="57"/>
      <c r="B114" s="51"/>
      <c r="C114" s="51"/>
      <c r="D114" s="52" t="str">
        <f t="shared" si="3"/>
        <v> </v>
      </c>
      <c r="E114" s="63" t="s">
        <v>1337</v>
      </c>
      <c r="F114" s="70"/>
      <c r="G114" s="71">
        <v>551</v>
      </c>
      <c r="H114" s="62" t="str">
        <f t="shared" si="4"/>
        <v> </v>
      </c>
      <c r="I114" s="56"/>
    </row>
    <row r="115" s="34" customFormat="1" ht="15.75" spans="1:9">
      <c r="A115" s="57"/>
      <c r="B115" s="51"/>
      <c r="C115" s="51"/>
      <c r="D115" s="52" t="str">
        <f t="shared" si="3"/>
        <v> </v>
      </c>
      <c r="E115" s="65" t="s">
        <v>1338</v>
      </c>
      <c r="F115" s="70"/>
      <c r="G115" s="71"/>
      <c r="H115" s="62" t="str">
        <f t="shared" si="4"/>
        <v> </v>
      </c>
      <c r="I115" s="56"/>
    </row>
    <row r="116" s="34" customFormat="1" ht="15.75" spans="1:9">
      <c r="A116" s="57"/>
      <c r="B116" s="51"/>
      <c r="C116" s="51"/>
      <c r="D116" s="52" t="str">
        <f t="shared" si="3"/>
        <v> </v>
      </c>
      <c r="E116" s="65" t="s">
        <v>1339</v>
      </c>
      <c r="F116" s="70"/>
      <c r="G116" s="71"/>
      <c r="H116" s="62" t="str">
        <f t="shared" si="4"/>
        <v> </v>
      </c>
      <c r="I116" s="56"/>
    </row>
    <row r="117" s="34" customFormat="1" ht="15.75" spans="1:9">
      <c r="A117" s="47" t="s">
        <v>1340</v>
      </c>
      <c r="B117" s="67">
        <f>SUM(B6,B32)</f>
        <v>6500</v>
      </c>
      <c r="C117" s="67">
        <f>SUM(C6,C32)</f>
        <v>7280</v>
      </c>
      <c r="D117" s="82">
        <f t="shared" si="3"/>
        <v>0.12</v>
      </c>
      <c r="E117" s="47" t="s">
        <v>1341</v>
      </c>
      <c r="F117" s="67">
        <f>SUM(F6,F10,F17,F19,F21,F24,F36,F48,F67,F70,F72,F74,F76,F78,F80,F104,F115,F116)</f>
        <v>14174</v>
      </c>
      <c r="G117" s="68">
        <f>SUM(G6,G10,G17,G19,G21,G24,G36,G48,G67,G70,G72,G74,G76,G78,G80,G104,G115,G116)</f>
        <v>41558</v>
      </c>
      <c r="H117" s="62">
        <f t="shared" si="4"/>
        <v>1.93198814731198</v>
      </c>
      <c r="I117" s="56"/>
    </row>
    <row r="118" s="34" customFormat="1" ht="15.75" spans="1:9">
      <c r="A118" s="83" t="s">
        <v>1342</v>
      </c>
      <c r="B118" s="51">
        <v>1444</v>
      </c>
      <c r="C118" s="51">
        <v>873</v>
      </c>
      <c r="D118" s="52">
        <f t="shared" si="3"/>
        <v>-0.395429362880886</v>
      </c>
      <c r="E118" s="83" t="s">
        <v>1343</v>
      </c>
      <c r="F118" s="70"/>
      <c r="G118" s="71"/>
      <c r="H118" s="62" t="str">
        <f t="shared" si="4"/>
        <v> </v>
      </c>
      <c r="I118" s="56"/>
    </row>
    <row r="119" s="34" customFormat="1" ht="15.75" spans="1:9">
      <c r="A119" s="83" t="s">
        <v>1344</v>
      </c>
      <c r="B119" s="84">
        <f>SUM(B120:B122)</f>
        <v>0</v>
      </c>
      <c r="C119" s="84">
        <f>SUM(C120:C122)</f>
        <v>0</v>
      </c>
      <c r="D119" s="52" t="str">
        <f t="shared" si="3"/>
        <v> </v>
      </c>
      <c r="E119" s="83" t="s">
        <v>1345</v>
      </c>
      <c r="F119" s="84">
        <f>SUM(F120:F122)</f>
        <v>0</v>
      </c>
      <c r="G119" s="85">
        <f>SUM(G120:G122)</f>
        <v>0</v>
      </c>
      <c r="H119" s="69" t="str">
        <f t="shared" si="4"/>
        <v> </v>
      </c>
      <c r="I119" s="56"/>
    </row>
    <row r="120" s="34" customFormat="1" ht="15.75" spans="1:9">
      <c r="A120" s="86" t="s">
        <v>1346</v>
      </c>
      <c r="B120" s="51"/>
      <c r="C120" s="51"/>
      <c r="D120" s="52" t="str">
        <f t="shared" si="3"/>
        <v> </v>
      </c>
      <c r="E120" s="66" t="s">
        <v>1347</v>
      </c>
      <c r="F120" s="87"/>
      <c r="G120" s="88"/>
      <c r="H120" s="69" t="str">
        <f t="shared" si="4"/>
        <v> </v>
      </c>
      <c r="I120" s="56"/>
    </row>
    <row r="121" s="34" customFormat="1" ht="15.75" spans="1:9">
      <c r="A121" s="86" t="s">
        <v>1348</v>
      </c>
      <c r="B121" s="51"/>
      <c r="C121" s="51"/>
      <c r="D121" s="52" t="str">
        <f t="shared" si="3"/>
        <v> </v>
      </c>
      <c r="E121" s="66" t="s">
        <v>1349</v>
      </c>
      <c r="F121" s="70"/>
      <c r="G121" s="71"/>
      <c r="H121" s="69" t="str">
        <f t="shared" si="4"/>
        <v> </v>
      </c>
      <c r="I121" s="56"/>
    </row>
    <row r="122" s="34" customFormat="1" ht="15.75" spans="1:9">
      <c r="A122" s="86" t="s">
        <v>1350</v>
      </c>
      <c r="B122" s="51"/>
      <c r="C122" s="51"/>
      <c r="D122" s="52" t="str">
        <f t="shared" si="3"/>
        <v> </v>
      </c>
      <c r="E122" s="66" t="s">
        <v>1351</v>
      </c>
      <c r="F122" s="87"/>
      <c r="G122" s="88"/>
      <c r="H122" s="69" t="str">
        <f t="shared" si="4"/>
        <v> </v>
      </c>
      <c r="I122" s="56"/>
    </row>
    <row r="123" s="34" customFormat="1" ht="15.75" spans="1:9">
      <c r="A123" s="83" t="s">
        <v>1352</v>
      </c>
      <c r="B123" s="84"/>
      <c r="C123" s="84"/>
      <c r="D123" s="52" t="str">
        <f t="shared" si="3"/>
        <v> </v>
      </c>
      <c r="E123" s="83" t="s">
        <v>1353</v>
      </c>
      <c r="F123" s="70"/>
      <c r="G123" s="71"/>
      <c r="H123" s="62" t="str">
        <f t="shared" si="4"/>
        <v> </v>
      </c>
      <c r="I123" s="56"/>
    </row>
    <row r="124" s="34" customFormat="1" ht="15.75" spans="1:9">
      <c r="A124" s="83" t="s">
        <v>1354</v>
      </c>
      <c r="B124" s="84">
        <f>B125+B132</f>
        <v>0</v>
      </c>
      <c r="C124" s="84">
        <f>C125+C132</f>
        <v>2466</v>
      </c>
      <c r="D124" s="52" t="str">
        <f t="shared" si="3"/>
        <v> </v>
      </c>
      <c r="E124" s="83" t="s">
        <v>1355</v>
      </c>
      <c r="F124" s="87"/>
      <c r="G124" s="88"/>
      <c r="H124" s="69" t="str">
        <f t="shared" si="4"/>
        <v> </v>
      </c>
      <c r="I124" s="56"/>
    </row>
    <row r="125" s="34" customFormat="1" ht="15.75" spans="1:9">
      <c r="A125" s="89" t="s">
        <v>1356</v>
      </c>
      <c r="B125" s="84">
        <f>SUM(B126:B131)</f>
        <v>0</v>
      </c>
      <c r="C125" s="84">
        <f>SUM(C126:C131)</f>
        <v>0</v>
      </c>
      <c r="D125" s="52" t="str">
        <f t="shared" si="3"/>
        <v> </v>
      </c>
      <c r="E125" s="83"/>
      <c r="F125" s="87"/>
      <c r="G125" s="88"/>
      <c r="H125" s="69"/>
      <c r="I125" s="56"/>
    </row>
    <row r="126" s="34" customFormat="1" ht="25" customHeight="1" spans="1:9">
      <c r="A126" s="86" t="s">
        <v>1357</v>
      </c>
      <c r="B126" s="84"/>
      <c r="C126" s="84"/>
      <c r="D126" s="52" t="str">
        <f t="shared" si="3"/>
        <v> </v>
      </c>
      <c r="E126" s="83"/>
      <c r="F126" s="87"/>
      <c r="G126" s="88"/>
      <c r="H126" s="69"/>
      <c r="I126" s="56"/>
    </row>
    <row r="127" s="34" customFormat="1" ht="25" customHeight="1" spans="1:9">
      <c r="A127" s="86" t="s">
        <v>1358</v>
      </c>
      <c r="B127" s="84"/>
      <c r="C127" s="84"/>
      <c r="D127" s="52" t="str">
        <f t="shared" si="3"/>
        <v> </v>
      </c>
      <c r="E127" s="83"/>
      <c r="F127" s="87"/>
      <c r="G127" s="88"/>
      <c r="H127" s="69"/>
      <c r="I127" s="56"/>
    </row>
    <row r="128" s="34" customFormat="1" ht="25" customHeight="1" spans="1:9">
      <c r="A128" s="86" t="s">
        <v>1359</v>
      </c>
      <c r="B128" s="84"/>
      <c r="C128" s="84"/>
      <c r="D128" s="52" t="str">
        <f t="shared" si="3"/>
        <v> </v>
      </c>
      <c r="E128" s="83"/>
      <c r="F128" s="87"/>
      <c r="G128" s="88"/>
      <c r="H128" s="69"/>
      <c r="I128" s="56"/>
    </row>
    <row r="129" s="34" customFormat="1" ht="25" customHeight="1" spans="1:9">
      <c r="A129" s="86" t="s">
        <v>1360</v>
      </c>
      <c r="B129" s="84"/>
      <c r="C129" s="84"/>
      <c r="D129" s="52" t="str">
        <f t="shared" si="3"/>
        <v> </v>
      </c>
      <c r="E129" s="83"/>
      <c r="F129" s="87"/>
      <c r="G129" s="88"/>
      <c r="H129" s="69"/>
      <c r="I129" s="56"/>
    </row>
    <row r="130" s="34" customFormat="1" ht="25" customHeight="1" spans="1:9">
      <c r="A130" s="86" t="s">
        <v>1361</v>
      </c>
      <c r="B130" s="84"/>
      <c r="C130" s="84"/>
      <c r="D130" s="52" t="str">
        <f t="shared" si="3"/>
        <v> </v>
      </c>
      <c r="E130" s="83"/>
      <c r="F130" s="87"/>
      <c r="G130" s="88"/>
      <c r="H130" s="69"/>
      <c r="I130" s="56"/>
    </row>
    <row r="131" s="34" customFormat="1" ht="25" customHeight="1" spans="1:9">
      <c r="A131" s="86" t="s">
        <v>1362</v>
      </c>
      <c r="B131" s="84"/>
      <c r="C131" s="84"/>
      <c r="D131" s="52" t="str">
        <f t="shared" si="3"/>
        <v> </v>
      </c>
      <c r="E131" s="83"/>
      <c r="F131" s="87"/>
      <c r="G131" s="88"/>
      <c r="H131" s="69"/>
      <c r="I131" s="56"/>
    </row>
    <row r="132" s="34" customFormat="1" ht="15.75" spans="1:9">
      <c r="A132" s="89" t="s">
        <v>1363</v>
      </c>
      <c r="B132" s="84">
        <f>B133+B134</f>
        <v>0</v>
      </c>
      <c r="C132" s="84">
        <f>C133+C134</f>
        <v>2466</v>
      </c>
      <c r="D132" s="52" t="str">
        <f t="shared" si="3"/>
        <v> </v>
      </c>
      <c r="E132" s="83"/>
      <c r="F132" s="87"/>
      <c r="G132" s="88"/>
      <c r="H132" s="69"/>
      <c r="I132" s="56"/>
    </row>
    <row r="133" s="34" customFormat="1" ht="15.75" spans="1:9">
      <c r="A133" s="86" t="s">
        <v>1364</v>
      </c>
      <c r="B133" s="84"/>
      <c r="C133" s="84">
        <v>2466</v>
      </c>
      <c r="D133" s="52" t="str">
        <f t="shared" si="3"/>
        <v> </v>
      </c>
      <c r="E133" s="83"/>
      <c r="F133" s="87"/>
      <c r="G133" s="88"/>
      <c r="H133" s="69"/>
      <c r="I133" s="56"/>
    </row>
    <row r="134" s="34" customFormat="1" ht="15.75" spans="1:9">
      <c r="A134" s="86" t="s">
        <v>1365</v>
      </c>
      <c r="B134" s="84"/>
      <c r="C134" s="84"/>
      <c r="D134" s="52" t="str">
        <f t="shared" si="3"/>
        <v> </v>
      </c>
      <c r="E134" s="83"/>
      <c r="F134" s="87"/>
      <c r="G134" s="88"/>
      <c r="H134" s="69"/>
      <c r="I134" s="56"/>
    </row>
    <row r="135" s="34" customFormat="1" ht="15.75" spans="1:9">
      <c r="A135" s="89" t="s">
        <v>1366</v>
      </c>
      <c r="B135" s="51">
        <f>B136+B137</f>
        <v>0</v>
      </c>
      <c r="C135" s="51">
        <f>C136+C137</f>
        <v>0</v>
      </c>
      <c r="D135" s="52" t="str">
        <f t="shared" si="3"/>
        <v> </v>
      </c>
      <c r="E135" s="89" t="s">
        <v>1367</v>
      </c>
      <c r="F135" s="54">
        <f>SUM(F136:F137)</f>
        <v>0</v>
      </c>
      <c r="G135" s="55">
        <f>SUM(G136:G137)</f>
        <v>0</v>
      </c>
      <c r="H135" s="69" t="str">
        <f t="shared" ref="H135:H139" si="6">IFERROR(G135/F135-1," ")</f>
        <v> </v>
      </c>
      <c r="I135" s="56"/>
    </row>
    <row r="136" s="34" customFormat="1" ht="15.75" spans="1:9">
      <c r="A136" s="66" t="s">
        <v>1368</v>
      </c>
      <c r="B136" s="51"/>
      <c r="C136" s="51"/>
      <c r="D136" s="52" t="str">
        <f t="shared" ref="D136:D139" si="7">IFERROR(C136/B136-1," ")</f>
        <v> </v>
      </c>
      <c r="E136" s="66" t="s">
        <v>1369</v>
      </c>
      <c r="F136" s="70"/>
      <c r="G136" s="71"/>
      <c r="H136" s="69" t="str">
        <f t="shared" si="6"/>
        <v> </v>
      </c>
      <c r="I136" s="56"/>
    </row>
    <row r="137" s="34" customFormat="1" ht="15.75" spans="1:9">
      <c r="A137" s="86" t="s">
        <v>1370</v>
      </c>
      <c r="B137" s="51"/>
      <c r="C137" s="51"/>
      <c r="D137" s="52" t="str">
        <f t="shared" si="7"/>
        <v> </v>
      </c>
      <c r="E137" s="86" t="s">
        <v>1371</v>
      </c>
      <c r="F137" s="70"/>
      <c r="G137" s="71"/>
      <c r="H137" s="69" t="str">
        <f t="shared" si="6"/>
        <v> </v>
      </c>
      <c r="I137" s="56"/>
    </row>
    <row r="138" s="34" customFormat="1" ht="15.75" spans="1:9">
      <c r="A138" s="83" t="s">
        <v>1372</v>
      </c>
      <c r="B138" s="84">
        <v>6751</v>
      </c>
      <c r="C138" s="90">
        <v>30939</v>
      </c>
      <c r="D138" s="82">
        <f t="shared" si="7"/>
        <v>3.58287661087246</v>
      </c>
      <c r="E138" s="83" t="s">
        <v>1373</v>
      </c>
      <c r="F138" s="54"/>
      <c r="G138" s="55"/>
      <c r="H138" s="62" t="str">
        <f t="shared" si="6"/>
        <v> </v>
      </c>
      <c r="I138" s="56"/>
    </row>
    <row r="139" s="34" customFormat="1" ht="15.75" spans="1:9">
      <c r="A139" s="91" t="s">
        <v>1374</v>
      </c>
      <c r="B139" s="84"/>
      <c r="C139" s="84"/>
      <c r="D139" s="82" t="str">
        <f t="shared" si="7"/>
        <v> </v>
      </c>
      <c r="E139" s="91" t="s">
        <v>1375</v>
      </c>
      <c r="F139" s="54">
        <f>SUM(F140:F142)</f>
        <v>4321</v>
      </c>
      <c r="G139" s="55">
        <f>SUM(G140:G142)</f>
        <v>0</v>
      </c>
      <c r="H139" s="62">
        <f t="shared" si="6"/>
        <v>-1</v>
      </c>
      <c r="I139" s="56"/>
    </row>
    <row r="140" s="34" customFormat="1" ht="15.75" spans="1:9">
      <c r="A140" s="91"/>
      <c r="B140" s="84"/>
      <c r="C140" s="84"/>
      <c r="D140" s="82"/>
      <c r="E140" s="92" t="s">
        <v>1376</v>
      </c>
      <c r="F140" s="54">
        <v>4321</v>
      </c>
      <c r="G140" s="55"/>
      <c r="H140" s="62"/>
      <c r="I140" s="56"/>
    </row>
    <row r="141" s="34" customFormat="1" ht="15.75" spans="1:9">
      <c r="A141" s="91"/>
      <c r="B141" s="84"/>
      <c r="C141" s="84"/>
      <c r="D141" s="82"/>
      <c r="E141" s="92" t="s">
        <v>1377</v>
      </c>
      <c r="F141" s="54"/>
      <c r="G141" s="55"/>
      <c r="H141" s="62"/>
      <c r="I141" s="56"/>
    </row>
    <row r="142" s="34" customFormat="1" ht="15.75" spans="1:9">
      <c r="A142" s="91"/>
      <c r="B142" s="84"/>
      <c r="C142" s="84"/>
      <c r="D142" s="82"/>
      <c r="E142" s="92" t="s">
        <v>1378</v>
      </c>
      <c r="F142" s="54"/>
      <c r="G142" s="55"/>
      <c r="H142" s="62"/>
      <c r="I142" s="56"/>
    </row>
    <row r="143" s="34" customFormat="1" ht="15.75" spans="1:9">
      <c r="A143" s="83" t="s">
        <v>1379</v>
      </c>
      <c r="B143" s="51">
        <v>3800</v>
      </c>
      <c r="C143" s="51"/>
      <c r="D143" s="52">
        <f>IFERROR(C143/B143-1," ")</f>
        <v>-1</v>
      </c>
      <c r="E143" s="91" t="s">
        <v>1380</v>
      </c>
      <c r="F143" s="51"/>
      <c r="G143" s="93"/>
      <c r="H143" s="62" t="str">
        <f>IFERROR(G143/F143-1," ")</f>
        <v> </v>
      </c>
      <c r="I143" s="56"/>
    </row>
    <row r="144" s="34" customFormat="1" ht="15.75" spans="1:9">
      <c r="A144" s="47" t="s">
        <v>1381</v>
      </c>
      <c r="B144" s="67">
        <f>SUM(B117,B118,B119,B123,B124,B135,B138,B139,B143)</f>
        <v>18495</v>
      </c>
      <c r="C144" s="67">
        <f>SUM(C117,C118,C119,C123,C124,C135,C138,C139,C143)</f>
        <v>41558</v>
      </c>
      <c r="D144" s="82">
        <f>IFERROR(C144/B144-1," ")</f>
        <v>1.24698567180319</v>
      </c>
      <c r="E144" s="47" t="s">
        <v>1382</v>
      </c>
      <c r="F144" s="94">
        <f>SUM(F117,F118,F119,F123,F124,F135,F138,F139,F143)</f>
        <v>18495</v>
      </c>
      <c r="G144" s="95">
        <f>SUM(G117,G118,G119,G123,G124,G135,G138,G139,G143)</f>
        <v>41558</v>
      </c>
      <c r="H144" s="69">
        <f>IFERROR(G144/F144-1," ")</f>
        <v>1.24698567180319</v>
      </c>
      <c r="I144" s="56"/>
    </row>
  </sheetData>
  <autoFilter xmlns:etc="http://www.wps.cn/officeDocument/2017/etCustomData" ref="A4:J144" etc:filterBottomFollowUsedRange="0">
    <extLst/>
  </autoFilter>
  <mergeCells count="5">
    <mergeCell ref="A2:H2"/>
    <mergeCell ref="A3:D3"/>
    <mergeCell ref="F3:H3"/>
    <mergeCell ref="A4:D4"/>
    <mergeCell ref="E4:H4"/>
  </mergeCells>
  <pageMargins left="1.37777777777778" right="0.786805555555556" top="0.747916666666667" bottom="0.747916666666667" header="0.314583333333333" footer="0.314583333333333"/>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31"/>
  <sheetViews>
    <sheetView workbookViewId="0">
      <selection activeCell="A2" sqref="A2:D2"/>
    </sheetView>
  </sheetViews>
  <sheetFormatPr defaultColWidth="9" defaultRowHeight="14.25" outlineLevelCol="3"/>
  <cols>
    <col min="1" max="1" width="26.55" customWidth="1"/>
    <col min="2" max="2" width="46.0666666666667" customWidth="1"/>
    <col min="3" max="3" width="24.375" customWidth="1"/>
    <col min="4" max="4" width="17.125" customWidth="1"/>
  </cols>
  <sheetData>
    <row r="1" ht="19" customHeight="1" spans="1:4">
      <c r="A1" s="13" t="s">
        <v>2637</v>
      </c>
    </row>
    <row r="2" ht="30" customHeight="1" spans="1:4">
      <c r="A2" s="14" t="s">
        <v>2638</v>
      </c>
      <c r="B2" s="14"/>
      <c r="C2" s="15"/>
      <c r="D2" s="14"/>
    </row>
    <row r="3" ht="19" customHeight="1" spans="1:4">
      <c r="A3" s="16"/>
      <c r="B3" s="16"/>
      <c r="C3" s="17"/>
      <c r="D3" s="18" t="s">
        <v>2427</v>
      </c>
    </row>
    <row r="4" ht="14.5" customHeight="1" spans="1:4">
      <c r="A4" s="19" t="s">
        <v>2639</v>
      </c>
      <c r="B4" s="19" t="s">
        <v>2640</v>
      </c>
      <c r="C4" s="20" t="s">
        <v>1388</v>
      </c>
      <c r="D4" s="21"/>
    </row>
    <row r="5" ht="14.5" customHeight="1" spans="1:4">
      <c r="A5" s="22" t="s">
        <v>2517</v>
      </c>
      <c r="B5" s="23" t="s">
        <v>2518</v>
      </c>
      <c r="C5" s="24">
        <f>C6+C10+C15+C17+C21+C23+C28+C30+C19+C26</f>
        <v>41558</v>
      </c>
      <c r="D5" s="25"/>
    </row>
    <row r="6" ht="14.5" customHeight="1" spans="1:4">
      <c r="A6" s="26" t="s">
        <v>2529</v>
      </c>
      <c r="B6" s="27" t="s">
        <v>2641</v>
      </c>
      <c r="C6" s="24">
        <f>SUM(C7:C9)</f>
        <v>2814</v>
      </c>
      <c r="D6" s="25"/>
    </row>
    <row r="7" ht="14.5" customHeight="1" spans="1:4">
      <c r="A7" s="28" t="s">
        <v>2642</v>
      </c>
      <c r="B7" s="29" t="s">
        <v>2643</v>
      </c>
      <c r="C7" s="24">
        <v>2436</v>
      </c>
      <c r="D7" s="25"/>
    </row>
    <row r="8" ht="14.5" customHeight="1" spans="1:4">
      <c r="A8" s="28" t="s">
        <v>2644</v>
      </c>
      <c r="B8" s="29" t="s">
        <v>2645</v>
      </c>
      <c r="C8" s="24">
        <v>262</v>
      </c>
      <c r="D8" s="25"/>
    </row>
    <row r="9" ht="14.5" customHeight="1" spans="1:4">
      <c r="A9" s="28" t="s">
        <v>2646</v>
      </c>
      <c r="B9" s="29" t="s">
        <v>2647</v>
      </c>
      <c r="C9" s="24">
        <v>116</v>
      </c>
      <c r="D9" s="25"/>
    </row>
    <row r="10" ht="14.5" customHeight="1" spans="1:4">
      <c r="A10" s="26" t="s">
        <v>2549</v>
      </c>
      <c r="B10" s="27" t="s">
        <v>2648</v>
      </c>
      <c r="C10" s="24">
        <f>SUM(C11:C14)</f>
        <v>28852</v>
      </c>
      <c r="D10" s="25"/>
    </row>
    <row r="11" ht="14.5" customHeight="1" spans="1:4">
      <c r="A11" s="28" t="s">
        <v>2649</v>
      </c>
      <c r="B11" s="29" t="s">
        <v>2650</v>
      </c>
      <c r="C11" s="24">
        <v>26566</v>
      </c>
      <c r="D11" s="25"/>
    </row>
    <row r="12" ht="14.5" customHeight="1" spans="1:4">
      <c r="A12" s="28" t="s">
        <v>2651</v>
      </c>
      <c r="B12" s="29" t="s">
        <v>2652</v>
      </c>
      <c r="C12" s="24">
        <v>2143</v>
      </c>
      <c r="D12" s="25"/>
    </row>
    <row r="13" ht="14.5" customHeight="1" spans="1:4">
      <c r="A13" s="28">
        <v>50306</v>
      </c>
      <c r="B13" s="30" t="s">
        <v>2653</v>
      </c>
      <c r="C13" s="24"/>
      <c r="D13" s="25"/>
    </row>
    <row r="14" ht="14.5" customHeight="1" spans="1:4">
      <c r="A14" s="28" t="s">
        <v>2654</v>
      </c>
      <c r="B14" s="29" t="s">
        <v>2655</v>
      </c>
      <c r="C14" s="24">
        <v>143</v>
      </c>
      <c r="D14" s="25"/>
    </row>
    <row r="15" ht="14.5" customHeight="1" spans="1:4">
      <c r="A15" s="26">
        <v>504</v>
      </c>
      <c r="B15" s="27" t="s">
        <v>2656</v>
      </c>
      <c r="C15" s="24">
        <f>SUM(C16:C16)</f>
        <v>2324</v>
      </c>
      <c r="D15" s="25"/>
    </row>
    <row r="16" ht="14.5" customHeight="1" spans="1:4">
      <c r="A16" s="28" t="s">
        <v>2657</v>
      </c>
      <c r="B16" s="29" t="s">
        <v>2658</v>
      </c>
      <c r="C16" s="24">
        <v>2324</v>
      </c>
      <c r="D16" s="25"/>
    </row>
    <row r="17" ht="14.5" customHeight="1" spans="1:4">
      <c r="A17" s="26" t="s">
        <v>2572</v>
      </c>
      <c r="B17" s="27" t="s">
        <v>2659</v>
      </c>
      <c r="C17" s="24">
        <f>SUM(C18)</f>
        <v>355</v>
      </c>
      <c r="D17" s="25"/>
    </row>
    <row r="18" ht="14.5" customHeight="1" spans="1:4">
      <c r="A18" s="28" t="s">
        <v>2660</v>
      </c>
      <c r="B18" s="29" t="s">
        <v>2661</v>
      </c>
      <c r="C18" s="24">
        <v>355</v>
      </c>
      <c r="D18" s="25"/>
    </row>
    <row r="19" ht="14.5" customHeight="1" spans="1:4">
      <c r="A19" s="26" t="s">
        <v>2580</v>
      </c>
      <c r="B19" s="29" t="s">
        <v>2662</v>
      </c>
      <c r="C19" s="24">
        <v>811</v>
      </c>
      <c r="D19" s="25"/>
    </row>
    <row r="20" ht="14.5" customHeight="1" spans="1:4">
      <c r="A20" s="28" t="s">
        <v>2663</v>
      </c>
      <c r="B20" s="29" t="s">
        <v>2664</v>
      </c>
      <c r="C20" s="24">
        <v>811</v>
      </c>
      <c r="D20" s="25"/>
    </row>
    <row r="21" ht="14.5" customHeight="1" spans="1:4">
      <c r="A21" s="26">
        <v>507</v>
      </c>
      <c r="B21" s="27" t="s">
        <v>2665</v>
      </c>
      <c r="C21" s="24">
        <f>C22</f>
        <v>502</v>
      </c>
      <c r="D21" s="25"/>
    </row>
    <row r="22" ht="14.5" customHeight="1" spans="1:4">
      <c r="A22" s="28" t="s">
        <v>2666</v>
      </c>
      <c r="B22" s="29" t="s">
        <v>2667</v>
      </c>
      <c r="C22" s="24">
        <v>502</v>
      </c>
      <c r="D22" s="25"/>
    </row>
    <row r="23" ht="14.5" customHeight="1" spans="1:4">
      <c r="A23" s="26" t="s">
        <v>2594</v>
      </c>
      <c r="B23" s="31" t="s">
        <v>2668</v>
      </c>
      <c r="C23" s="24">
        <f>SUM(C24:C25)</f>
        <v>18</v>
      </c>
      <c r="D23" s="25"/>
    </row>
    <row r="24" ht="14.5" customHeight="1" spans="1:4">
      <c r="A24" s="28" t="s">
        <v>2669</v>
      </c>
      <c r="B24" s="29" t="s">
        <v>2670</v>
      </c>
      <c r="C24" s="24">
        <v>12</v>
      </c>
      <c r="D24" s="25"/>
    </row>
    <row r="25" ht="14.5" customHeight="1" spans="1:4">
      <c r="A25" s="28" t="s">
        <v>2671</v>
      </c>
      <c r="B25" s="29" t="s">
        <v>2672</v>
      </c>
      <c r="C25" s="24">
        <v>6</v>
      </c>
      <c r="D25" s="25"/>
    </row>
    <row r="26" ht="14.5" customHeight="1" spans="1:4">
      <c r="A26" s="27" t="s">
        <v>2606</v>
      </c>
      <c r="B26" s="27" t="s">
        <v>2673</v>
      </c>
      <c r="C26" s="27">
        <v>1223</v>
      </c>
      <c r="D26" s="25"/>
    </row>
    <row r="27" ht="14.5" customHeight="1" spans="1:4">
      <c r="A27" s="32" t="s">
        <v>2674</v>
      </c>
      <c r="B27" s="32" t="s">
        <v>2675</v>
      </c>
      <c r="C27" s="27">
        <v>1223</v>
      </c>
      <c r="D27" s="25"/>
    </row>
    <row r="28" ht="14.5" customHeight="1" spans="1:4">
      <c r="A28" s="26">
        <v>511</v>
      </c>
      <c r="B28" s="29" t="s">
        <v>2676</v>
      </c>
      <c r="C28" s="24">
        <f>C29</f>
        <v>3485</v>
      </c>
      <c r="D28" s="25"/>
    </row>
    <row r="29" ht="14.5" customHeight="1" spans="1:4">
      <c r="A29" s="28">
        <v>51101</v>
      </c>
      <c r="B29" s="29" t="s">
        <v>2677</v>
      </c>
      <c r="C29" s="24">
        <v>3485</v>
      </c>
      <c r="D29" s="25"/>
    </row>
    <row r="30" ht="14.5" customHeight="1" spans="1:4">
      <c r="A30" s="26" t="s">
        <v>2620</v>
      </c>
      <c r="B30" s="31" t="s">
        <v>2678</v>
      </c>
      <c r="C30" s="24">
        <f>C31</f>
        <v>1174</v>
      </c>
      <c r="D30" s="25"/>
    </row>
    <row r="31" ht="14.5" customHeight="1" spans="1:4">
      <c r="A31" s="28" t="s">
        <v>2679</v>
      </c>
      <c r="B31" s="29" t="s">
        <v>2680</v>
      </c>
      <c r="C31" s="27">
        <v>1174</v>
      </c>
      <c r="D31" s="25"/>
    </row>
  </sheetData>
  <mergeCells count="1">
    <mergeCell ref="A2:D2"/>
  </mergeCells>
  <pageMargins left="1.37777777777778" right="0.786805555555556" top="0.747916666666667" bottom="0.747916666666667" header="0.314583333333333" footer="0.314583333333333"/>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17"/>
  <sheetViews>
    <sheetView tabSelected="1" workbookViewId="0">
      <selection activeCell="A2" sqref="A2:E2"/>
    </sheetView>
  </sheetViews>
  <sheetFormatPr defaultColWidth="9" defaultRowHeight="14.25" outlineLevelCol="5"/>
  <cols>
    <col min="1" max="1" width="29.6583333333333" customWidth="1"/>
    <col min="2" max="2" width="17.5333333333333" customWidth="1"/>
    <col min="3" max="3" width="22.0583333333333" customWidth="1"/>
    <col min="4" max="4" width="23" customWidth="1"/>
    <col min="5" max="5" width="21.875" customWidth="1"/>
    <col min="6" max="6" width="11.5"/>
  </cols>
  <sheetData>
    <row r="1" ht="19" customHeight="1" spans="1:6">
      <c r="A1" s="1" t="s">
        <v>2681</v>
      </c>
    </row>
    <row r="2" ht="28" customHeight="1" spans="1:6">
      <c r="A2" s="2" t="s">
        <v>2682</v>
      </c>
      <c r="B2" s="2"/>
      <c r="C2" s="2"/>
      <c r="D2" s="2"/>
      <c r="E2" s="2"/>
    </row>
    <row r="3" ht="22" customHeight="1" spans="1:6">
      <c r="D3" s="3" t="s">
        <v>37</v>
      </c>
      <c r="E3" s="3"/>
    </row>
    <row r="4" ht="22" customHeight="1" spans="1:6">
      <c r="A4" s="4"/>
      <c r="B4" s="4" t="s">
        <v>2683</v>
      </c>
      <c r="C4" s="4" t="s">
        <v>2684</v>
      </c>
      <c r="D4" s="4"/>
      <c r="E4" s="4" t="s">
        <v>2516</v>
      </c>
    </row>
    <row r="5" ht="22" customHeight="1" spans="1:6">
      <c r="A5" s="4"/>
      <c r="B5" s="4"/>
      <c r="C5" s="4" t="s">
        <v>2685</v>
      </c>
      <c r="D5" s="4" t="s">
        <v>2686</v>
      </c>
      <c r="E5" s="4"/>
    </row>
    <row r="6" ht="22" customHeight="1" spans="1:6">
      <c r="A6" s="5" t="s">
        <v>2687</v>
      </c>
      <c r="B6" s="6">
        <f>B7+B8+B11+B14</f>
        <v>479615.4862</v>
      </c>
      <c r="C6" s="6">
        <f>SUM(C7:C17)</f>
        <v>0</v>
      </c>
      <c r="D6" s="6">
        <f>D7+D8+D11+D14</f>
        <v>479615.4862</v>
      </c>
      <c r="E6" s="7"/>
    </row>
    <row r="7" ht="22" customHeight="1" spans="1:6">
      <c r="A7" s="8" t="s">
        <v>2688</v>
      </c>
      <c r="B7" s="6">
        <f>SUM(C7:D7)</f>
        <v>2822.1262</v>
      </c>
      <c r="C7" s="6">
        <v>0</v>
      </c>
      <c r="D7" s="6">
        <v>2822.1262</v>
      </c>
      <c r="E7" s="7"/>
    </row>
    <row r="8" ht="22" customHeight="1" spans="1:6">
      <c r="A8" s="8" t="s">
        <v>2689</v>
      </c>
      <c r="B8" s="6">
        <f t="shared" ref="B8:B17" si="0">SUM(C8:D8)</f>
        <v>0</v>
      </c>
      <c r="C8" s="6">
        <v>0</v>
      </c>
      <c r="D8" s="6">
        <v>0</v>
      </c>
      <c r="E8" s="7"/>
    </row>
    <row r="9" ht="22" customHeight="1" spans="1:6">
      <c r="A9" s="9" t="s">
        <v>2690</v>
      </c>
      <c r="B9" s="6">
        <f t="shared" si="0"/>
        <v>0</v>
      </c>
      <c r="C9" s="6"/>
      <c r="D9" s="6"/>
      <c r="E9" s="7"/>
    </row>
    <row r="10" ht="22" customHeight="1" spans="1:6">
      <c r="A10" s="9" t="s">
        <v>2691</v>
      </c>
      <c r="B10" s="6">
        <f t="shared" si="0"/>
        <v>0</v>
      </c>
      <c r="C10" s="6"/>
      <c r="D10" s="6"/>
      <c r="E10" s="7"/>
    </row>
    <row r="11" ht="22" customHeight="1" spans="1:6">
      <c r="A11" s="8" t="s">
        <v>2692</v>
      </c>
      <c r="B11" s="6">
        <f t="shared" si="0"/>
        <v>0</v>
      </c>
      <c r="C11" s="6">
        <v>0</v>
      </c>
      <c r="D11" s="6">
        <v>0</v>
      </c>
      <c r="E11" s="7"/>
    </row>
    <row r="12" ht="22" customHeight="1" spans="1:6">
      <c r="A12" s="9" t="s">
        <v>2693</v>
      </c>
      <c r="B12" s="6">
        <f t="shared" si="0"/>
        <v>0</v>
      </c>
      <c r="C12" s="6"/>
      <c r="D12" s="6"/>
      <c r="E12" s="7"/>
    </row>
    <row r="13" ht="22" customHeight="1" spans="1:6">
      <c r="A13" s="9" t="s">
        <v>2694</v>
      </c>
      <c r="B13" s="6">
        <f t="shared" si="0"/>
        <v>0</v>
      </c>
      <c r="C13" s="6"/>
      <c r="D13" s="6"/>
      <c r="E13" s="7"/>
    </row>
    <row r="14" ht="22" customHeight="1" spans="1:6">
      <c r="A14" s="8" t="s">
        <v>2695</v>
      </c>
      <c r="B14" s="6">
        <f t="shared" si="0"/>
        <v>476793.36</v>
      </c>
      <c r="C14" s="6">
        <v>0</v>
      </c>
      <c r="D14" s="6">
        <f>SUM(D15:D17)</f>
        <v>476793.36</v>
      </c>
      <c r="E14" s="7"/>
    </row>
    <row r="15" ht="22" customHeight="1" spans="1:6">
      <c r="A15" s="9" t="s">
        <v>2696</v>
      </c>
      <c r="B15" s="6">
        <f t="shared" si="0"/>
        <v>12874</v>
      </c>
      <c r="C15" s="6"/>
      <c r="D15" s="6">
        <v>12874</v>
      </c>
      <c r="E15" s="7"/>
      <c r="F15" s="10"/>
    </row>
    <row r="16" ht="22" customHeight="1" spans="1:6">
      <c r="A16" s="9" t="s">
        <v>2697</v>
      </c>
      <c r="B16" s="6">
        <f t="shared" si="0"/>
        <v>311500.36</v>
      </c>
      <c r="C16" s="6"/>
      <c r="D16" s="6">
        <v>311500.36</v>
      </c>
      <c r="E16" s="7"/>
      <c r="F16" s="10"/>
    </row>
    <row r="17" ht="22" customHeight="1" spans="1:6">
      <c r="A17" s="9" t="s">
        <v>2698</v>
      </c>
      <c r="B17" s="6">
        <f t="shared" si="0"/>
        <v>152419</v>
      </c>
      <c r="C17" s="11"/>
      <c r="D17" s="6">
        <v>152419</v>
      </c>
      <c r="E17" s="12"/>
      <c r="F17" s="10"/>
    </row>
  </sheetData>
  <mergeCells count="6">
    <mergeCell ref="A2:E2"/>
    <mergeCell ref="D3:E3"/>
    <mergeCell ref="C4:D4"/>
    <mergeCell ref="A4:A5"/>
    <mergeCell ref="B4:B5"/>
    <mergeCell ref="E4:E5"/>
  </mergeCells>
  <pageMargins left="1.37777777777778" right="0.786805555555556" top="0.747916666666667" bottom="0.747916666666667" header="0.314583333333333" footer="0.314583333333333"/>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F1335"/>
  <sheetViews>
    <sheetView view="pageBreakPreview" zoomScaleNormal="100" topLeftCell="A952" workbookViewId="0">
      <selection activeCell="B958" sqref="B958"/>
    </sheetView>
  </sheetViews>
  <sheetFormatPr defaultColWidth="9" defaultRowHeight="14.25" outlineLevelCol="5"/>
  <cols>
    <col min="1" max="1" width="9" customWidth="1"/>
    <col min="2" max="2" width="33.0916666666667" customWidth="1"/>
    <col min="3" max="3" width="10.3416666666667" customWidth="1"/>
    <col min="4" max="4" width="13.75" customWidth="1"/>
    <col min="5" max="5" width="14.875" customWidth="1"/>
    <col min="6" max="6" width="10.625" hidden="1" customWidth="1"/>
  </cols>
  <sheetData>
    <row r="1" ht="22" customHeight="1" spans="1:6">
      <c r="A1" s="174" t="s">
        <v>35</v>
      </c>
    </row>
    <row r="2" ht="28.5" customHeight="1" spans="1:6">
      <c r="A2" s="293" t="s">
        <v>36</v>
      </c>
      <c r="B2" s="294"/>
      <c r="C2" s="294"/>
      <c r="D2" s="294"/>
      <c r="E2" s="294"/>
    </row>
    <row r="3" ht="15.75" customHeight="1" spans="1:6">
      <c r="E3" s="141" t="s">
        <v>37</v>
      </c>
    </row>
    <row r="4" ht="28" customHeight="1" spans="1:6">
      <c r="A4" s="105" t="s">
        <v>38</v>
      </c>
      <c r="B4" s="105" t="s">
        <v>39</v>
      </c>
      <c r="C4" s="105" t="s">
        <v>40</v>
      </c>
      <c r="D4" s="105" t="s">
        <v>41</v>
      </c>
      <c r="E4" s="145" t="s">
        <v>42</v>
      </c>
    </row>
    <row r="5" ht="16" customHeight="1" spans="1:6">
      <c r="A5" s="148"/>
      <c r="B5" s="130" t="s">
        <v>43</v>
      </c>
      <c r="C5" s="150">
        <f>C6+C254+C294+C313+C403+C455+C511+C567+C696+C779+C851+C874+C977+C1029+C1093+C1113+C1143+C1153+C1198+C1217+C1262+C1312+C1315+C1328</f>
        <v>460031</v>
      </c>
      <c r="D5" s="150">
        <f>D6+D254+D294+D313+D403+D455+D511+D567+D696+D779+D851+D874+D977+D1029+D1093+D1113+D1143+D1153+D1198+D1217+D1262+D1312+D1315+D1328</f>
        <v>418605</v>
      </c>
      <c r="E5" s="135">
        <f>ROUND((D5/C5-1)*100,2)</f>
        <v>-9.01</v>
      </c>
      <c r="F5" s="173">
        <f>C5+D5</f>
        <v>878636</v>
      </c>
    </row>
    <row r="6" ht="16" customHeight="1" spans="1:6">
      <c r="A6" s="148">
        <v>201</v>
      </c>
      <c r="B6" s="171" t="s">
        <v>44</v>
      </c>
      <c r="C6" s="150">
        <f>C7+C19+C28+C38+C49+C60+C71+C79+C88+C101+C110+C121+C133+C140+C148+C154+C161+C168+C175+C182+C189+C197+C203+C209+C216+C231+C238+C245+C251</f>
        <v>28299</v>
      </c>
      <c r="D6" s="150">
        <f>D7+D19+D28+D38+D49+D60+D71+D79+D88+D101+D110+D121+D133+D140+D148+D154+D161+D168+D175+D182+D189+D197+D203+D209+D216+D231+D238+D245+D251</f>
        <v>28066</v>
      </c>
      <c r="E6" s="135">
        <f t="shared" ref="E6:E69" si="0">ROUND((D6/C6-1)*100,2)</f>
        <v>-0.82</v>
      </c>
      <c r="F6" s="173">
        <f>C6+D6</f>
        <v>56365</v>
      </c>
    </row>
    <row r="7" ht="16" customHeight="1" spans="1:6">
      <c r="A7" s="148">
        <v>20101</v>
      </c>
      <c r="B7" s="171" t="s">
        <v>45</v>
      </c>
      <c r="C7" s="150">
        <f>SUM(C8:C18)</f>
        <v>459</v>
      </c>
      <c r="D7" s="150">
        <f>SUM(D8:D18)</f>
        <v>580</v>
      </c>
      <c r="E7" s="135">
        <f t="shared" si="0"/>
        <v>26.36</v>
      </c>
      <c r="F7" s="173">
        <f>C7+D7</f>
        <v>1039</v>
      </c>
    </row>
    <row r="8" ht="16" customHeight="1" spans="1:6">
      <c r="A8" s="148">
        <v>2010101</v>
      </c>
      <c r="B8" s="148" t="s">
        <v>46</v>
      </c>
      <c r="C8" s="154">
        <v>287</v>
      </c>
      <c r="D8" s="150">
        <v>427</v>
      </c>
      <c r="E8" s="135">
        <f t="shared" si="0"/>
        <v>48.78</v>
      </c>
      <c r="F8" s="173">
        <f>C8+D8</f>
        <v>714</v>
      </c>
    </row>
    <row r="9" ht="16" customHeight="1" spans="1:6">
      <c r="A9" s="148">
        <v>2010102</v>
      </c>
      <c r="B9" s="148" t="s">
        <v>47</v>
      </c>
      <c r="C9" s="154">
        <v>32</v>
      </c>
      <c r="D9" s="150">
        <v>44</v>
      </c>
      <c r="E9" s="135">
        <f t="shared" si="0"/>
        <v>37.5</v>
      </c>
      <c r="F9" s="173">
        <f>C9+D9</f>
        <v>76</v>
      </c>
    </row>
    <row r="10" ht="15.75" hidden="1" spans="1:6">
      <c r="A10" s="295">
        <v>2010103</v>
      </c>
      <c r="B10" s="295" t="s">
        <v>48</v>
      </c>
      <c r="C10" s="296">
        <v>0</v>
      </c>
      <c r="D10" s="297"/>
      <c r="E10" s="298"/>
      <c r="F10" s="173">
        <f t="shared" ref="F10:F73" si="1">C10+D10</f>
        <v>0</v>
      </c>
    </row>
    <row r="11" ht="16" customHeight="1" spans="1:6">
      <c r="A11" s="148">
        <v>2010104</v>
      </c>
      <c r="B11" s="148" t="s">
        <v>49</v>
      </c>
      <c r="C11" s="154">
        <v>27</v>
      </c>
      <c r="D11" s="150">
        <v>22</v>
      </c>
      <c r="E11" s="135">
        <f t="shared" si="0"/>
        <v>-18.52</v>
      </c>
      <c r="F11" s="173">
        <f t="shared" si="1"/>
        <v>49</v>
      </c>
    </row>
    <row r="12" ht="16" customHeight="1" spans="1:6">
      <c r="A12" s="148">
        <v>2010105</v>
      </c>
      <c r="B12" s="148" t="s">
        <v>50</v>
      </c>
      <c r="C12" s="154">
        <v>1</v>
      </c>
      <c r="D12" s="150">
        <v>5</v>
      </c>
      <c r="E12" s="135">
        <f t="shared" si="0"/>
        <v>400</v>
      </c>
      <c r="F12" s="173">
        <f t="shared" si="1"/>
        <v>6</v>
      </c>
    </row>
    <row r="13" ht="16" customHeight="1" spans="1:6">
      <c r="A13" s="148">
        <v>2010106</v>
      </c>
      <c r="B13" s="148" t="s">
        <v>51</v>
      </c>
      <c r="C13" s="154">
        <v>2</v>
      </c>
      <c r="D13" s="150"/>
      <c r="E13" s="135">
        <f t="shared" si="0"/>
        <v>-100</v>
      </c>
      <c r="F13" s="173">
        <f t="shared" si="1"/>
        <v>2</v>
      </c>
    </row>
    <row r="14" ht="15.75" hidden="1" spans="1:6">
      <c r="A14" s="295">
        <v>2010107</v>
      </c>
      <c r="B14" s="295" t="s">
        <v>52</v>
      </c>
      <c r="C14" s="296">
        <v>0</v>
      </c>
      <c r="D14" s="297"/>
      <c r="E14" s="298"/>
      <c r="F14" s="173">
        <f t="shared" si="1"/>
        <v>0</v>
      </c>
    </row>
    <row r="15" ht="16" customHeight="1" spans="1:6">
      <c r="A15" s="148">
        <v>2010108</v>
      </c>
      <c r="B15" s="148" t="s">
        <v>53</v>
      </c>
      <c r="C15" s="154">
        <v>76</v>
      </c>
      <c r="D15" s="150">
        <v>82</v>
      </c>
      <c r="E15" s="135">
        <f t="shared" si="0"/>
        <v>7.89</v>
      </c>
      <c r="F15" s="173">
        <f t="shared" si="1"/>
        <v>158</v>
      </c>
    </row>
    <row r="16" ht="15.75" hidden="1" spans="1:6">
      <c r="A16" s="299">
        <v>2010109</v>
      </c>
      <c r="B16" s="299" t="s">
        <v>54</v>
      </c>
      <c r="C16" s="300">
        <v>0</v>
      </c>
      <c r="D16" s="301"/>
      <c r="E16" s="302"/>
      <c r="F16" s="173">
        <f t="shared" si="1"/>
        <v>0</v>
      </c>
    </row>
    <row r="17" ht="15.75" hidden="1" spans="1:6">
      <c r="A17" s="303">
        <v>2010150</v>
      </c>
      <c r="B17" s="303" t="s">
        <v>55</v>
      </c>
      <c r="C17" s="304">
        <v>0</v>
      </c>
      <c r="D17" s="305"/>
      <c r="E17" s="306"/>
      <c r="F17" s="173">
        <f t="shared" si="1"/>
        <v>0</v>
      </c>
    </row>
    <row r="18" ht="16" customHeight="1" spans="1:6">
      <c r="A18" s="148">
        <v>2010199</v>
      </c>
      <c r="B18" s="148" t="s">
        <v>56</v>
      </c>
      <c r="C18" s="154">
        <v>34</v>
      </c>
      <c r="D18" s="150"/>
      <c r="E18" s="135">
        <f t="shared" si="0"/>
        <v>-100</v>
      </c>
      <c r="F18" s="173">
        <f t="shared" si="1"/>
        <v>34</v>
      </c>
    </row>
    <row r="19" ht="16" customHeight="1" spans="1:6">
      <c r="A19" s="148">
        <v>20102</v>
      </c>
      <c r="B19" s="171" t="s">
        <v>57</v>
      </c>
      <c r="C19" s="150">
        <f>SUM(C20:C27)</f>
        <v>431</v>
      </c>
      <c r="D19" s="150">
        <f>SUM(D20:D27)</f>
        <v>430</v>
      </c>
      <c r="E19" s="135">
        <f t="shared" si="0"/>
        <v>-0.23</v>
      </c>
      <c r="F19" s="173">
        <f t="shared" si="1"/>
        <v>861</v>
      </c>
    </row>
    <row r="20" ht="16" customHeight="1" spans="1:6">
      <c r="A20" s="148">
        <v>2010201</v>
      </c>
      <c r="B20" s="148" t="s">
        <v>46</v>
      </c>
      <c r="C20" s="154">
        <v>329</v>
      </c>
      <c r="D20" s="150">
        <v>346</v>
      </c>
      <c r="E20" s="135">
        <f t="shared" si="0"/>
        <v>5.17</v>
      </c>
      <c r="F20" s="173">
        <f t="shared" si="1"/>
        <v>675</v>
      </c>
    </row>
    <row r="21" ht="16" customHeight="1" spans="1:6">
      <c r="A21" s="148">
        <v>2010202</v>
      </c>
      <c r="B21" s="148" t="s">
        <v>47</v>
      </c>
      <c r="C21" s="154">
        <v>67</v>
      </c>
      <c r="D21" s="150">
        <v>48</v>
      </c>
      <c r="E21" s="135">
        <f t="shared" si="0"/>
        <v>-28.36</v>
      </c>
      <c r="F21" s="173">
        <f t="shared" si="1"/>
        <v>115</v>
      </c>
    </row>
    <row r="22" ht="15.75" hidden="1" spans="1:6">
      <c r="A22" s="295">
        <v>2010203</v>
      </c>
      <c r="B22" s="295" t="s">
        <v>48</v>
      </c>
      <c r="C22" s="296">
        <v>0</v>
      </c>
      <c r="D22" s="297"/>
      <c r="E22" s="298"/>
      <c r="F22" s="173">
        <f t="shared" si="1"/>
        <v>0</v>
      </c>
    </row>
    <row r="23" ht="16" customHeight="1" spans="1:6">
      <c r="A23" s="148">
        <v>2010204</v>
      </c>
      <c r="B23" s="148" t="s">
        <v>58</v>
      </c>
      <c r="C23" s="154">
        <v>20</v>
      </c>
      <c r="D23" s="150">
        <v>18</v>
      </c>
      <c r="E23" s="135">
        <f t="shared" si="0"/>
        <v>-10</v>
      </c>
      <c r="F23" s="173">
        <f t="shared" si="1"/>
        <v>38</v>
      </c>
    </row>
    <row r="24" ht="16" customHeight="1" spans="1:6">
      <c r="A24" s="148">
        <v>2010205</v>
      </c>
      <c r="B24" s="148" t="s">
        <v>59</v>
      </c>
      <c r="C24" s="154">
        <v>15</v>
      </c>
      <c r="D24" s="150">
        <v>18</v>
      </c>
      <c r="E24" s="135">
        <f t="shared" si="0"/>
        <v>20</v>
      </c>
      <c r="F24" s="173">
        <f t="shared" si="1"/>
        <v>33</v>
      </c>
    </row>
    <row r="25" ht="15.75" hidden="1" spans="1:6">
      <c r="A25" s="299">
        <v>2010206</v>
      </c>
      <c r="B25" s="299" t="s">
        <v>60</v>
      </c>
      <c r="C25" s="300">
        <v>0</v>
      </c>
      <c r="D25" s="301"/>
      <c r="E25" s="302"/>
      <c r="F25" s="173">
        <f t="shared" si="1"/>
        <v>0</v>
      </c>
    </row>
    <row r="26" ht="15.75" hidden="1" spans="1:6">
      <c r="A26" s="307">
        <v>2010250</v>
      </c>
      <c r="B26" s="307" t="s">
        <v>55</v>
      </c>
      <c r="C26" s="308">
        <v>0</v>
      </c>
      <c r="D26" s="309"/>
      <c r="E26" s="310"/>
      <c r="F26" s="173">
        <f t="shared" si="1"/>
        <v>0</v>
      </c>
    </row>
    <row r="27" ht="15.75" hidden="1" spans="1:6">
      <c r="A27" s="303">
        <v>2010299</v>
      </c>
      <c r="B27" s="303" t="s">
        <v>61</v>
      </c>
      <c r="C27" s="304">
        <v>0</v>
      </c>
      <c r="D27" s="305"/>
      <c r="E27" s="306"/>
      <c r="F27" s="173">
        <f t="shared" si="1"/>
        <v>0</v>
      </c>
    </row>
    <row r="28" ht="16" customHeight="1" spans="1:6">
      <c r="A28" s="148">
        <v>20103</v>
      </c>
      <c r="B28" s="171" t="s">
        <v>62</v>
      </c>
      <c r="C28" s="150">
        <f>SUM(C29:C37)</f>
        <v>12238</v>
      </c>
      <c r="D28" s="150">
        <f>SUM(D29:D37)</f>
        <v>11810</v>
      </c>
      <c r="E28" s="135">
        <f t="shared" si="0"/>
        <v>-3.5</v>
      </c>
      <c r="F28" s="173">
        <f t="shared" si="1"/>
        <v>24048</v>
      </c>
    </row>
    <row r="29" ht="16" customHeight="1" spans="1:6">
      <c r="A29" s="148">
        <v>2010301</v>
      </c>
      <c r="B29" s="148" t="s">
        <v>46</v>
      </c>
      <c r="C29" s="154">
        <v>8904</v>
      </c>
      <c r="D29" s="150">
        <v>8993</v>
      </c>
      <c r="E29" s="135">
        <f t="shared" si="0"/>
        <v>1</v>
      </c>
      <c r="F29" s="173">
        <f t="shared" si="1"/>
        <v>17897</v>
      </c>
    </row>
    <row r="30" ht="16" customHeight="1" spans="1:6">
      <c r="A30" s="148">
        <v>2010302</v>
      </c>
      <c r="B30" s="148" t="s">
        <v>47</v>
      </c>
      <c r="C30" s="154">
        <v>2050</v>
      </c>
      <c r="D30" s="150">
        <v>1428</v>
      </c>
      <c r="E30" s="135">
        <f t="shared" si="0"/>
        <v>-30.34</v>
      </c>
      <c r="F30" s="173">
        <f t="shared" si="1"/>
        <v>3478</v>
      </c>
    </row>
    <row r="31" ht="16" customHeight="1" spans="1:6">
      <c r="A31" s="148">
        <v>2010303</v>
      </c>
      <c r="B31" s="148" t="s">
        <v>48</v>
      </c>
      <c r="C31" s="154">
        <v>1241</v>
      </c>
      <c r="D31" s="150">
        <v>1321</v>
      </c>
      <c r="E31" s="135">
        <f t="shared" si="0"/>
        <v>6.45</v>
      </c>
      <c r="F31" s="173">
        <f t="shared" si="1"/>
        <v>2562</v>
      </c>
    </row>
    <row r="32" ht="15.75" hidden="1" spans="1:6">
      <c r="A32" s="299">
        <v>2010304</v>
      </c>
      <c r="B32" s="299" t="s">
        <v>63</v>
      </c>
      <c r="C32" s="300">
        <v>0</v>
      </c>
      <c r="D32" s="301"/>
      <c r="E32" s="302"/>
      <c r="F32" s="173">
        <f t="shared" si="1"/>
        <v>0</v>
      </c>
    </row>
    <row r="33" ht="15.75" hidden="1" spans="1:6">
      <c r="A33" s="303">
        <v>2010305</v>
      </c>
      <c r="B33" s="303" t="s">
        <v>64</v>
      </c>
      <c r="C33" s="304">
        <v>0</v>
      </c>
      <c r="D33" s="305"/>
      <c r="E33" s="306"/>
      <c r="F33" s="173">
        <f t="shared" si="1"/>
        <v>0</v>
      </c>
    </row>
    <row r="34" ht="16" customHeight="1" spans="1:6">
      <c r="A34" s="148">
        <v>2010306</v>
      </c>
      <c r="B34" s="148" t="s">
        <v>65</v>
      </c>
      <c r="C34" s="154">
        <v>0</v>
      </c>
      <c r="D34" s="150">
        <v>34</v>
      </c>
      <c r="E34" s="135"/>
      <c r="F34" s="173">
        <f t="shared" si="1"/>
        <v>34</v>
      </c>
    </row>
    <row r="35" ht="15.75" hidden="1" spans="1:6">
      <c r="A35" s="295">
        <v>2010309</v>
      </c>
      <c r="B35" s="295" t="s">
        <v>66</v>
      </c>
      <c r="C35" s="296">
        <v>0</v>
      </c>
      <c r="D35" s="297"/>
      <c r="E35" s="298"/>
      <c r="F35" s="173">
        <f t="shared" si="1"/>
        <v>0</v>
      </c>
    </row>
    <row r="36" ht="16" customHeight="1" spans="1:6">
      <c r="A36" s="148">
        <v>2010350</v>
      </c>
      <c r="B36" s="148" t="s">
        <v>55</v>
      </c>
      <c r="C36" s="154">
        <v>222</v>
      </c>
      <c r="D36" s="150">
        <v>227</v>
      </c>
      <c r="E36" s="135">
        <f t="shared" si="0"/>
        <v>2.25</v>
      </c>
      <c r="F36" s="173">
        <f t="shared" si="1"/>
        <v>449</v>
      </c>
    </row>
    <row r="37" ht="16" customHeight="1" spans="1:6">
      <c r="A37" s="148">
        <v>2010399</v>
      </c>
      <c r="B37" s="148" t="s">
        <v>67</v>
      </c>
      <c r="C37" s="154">
        <v>-179</v>
      </c>
      <c r="D37" s="150">
        <v>-193</v>
      </c>
      <c r="E37" s="135">
        <f t="shared" si="0"/>
        <v>7.82</v>
      </c>
      <c r="F37" s="173">
        <f t="shared" si="1"/>
        <v>-372</v>
      </c>
    </row>
    <row r="38" ht="16" customHeight="1" spans="1:6">
      <c r="A38" s="148">
        <v>20104</v>
      </c>
      <c r="B38" s="171" t="s">
        <v>68</v>
      </c>
      <c r="C38" s="150">
        <f>SUM(C39:C48)</f>
        <v>1136</v>
      </c>
      <c r="D38" s="150">
        <f>SUM(D39:D48)</f>
        <v>1261</v>
      </c>
      <c r="E38" s="135">
        <f t="shared" si="0"/>
        <v>11</v>
      </c>
      <c r="F38" s="173">
        <f t="shared" si="1"/>
        <v>2397</v>
      </c>
    </row>
    <row r="39" ht="16" customHeight="1" spans="1:6">
      <c r="A39" s="148">
        <v>2010401</v>
      </c>
      <c r="B39" s="148" t="s">
        <v>46</v>
      </c>
      <c r="C39" s="154">
        <v>396</v>
      </c>
      <c r="D39" s="150">
        <v>362</v>
      </c>
      <c r="E39" s="135">
        <f t="shared" si="0"/>
        <v>-8.59</v>
      </c>
      <c r="F39" s="173">
        <f t="shared" si="1"/>
        <v>758</v>
      </c>
    </row>
    <row r="40" ht="16" customHeight="1" spans="1:6">
      <c r="A40" s="148">
        <v>2010402</v>
      </c>
      <c r="B40" s="148" t="s">
        <v>47</v>
      </c>
      <c r="C40" s="154">
        <v>699</v>
      </c>
      <c r="D40" s="150">
        <v>843</v>
      </c>
      <c r="E40" s="135">
        <f t="shared" si="0"/>
        <v>20.6</v>
      </c>
      <c r="F40" s="173">
        <f t="shared" si="1"/>
        <v>1542</v>
      </c>
    </row>
    <row r="41" ht="15.75" hidden="1" spans="1:6">
      <c r="A41" s="299">
        <v>2010403</v>
      </c>
      <c r="B41" s="299" t="s">
        <v>48</v>
      </c>
      <c r="C41" s="300">
        <v>0</v>
      </c>
      <c r="D41" s="301"/>
      <c r="E41" s="302"/>
      <c r="F41" s="173">
        <f t="shared" si="1"/>
        <v>0</v>
      </c>
    </row>
    <row r="42" ht="15.75" hidden="1" spans="1:6">
      <c r="A42" s="307">
        <v>2010404</v>
      </c>
      <c r="B42" s="307" t="s">
        <v>69</v>
      </c>
      <c r="C42" s="308">
        <v>0</v>
      </c>
      <c r="D42" s="309"/>
      <c r="E42" s="310"/>
      <c r="F42" s="173">
        <f t="shared" si="1"/>
        <v>0</v>
      </c>
    </row>
    <row r="43" ht="15.75" hidden="1" spans="1:6">
      <c r="A43" s="307">
        <v>2010405</v>
      </c>
      <c r="B43" s="307" t="s">
        <v>70</v>
      </c>
      <c r="C43" s="308">
        <v>0</v>
      </c>
      <c r="D43" s="309"/>
      <c r="E43" s="310"/>
      <c r="F43" s="173">
        <f t="shared" si="1"/>
        <v>0</v>
      </c>
    </row>
    <row r="44" ht="15.75" hidden="1" spans="1:6">
      <c r="A44" s="307">
        <v>2010406</v>
      </c>
      <c r="B44" s="307" t="s">
        <v>71</v>
      </c>
      <c r="C44" s="308">
        <v>0</v>
      </c>
      <c r="D44" s="309"/>
      <c r="E44" s="310"/>
      <c r="F44" s="173">
        <f t="shared" si="1"/>
        <v>0</v>
      </c>
    </row>
    <row r="45" ht="15.75" hidden="1" spans="1:6">
      <c r="A45" s="303">
        <v>2010407</v>
      </c>
      <c r="B45" s="303" t="s">
        <v>72</v>
      </c>
      <c r="C45" s="304">
        <v>0</v>
      </c>
      <c r="D45" s="305"/>
      <c r="E45" s="306"/>
      <c r="F45" s="173">
        <f t="shared" si="1"/>
        <v>0</v>
      </c>
    </row>
    <row r="46" ht="16" customHeight="1" spans="1:6">
      <c r="A46" s="148">
        <v>2010408</v>
      </c>
      <c r="B46" s="148" t="s">
        <v>73</v>
      </c>
      <c r="C46" s="154">
        <v>1</v>
      </c>
      <c r="D46" s="150">
        <v>1</v>
      </c>
      <c r="E46" s="135">
        <f t="shared" si="0"/>
        <v>0</v>
      </c>
      <c r="F46" s="173">
        <f t="shared" si="1"/>
        <v>2</v>
      </c>
    </row>
    <row r="47" ht="15.75" hidden="1" spans="1:6">
      <c r="A47" s="295">
        <v>2010450</v>
      </c>
      <c r="B47" s="295" t="s">
        <v>55</v>
      </c>
      <c r="C47" s="296">
        <v>0</v>
      </c>
      <c r="D47" s="297"/>
      <c r="E47" s="298"/>
      <c r="F47" s="173">
        <f t="shared" si="1"/>
        <v>0</v>
      </c>
    </row>
    <row r="48" ht="16" customHeight="1" spans="1:6">
      <c r="A48" s="148">
        <v>2010499</v>
      </c>
      <c r="B48" s="148" t="s">
        <v>74</v>
      </c>
      <c r="C48" s="154">
        <v>40</v>
      </c>
      <c r="D48" s="150">
        <v>55</v>
      </c>
      <c r="E48" s="135">
        <f t="shared" si="0"/>
        <v>37.5</v>
      </c>
      <c r="F48" s="173">
        <f t="shared" si="1"/>
        <v>95</v>
      </c>
    </row>
    <row r="49" ht="16" customHeight="1" spans="1:6">
      <c r="A49" s="148">
        <v>20105</v>
      </c>
      <c r="B49" s="171" t="s">
        <v>75</v>
      </c>
      <c r="C49" s="150">
        <f>SUM(C50:C59)</f>
        <v>285</v>
      </c>
      <c r="D49" s="150">
        <f>SUM(D50:D59)</f>
        <v>281</v>
      </c>
      <c r="E49" s="135">
        <f t="shared" si="0"/>
        <v>-1.4</v>
      </c>
      <c r="F49" s="173">
        <f t="shared" si="1"/>
        <v>566</v>
      </c>
    </row>
    <row r="50" ht="16" customHeight="1" spans="1:6">
      <c r="A50" s="148">
        <v>2010501</v>
      </c>
      <c r="B50" s="148" t="s">
        <v>46</v>
      </c>
      <c r="C50" s="154">
        <v>202</v>
      </c>
      <c r="D50" s="150">
        <v>207</v>
      </c>
      <c r="E50" s="135">
        <f t="shared" si="0"/>
        <v>2.48</v>
      </c>
      <c r="F50" s="173">
        <f t="shared" si="1"/>
        <v>409</v>
      </c>
    </row>
    <row r="51" ht="16" customHeight="1" spans="1:6">
      <c r="A51" s="148">
        <v>2010502</v>
      </c>
      <c r="B51" s="148" t="s">
        <v>47</v>
      </c>
      <c r="C51" s="154">
        <v>3</v>
      </c>
      <c r="D51" s="150"/>
      <c r="E51" s="135">
        <f t="shared" si="0"/>
        <v>-100</v>
      </c>
      <c r="F51" s="173">
        <f t="shared" si="1"/>
        <v>3</v>
      </c>
    </row>
    <row r="52" ht="15.75" hidden="1" spans="1:6">
      <c r="A52" s="299">
        <v>2010503</v>
      </c>
      <c r="B52" s="299" t="s">
        <v>48</v>
      </c>
      <c r="C52" s="300">
        <v>0</v>
      </c>
      <c r="D52" s="301"/>
      <c r="E52" s="302"/>
      <c r="F52" s="173">
        <f t="shared" si="1"/>
        <v>0</v>
      </c>
    </row>
    <row r="53" ht="15.75" hidden="1" spans="1:6">
      <c r="A53" s="303">
        <v>2010504</v>
      </c>
      <c r="B53" s="303" t="s">
        <v>76</v>
      </c>
      <c r="C53" s="304">
        <v>0</v>
      </c>
      <c r="D53" s="305"/>
      <c r="E53" s="306"/>
      <c r="F53" s="173">
        <f t="shared" si="1"/>
        <v>0</v>
      </c>
    </row>
    <row r="54" ht="16" customHeight="1" spans="1:6">
      <c r="A54" s="148">
        <v>2010505</v>
      </c>
      <c r="B54" s="148" t="s">
        <v>77</v>
      </c>
      <c r="C54" s="154">
        <v>80</v>
      </c>
      <c r="D54" s="150">
        <v>74</v>
      </c>
      <c r="E54" s="135">
        <f t="shared" si="0"/>
        <v>-7.5</v>
      </c>
      <c r="F54" s="173">
        <f t="shared" si="1"/>
        <v>154</v>
      </c>
    </row>
    <row r="55" ht="15.75" hidden="1" spans="1:6">
      <c r="A55" s="299">
        <v>2010506</v>
      </c>
      <c r="B55" s="299" t="s">
        <v>78</v>
      </c>
      <c r="C55" s="300">
        <v>0</v>
      </c>
      <c r="D55" s="301"/>
      <c r="E55" s="302"/>
      <c r="F55" s="173">
        <f t="shared" si="1"/>
        <v>0</v>
      </c>
    </row>
    <row r="56" ht="15.75" hidden="1" spans="1:6">
      <c r="A56" s="307">
        <v>2010507</v>
      </c>
      <c r="B56" s="307" t="s">
        <v>79</v>
      </c>
      <c r="C56" s="308">
        <v>0</v>
      </c>
      <c r="D56" s="309"/>
      <c r="E56" s="310"/>
      <c r="F56" s="173">
        <f t="shared" si="1"/>
        <v>0</v>
      </c>
    </row>
    <row r="57" ht="15.75" hidden="1" spans="1:6">
      <c r="A57" s="307">
        <v>2010508</v>
      </c>
      <c r="B57" s="307" t="s">
        <v>80</v>
      </c>
      <c r="C57" s="308">
        <v>0</v>
      </c>
      <c r="D57" s="309"/>
      <c r="E57" s="310"/>
      <c r="F57" s="173">
        <f t="shared" si="1"/>
        <v>0</v>
      </c>
    </row>
    <row r="58" ht="15.75" hidden="1" spans="1:6">
      <c r="A58" s="307">
        <v>2010550</v>
      </c>
      <c r="B58" s="307" t="s">
        <v>55</v>
      </c>
      <c r="C58" s="308">
        <v>0</v>
      </c>
      <c r="D58" s="309"/>
      <c r="E58" s="310"/>
      <c r="F58" s="173">
        <f t="shared" si="1"/>
        <v>0</v>
      </c>
    </row>
    <row r="59" ht="15.75" hidden="1" spans="1:6">
      <c r="A59" s="303">
        <v>2010599</v>
      </c>
      <c r="B59" s="303" t="s">
        <v>81</v>
      </c>
      <c r="C59" s="304">
        <v>0</v>
      </c>
      <c r="D59" s="305"/>
      <c r="E59" s="306"/>
      <c r="F59" s="173">
        <f t="shared" si="1"/>
        <v>0</v>
      </c>
    </row>
    <row r="60" ht="16" customHeight="1" spans="1:6">
      <c r="A60" s="148">
        <v>20106</v>
      </c>
      <c r="B60" s="171" t="s">
        <v>82</v>
      </c>
      <c r="C60" s="150">
        <f>SUM(C61:C70)</f>
        <v>1737</v>
      </c>
      <c r="D60" s="150">
        <f>SUM(D61:D70)</f>
        <v>1931</v>
      </c>
      <c r="E60" s="135">
        <f t="shared" si="0"/>
        <v>11.17</v>
      </c>
      <c r="F60" s="173">
        <f t="shared" si="1"/>
        <v>3668</v>
      </c>
    </row>
    <row r="61" ht="16" customHeight="1" spans="1:6">
      <c r="A61" s="148">
        <v>2010601</v>
      </c>
      <c r="B61" s="148" t="s">
        <v>46</v>
      </c>
      <c r="C61" s="154">
        <v>483</v>
      </c>
      <c r="D61" s="150">
        <v>617</v>
      </c>
      <c r="E61" s="135">
        <f t="shared" si="0"/>
        <v>27.74</v>
      </c>
      <c r="F61" s="173">
        <f t="shared" si="1"/>
        <v>1100</v>
      </c>
    </row>
    <row r="62" ht="16" customHeight="1" spans="1:6">
      <c r="A62" s="148">
        <v>2010602</v>
      </c>
      <c r="B62" s="148" t="s">
        <v>47</v>
      </c>
      <c r="C62" s="154">
        <v>681</v>
      </c>
      <c r="D62" s="150">
        <v>783</v>
      </c>
      <c r="E62" s="135">
        <f t="shared" si="0"/>
        <v>14.98</v>
      </c>
      <c r="F62" s="173">
        <f t="shared" si="1"/>
        <v>1464</v>
      </c>
    </row>
    <row r="63" ht="15.75" hidden="1" spans="1:6">
      <c r="A63" s="299">
        <v>2010603</v>
      </c>
      <c r="B63" s="299" t="s">
        <v>48</v>
      </c>
      <c r="C63" s="300">
        <v>0</v>
      </c>
      <c r="D63" s="301"/>
      <c r="E63" s="302"/>
      <c r="F63" s="173">
        <f t="shared" si="1"/>
        <v>0</v>
      </c>
    </row>
    <row r="64" ht="15.75" hidden="1" spans="1:6">
      <c r="A64" s="307">
        <v>2010604</v>
      </c>
      <c r="B64" s="307" t="s">
        <v>83</v>
      </c>
      <c r="C64" s="308">
        <v>0</v>
      </c>
      <c r="D64" s="309"/>
      <c r="E64" s="310"/>
      <c r="F64" s="173">
        <f t="shared" si="1"/>
        <v>0</v>
      </c>
    </row>
    <row r="65" ht="15.75" hidden="1" spans="1:6">
      <c r="A65" s="307">
        <v>2010605</v>
      </c>
      <c r="B65" s="307" t="s">
        <v>84</v>
      </c>
      <c r="C65" s="308">
        <v>0</v>
      </c>
      <c r="D65" s="309"/>
      <c r="E65" s="310"/>
      <c r="F65" s="173">
        <f t="shared" si="1"/>
        <v>0</v>
      </c>
    </row>
    <row r="66" ht="15.75" hidden="1" spans="1:6">
      <c r="A66" s="307">
        <v>2010606</v>
      </c>
      <c r="B66" s="307" t="s">
        <v>85</v>
      </c>
      <c r="C66" s="308">
        <v>0</v>
      </c>
      <c r="D66" s="309"/>
      <c r="E66" s="310"/>
      <c r="F66" s="173">
        <f t="shared" si="1"/>
        <v>0</v>
      </c>
    </row>
    <row r="67" ht="15.75" hidden="1" spans="1:6">
      <c r="A67" s="307">
        <v>2010607</v>
      </c>
      <c r="B67" s="307" t="s">
        <v>86</v>
      </c>
      <c r="C67" s="308">
        <v>0</v>
      </c>
      <c r="D67" s="309"/>
      <c r="E67" s="310"/>
      <c r="F67" s="173">
        <f t="shared" si="1"/>
        <v>0</v>
      </c>
    </row>
    <row r="68" ht="15.75" hidden="1" spans="1:6">
      <c r="A68" s="303">
        <v>2010608</v>
      </c>
      <c r="B68" s="303" t="s">
        <v>87</v>
      </c>
      <c r="C68" s="304">
        <v>0</v>
      </c>
      <c r="D68" s="305"/>
      <c r="E68" s="306"/>
      <c r="F68" s="173">
        <f t="shared" si="1"/>
        <v>0</v>
      </c>
    </row>
    <row r="69" ht="16" customHeight="1" spans="1:6">
      <c r="A69" s="148">
        <v>2010650</v>
      </c>
      <c r="B69" s="148" t="s">
        <v>55</v>
      </c>
      <c r="C69" s="154">
        <v>573</v>
      </c>
      <c r="D69" s="150">
        <v>531</v>
      </c>
      <c r="E69" s="135">
        <f t="shared" si="0"/>
        <v>-7.33</v>
      </c>
      <c r="F69" s="173">
        <f t="shared" si="1"/>
        <v>1104</v>
      </c>
    </row>
    <row r="70" ht="15.75" hidden="1" spans="1:6">
      <c r="A70" s="295">
        <v>2010699</v>
      </c>
      <c r="B70" s="295" t="s">
        <v>88</v>
      </c>
      <c r="C70" s="296">
        <v>0</v>
      </c>
      <c r="D70" s="297"/>
      <c r="E70" s="298"/>
      <c r="F70" s="173">
        <f t="shared" si="1"/>
        <v>0</v>
      </c>
    </row>
    <row r="71" ht="16" customHeight="1" spans="1:6">
      <c r="A71" s="148">
        <v>20107</v>
      </c>
      <c r="B71" s="171" t="s">
        <v>89</v>
      </c>
      <c r="C71" s="150">
        <f>SUM(C72:C78)</f>
        <v>80</v>
      </c>
      <c r="D71" s="150">
        <f>SUM(D72:D78)</f>
        <v>120</v>
      </c>
      <c r="E71" s="135">
        <f>ROUND((D71/C71-1)*100,2)</f>
        <v>50</v>
      </c>
      <c r="F71" s="173">
        <f t="shared" si="1"/>
        <v>200</v>
      </c>
    </row>
    <row r="72" ht="15.75" hidden="1" spans="1:6">
      <c r="A72" s="299">
        <v>2010701</v>
      </c>
      <c r="B72" s="299" t="s">
        <v>46</v>
      </c>
      <c r="C72" s="300">
        <v>0</v>
      </c>
      <c r="D72" s="301"/>
      <c r="E72" s="302"/>
      <c r="F72" s="173">
        <f t="shared" si="1"/>
        <v>0</v>
      </c>
    </row>
    <row r="73" ht="15.75" hidden="1" spans="1:6">
      <c r="A73" s="307">
        <v>2010702</v>
      </c>
      <c r="B73" s="307" t="s">
        <v>47</v>
      </c>
      <c r="C73" s="308">
        <v>0</v>
      </c>
      <c r="D73" s="309"/>
      <c r="E73" s="310"/>
      <c r="F73" s="173">
        <f t="shared" si="1"/>
        <v>0</v>
      </c>
    </row>
    <row r="74" ht="15.75" hidden="1" spans="1:6">
      <c r="A74" s="307">
        <v>2010703</v>
      </c>
      <c r="B74" s="307" t="s">
        <v>48</v>
      </c>
      <c r="C74" s="308">
        <v>0</v>
      </c>
      <c r="D74" s="309"/>
      <c r="E74" s="310"/>
      <c r="F74" s="173">
        <f t="shared" ref="F74:F137" si="2">C74+D74</f>
        <v>0</v>
      </c>
    </row>
    <row r="75" ht="15.75" hidden="1" spans="1:6">
      <c r="A75" s="307">
        <v>2010709</v>
      </c>
      <c r="B75" s="307" t="s">
        <v>86</v>
      </c>
      <c r="C75" s="308">
        <v>0</v>
      </c>
      <c r="D75" s="309"/>
      <c r="E75" s="310"/>
      <c r="F75" s="173">
        <f t="shared" si="2"/>
        <v>0</v>
      </c>
    </row>
    <row r="76" ht="15.75" hidden="1" spans="1:6">
      <c r="A76" s="307">
        <v>2010710</v>
      </c>
      <c r="B76" s="307" t="s">
        <v>90</v>
      </c>
      <c r="C76" s="308">
        <v>0</v>
      </c>
      <c r="D76" s="309"/>
      <c r="E76" s="310"/>
      <c r="F76" s="173">
        <f t="shared" si="2"/>
        <v>0</v>
      </c>
    </row>
    <row r="77" ht="15.75" hidden="1" spans="1:6">
      <c r="A77" s="303">
        <v>2010750</v>
      </c>
      <c r="B77" s="303" t="s">
        <v>55</v>
      </c>
      <c r="C77" s="304">
        <v>0</v>
      </c>
      <c r="D77" s="305"/>
      <c r="E77" s="306"/>
      <c r="F77" s="173">
        <f t="shared" si="2"/>
        <v>0</v>
      </c>
    </row>
    <row r="78" ht="15.8" customHeight="1" spans="1:6">
      <c r="A78" s="148">
        <v>2010799</v>
      </c>
      <c r="B78" s="148" t="s">
        <v>91</v>
      </c>
      <c r="C78" s="154">
        <v>80</v>
      </c>
      <c r="D78" s="150">
        <v>120</v>
      </c>
      <c r="E78" s="135">
        <f>ROUND((D78/C78-1)*100,2)</f>
        <v>50</v>
      </c>
      <c r="F78" s="173">
        <f t="shared" si="2"/>
        <v>200</v>
      </c>
    </row>
    <row r="79" ht="15.8" customHeight="1" spans="1:6">
      <c r="A79" s="148">
        <v>20108</v>
      </c>
      <c r="B79" s="171" t="s">
        <v>92</v>
      </c>
      <c r="C79" s="150">
        <f>SUM(C80:C87)</f>
        <v>347</v>
      </c>
      <c r="D79" s="150">
        <f>SUM(D80:D87)</f>
        <v>279</v>
      </c>
      <c r="E79" s="135">
        <f>ROUND((D79/C79-1)*100,2)</f>
        <v>-19.6</v>
      </c>
      <c r="F79" s="173">
        <f t="shared" si="2"/>
        <v>626</v>
      </c>
    </row>
    <row r="80" ht="15.8" customHeight="1" spans="1:6">
      <c r="A80" s="148">
        <v>2010801</v>
      </c>
      <c r="B80" s="148" t="s">
        <v>46</v>
      </c>
      <c r="C80" s="154">
        <v>171</v>
      </c>
      <c r="D80" s="150">
        <v>189</v>
      </c>
      <c r="E80" s="135">
        <f>ROUND((D80/C80-1)*100,2)</f>
        <v>10.53</v>
      </c>
      <c r="F80" s="173">
        <f t="shared" si="2"/>
        <v>360</v>
      </c>
    </row>
    <row r="81" ht="15.8" customHeight="1" spans="1:6">
      <c r="A81" s="148">
        <v>2010802</v>
      </c>
      <c r="B81" s="148" t="s">
        <v>47</v>
      </c>
      <c r="C81" s="154">
        <v>13</v>
      </c>
      <c r="D81" s="150">
        <v>8</v>
      </c>
      <c r="E81" s="135">
        <f>ROUND((D81/C81-1)*100,2)</f>
        <v>-38.46</v>
      </c>
      <c r="F81" s="173">
        <f t="shared" si="2"/>
        <v>21</v>
      </c>
    </row>
    <row r="82" ht="15.75" hidden="1" spans="1:6">
      <c r="A82" s="295">
        <v>2010803</v>
      </c>
      <c r="B82" s="295" t="s">
        <v>48</v>
      </c>
      <c r="C82" s="296">
        <v>0</v>
      </c>
      <c r="D82" s="297"/>
      <c r="E82" s="298"/>
      <c r="F82" s="173">
        <f t="shared" si="2"/>
        <v>0</v>
      </c>
    </row>
    <row r="83" ht="15.8" customHeight="1" spans="1:6">
      <c r="A83" s="148">
        <v>2010804</v>
      </c>
      <c r="B83" s="148" t="s">
        <v>93</v>
      </c>
      <c r="C83" s="154">
        <v>163</v>
      </c>
      <c r="D83" s="150">
        <v>82</v>
      </c>
      <c r="E83" s="135">
        <f>ROUND((D83/C83-1)*100,2)</f>
        <v>-49.69</v>
      </c>
      <c r="F83" s="173">
        <f t="shared" si="2"/>
        <v>245</v>
      </c>
    </row>
    <row r="84" ht="15.75" hidden="1" spans="1:6">
      <c r="A84" s="299">
        <v>2010805</v>
      </c>
      <c r="B84" s="299" t="s">
        <v>94</v>
      </c>
      <c r="C84" s="300">
        <v>0</v>
      </c>
      <c r="D84" s="301"/>
      <c r="E84" s="302"/>
      <c r="F84" s="173">
        <f t="shared" si="2"/>
        <v>0</v>
      </c>
    </row>
    <row r="85" ht="15.75" hidden="1" spans="1:6">
      <c r="A85" s="307">
        <v>2010806</v>
      </c>
      <c r="B85" s="307" t="s">
        <v>86</v>
      </c>
      <c r="C85" s="308">
        <v>0</v>
      </c>
      <c r="D85" s="309"/>
      <c r="E85" s="310"/>
      <c r="F85" s="173">
        <f t="shared" si="2"/>
        <v>0</v>
      </c>
    </row>
    <row r="86" ht="15.75" hidden="1" spans="1:6">
      <c r="A86" s="307">
        <v>2010850</v>
      </c>
      <c r="B86" s="307" t="s">
        <v>55</v>
      </c>
      <c r="C86" s="308">
        <v>0</v>
      </c>
      <c r="D86" s="309"/>
      <c r="E86" s="310"/>
      <c r="F86" s="173">
        <f t="shared" si="2"/>
        <v>0</v>
      </c>
    </row>
    <row r="87" ht="15.75" hidden="1" spans="1:6">
      <c r="A87" s="307">
        <v>2010899</v>
      </c>
      <c r="B87" s="307" t="s">
        <v>95</v>
      </c>
      <c r="C87" s="308">
        <v>0</v>
      </c>
      <c r="D87" s="309"/>
      <c r="E87" s="310"/>
      <c r="F87" s="173">
        <f t="shared" si="2"/>
        <v>0</v>
      </c>
    </row>
    <row r="88" ht="15.75" hidden="1" spans="1:6">
      <c r="A88" s="307">
        <v>20109</v>
      </c>
      <c r="B88" s="311" t="s">
        <v>96</v>
      </c>
      <c r="C88" s="312">
        <f>SUM(C89:C100)</f>
        <v>0</v>
      </c>
      <c r="D88" s="309">
        <f>SUM(D89:D100)</f>
        <v>0</v>
      </c>
      <c r="E88" s="310"/>
      <c r="F88" s="173">
        <f t="shared" si="2"/>
        <v>0</v>
      </c>
    </row>
    <row r="89" ht="15.75" hidden="1" spans="1:6">
      <c r="A89" s="307">
        <v>2010901</v>
      </c>
      <c r="B89" s="307" t="s">
        <v>46</v>
      </c>
      <c r="C89" s="308">
        <v>0</v>
      </c>
      <c r="D89" s="309"/>
      <c r="E89" s="310"/>
      <c r="F89" s="173">
        <f t="shared" si="2"/>
        <v>0</v>
      </c>
    </row>
    <row r="90" ht="15.75" hidden="1" spans="1:6">
      <c r="A90" s="307">
        <v>2010902</v>
      </c>
      <c r="B90" s="307" t="s">
        <v>47</v>
      </c>
      <c r="C90" s="308">
        <v>0</v>
      </c>
      <c r="D90" s="309"/>
      <c r="E90" s="310"/>
      <c r="F90" s="173">
        <f t="shared" si="2"/>
        <v>0</v>
      </c>
    </row>
    <row r="91" ht="15.75" hidden="1" spans="1:6">
      <c r="A91" s="307">
        <v>2010903</v>
      </c>
      <c r="B91" s="307" t="s">
        <v>48</v>
      </c>
      <c r="C91" s="308">
        <v>0</v>
      </c>
      <c r="D91" s="309"/>
      <c r="E91" s="310"/>
      <c r="F91" s="173">
        <f t="shared" si="2"/>
        <v>0</v>
      </c>
    </row>
    <row r="92" ht="15.75" hidden="1" spans="1:6">
      <c r="A92" s="307">
        <v>2010905</v>
      </c>
      <c r="B92" s="307" t="s">
        <v>97</v>
      </c>
      <c r="C92" s="308">
        <v>0</v>
      </c>
      <c r="D92" s="309"/>
      <c r="E92" s="310"/>
      <c r="F92" s="173">
        <f t="shared" si="2"/>
        <v>0</v>
      </c>
    </row>
    <row r="93" ht="15.75" hidden="1" spans="1:6">
      <c r="A93" s="307">
        <v>2010907</v>
      </c>
      <c r="B93" s="307" t="s">
        <v>98</v>
      </c>
      <c r="C93" s="308">
        <v>0</v>
      </c>
      <c r="D93" s="309"/>
      <c r="E93" s="310"/>
      <c r="F93" s="173">
        <f t="shared" si="2"/>
        <v>0</v>
      </c>
    </row>
    <row r="94" ht="15.75" hidden="1" spans="1:6">
      <c r="A94" s="307">
        <v>2010908</v>
      </c>
      <c r="B94" s="307" t="s">
        <v>86</v>
      </c>
      <c r="C94" s="308">
        <v>0</v>
      </c>
      <c r="D94" s="309"/>
      <c r="E94" s="310"/>
      <c r="F94" s="173">
        <f t="shared" si="2"/>
        <v>0</v>
      </c>
    </row>
    <row r="95" ht="15.75" hidden="1" spans="1:6">
      <c r="A95" s="307">
        <v>2010909</v>
      </c>
      <c r="B95" s="307" t="s">
        <v>99</v>
      </c>
      <c r="C95" s="308">
        <v>0</v>
      </c>
      <c r="D95" s="309"/>
      <c r="E95" s="310"/>
      <c r="F95" s="173">
        <f t="shared" si="2"/>
        <v>0</v>
      </c>
    </row>
    <row r="96" ht="15.75" hidden="1" spans="1:6">
      <c r="A96" s="307">
        <v>2010910</v>
      </c>
      <c r="B96" s="307" t="s">
        <v>100</v>
      </c>
      <c r="C96" s="308">
        <v>0</v>
      </c>
      <c r="D96" s="309"/>
      <c r="E96" s="310"/>
      <c r="F96" s="173">
        <f t="shared" si="2"/>
        <v>0</v>
      </c>
    </row>
    <row r="97" ht="15.75" hidden="1" spans="1:6">
      <c r="A97" s="307">
        <v>2010911</v>
      </c>
      <c r="B97" s="307" t="s">
        <v>101</v>
      </c>
      <c r="C97" s="308">
        <v>0</v>
      </c>
      <c r="D97" s="309"/>
      <c r="E97" s="310"/>
      <c r="F97" s="173">
        <f t="shared" si="2"/>
        <v>0</v>
      </c>
    </row>
    <row r="98" ht="15.75" hidden="1" spans="1:6">
      <c r="A98" s="307">
        <v>2010912</v>
      </c>
      <c r="B98" s="307" t="s">
        <v>102</v>
      </c>
      <c r="C98" s="308">
        <v>0</v>
      </c>
      <c r="D98" s="309"/>
      <c r="E98" s="310"/>
      <c r="F98" s="173">
        <f t="shared" si="2"/>
        <v>0</v>
      </c>
    </row>
    <row r="99" ht="15.75" hidden="1" spans="1:6">
      <c r="A99" s="307">
        <v>2010950</v>
      </c>
      <c r="B99" s="307" t="s">
        <v>55</v>
      </c>
      <c r="C99" s="308">
        <v>0</v>
      </c>
      <c r="D99" s="309"/>
      <c r="E99" s="310"/>
      <c r="F99" s="173">
        <f t="shared" si="2"/>
        <v>0</v>
      </c>
    </row>
    <row r="100" ht="15.75" hidden="1" spans="1:6">
      <c r="A100" s="303">
        <v>2010999</v>
      </c>
      <c r="B100" s="303" t="s">
        <v>103</v>
      </c>
      <c r="C100" s="304">
        <v>0</v>
      </c>
      <c r="D100" s="305"/>
      <c r="E100" s="306"/>
      <c r="F100" s="173">
        <f t="shared" si="2"/>
        <v>0</v>
      </c>
    </row>
    <row r="101" ht="15.8" customHeight="1" spans="1:6">
      <c r="A101" s="148">
        <v>20111</v>
      </c>
      <c r="B101" s="171" t="s">
        <v>104</v>
      </c>
      <c r="C101" s="150">
        <f>SUM(C102:C109)</f>
        <v>900</v>
      </c>
      <c r="D101" s="150">
        <f>SUM(D102:D109)</f>
        <v>919</v>
      </c>
      <c r="E101" s="135">
        <f>ROUND((D101/C101-1)*100,2)</f>
        <v>2.11</v>
      </c>
      <c r="F101" s="173">
        <f t="shared" si="2"/>
        <v>1819</v>
      </c>
    </row>
    <row r="102" ht="15.8" customHeight="1" spans="1:6">
      <c r="A102" s="148">
        <v>2011101</v>
      </c>
      <c r="B102" s="148" t="s">
        <v>46</v>
      </c>
      <c r="C102" s="154">
        <v>763</v>
      </c>
      <c r="D102" s="150">
        <v>784</v>
      </c>
      <c r="E102" s="135">
        <f>ROUND((D102/C102-1)*100,2)</f>
        <v>2.75</v>
      </c>
      <c r="F102" s="173">
        <f t="shared" si="2"/>
        <v>1547</v>
      </c>
    </row>
    <row r="103" ht="15.8" customHeight="1" spans="1:6">
      <c r="A103" s="148">
        <v>2011102</v>
      </c>
      <c r="B103" s="148" t="s">
        <v>47</v>
      </c>
      <c r="C103" s="154">
        <v>137</v>
      </c>
      <c r="D103" s="150">
        <v>135</v>
      </c>
      <c r="E103" s="135">
        <f>ROUND((D103/C103-1)*100,2)</f>
        <v>-1.46</v>
      </c>
      <c r="F103" s="173">
        <f t="shared" si="2"/>
        <v>272</v>
      </c>
    </row>
    <row r="104" ht="15.75" hidden="1" spans="1:6">
      <c r="A104" s="299">
        <v>2011103</v>
      </c>
      <c r="B104" s="299" t="s">
        <v>48</v>
      </c>
      <c r="C104" s="300">
        <v>0</v>
      </c>
      <c r="D104" s="301"/>
      <c r="E104" s="302"/>
      <c r="F104" s="173">
        <f t="shared" si="2"/>
        <v>0</v>
      </c>
    </row>
    <row r="105" ht="15.75" hidden="1" spans="1:6">
      <c r="A105" s="307">
        <v>2011104</v>
      </c>
      <c r="B105" s="307" t="s">
        <v>105</v>
      </c>
      <c r="C105" s="308">
        <v>0</v>
      </c>
      <c r="D105" s="309"/>
      <c r="E105" s="310"/>
      <c r="F105" s="173">
        <f t="shared" si="2"/>
        <v>0</v>
      </c>
    </row>
    <row r="106" ht="15.75" hidden="1" spans="1:6">
      <c r="A106" s="307">
        <v>2011105</v>
      </c>
      <c r="B106" s="307" t="s">
        <v>106</v>
      </c>
      <c r="C106" s="308">
        <v>0</v>
      </c>
      <c r="D106" s="309"/>
      <c r="E106" s="310"/>
      <c r="F106" s="173">
        <f t="shared" si="2"/>
        <v>0</v>
      </c>
    </row>
    <row r="107" ht="15.75" hidden="1" spans="1:6">
      <c r="A107" s="307">
        <v>2011106</v>
      </c>
      <c r="B107" s="307" t="s">
        <v>107</v>
      </c>
      <c r="C107" s="308">
        <v>0</v>
      </c>
      <c r="D107" s="309"/>
      <c r="E107" s="310"/>
      <c r="F107" s="173">
        <f t="shared" si="2"/>
        <v>0</v>
      </c>
    </row>
    <row r="108" ht="15.75" hidden="1" spans="1:6">
      <c r="A108" s="307">
        <v>2011150</v>
      </c>
      <c r="B108" s="307" t="s">
        <v>55</v>
      </c>
      <c r="C108" s="308">
        <v>0</v>
      </c>
      <c r="D108" s="309"/>
      <c r="E108" s="310"/>
      <c r="F108" s="173">
        <f t="shared" si="2"/>
        <v>0</v>
      </c>
    </row>
    <row r="109" ht="15.75" hidden="1" spans="1:6">
      <c r="A109" s="303">
        <v>2011199</v>
      </c>
      <c r="B109" s="303" t="s">
        <v>108</v>
      </c>
      <c r="C109" s="304">
        <v>0</v>
      </c>
      <c r="D109" s="305"/>
      <c r="E109" s="306"/>
      <c r="F109" s="173">
        <f t="shared" si="2"/>
        <v>0</v>
      </c>
    </row>
    <row r="110" ht="15.8" customHeight="1" spans="1:6">
      <c r="A110" s="148">
        <v>20113</v>
      </c>
      <c r="B110" s="171" t="s">
        <v>109</v>
      </c>
      <c r="C110" s="150">
        <f>SUM(C111:C120)</f>
        <v>3937</v>
      </c>
      <c r="D110" s="150">
        <f>SUM(D111:D120)</f>
        <v>2045</v>
      </c>
      <c r="E110" s="135">
        <f>ROUND((D110/C110-1)*100,2)</f>
        <v>-48.06</v>
      </c>
      <c r="F110" s="173">
        <f t="shared" si="2"/>
        <v>5982</v>
      </c>
    </row>
    <row r="111" ht="15.8" customHeight="1" spans="1:6">
      <c r="A111" s="148">
        <v>2011301</v>
      </c>
      <c r="B111" s="148" t="s">
        <v>46</v>
      </c>
      <c r="C111" s="154">
        <v>34</v>
      </c>
      <c r="D111" s="150"/>
      <c r="E111" s="135">
        <f>ROUND((D111/C111-1)*100,2)</f>
        <v>-100</v>
      </c>
      <c r="F111" s="173">
        <f t="shared" si="2"/>
        <v>34</v>
      </c>
    </row>
    <row r="112" ht="15.75" hidden="1" spans="1:6">
      <c r="A112" s="299">
        <v>2011302</v>
      </c>
      <c r="B112" s="299" t="s">
        <v>47</v>
      </c>
      <c r="C112" s="300">
        <v>0</v>
      </c>
      <c r="D112" s="301"/>
      <c r="E112" s="302"/>
      <c r="F112" s="173">
        <f t="shared" si="2"/>
        <v>0</v>
      </c>
    </row>
    <row r="113" ht="15.75" hidden="1" spans="1:6">
      <c r="A113" s="307">
        <v>2011303</v>
      </c>
      <c r="B113" s="307" t="s">
        <v>48</v>
      </c>
      <c r="C113" s="308">
        <v>0</v>
      </c>
      <c r="D113" s="309"/>
      <c r="E113" s="310"/>
      <c r="F113" s="173">
        <f t="shared" si="2"/>
        <v>0</v>
      </c>
    </row>
    <row r="114" ht="15.75" hidden="1" spans="1:6">
      <c r="A114" s="307">
        <v>2011304</v>
      </c>
      <c r="B114" s="307" t="s">
        <v>110</v>
      </c>
      <c r="C114" s="308">
        <v>0</v>
      </c>
      <c r="D114" s="309"/>
      <c r="E114" s="310"/>
      <c r="F114" s="173">
        <f t="shared" si="2"/>
        <v>0</v>
      </c>
    </row>
    <row r="115" ht="15.75" hidden="1" spans="1:6">
      <c r="A115" s="307">
        <v>2011305</v>
      </c>
      <c r="B115" s="307" t="s">
        <v>111</v>
      </c>
      <c r="C115" s="308">
        <v>0</v>
      </c>
      <c r="D115" s="309"/>
      <c r="E115" s="310"/>
      <c r="F115" s="173">
        <f t="shared" si="2"/>
        <v>0</v>
      </c>
    </row>
    <row r="116" ht="15.75" hidden="1" spans="1:6">
      <c r="A116" s="307">
        <v>2011306</v>
      </c>
      <c r="B116" s="307" t="s">
        <v>112</v>
      </c>
      <c r="C116" s="308">
        <v>0</v>
      </c>
      <c r="D116" s="309"/>
      <c r="E116" s="310"/>
      <c r="F116" s="173">
        <f t="shared" si="2"/>
        <v>0</v>
      </c>
    </row>
    <row r="117" ht="15.75" hidden="1" spans="1:6">
      <c r="A117" s="303">
        <v>2011307</v>
      </c>
      <c r="B117" s="303" t="s">
        <v>113</v>
      </c>
      <c r="C117" s="304">
        <v>0</v>
      </c>
      <c r="D117" s="305"/>
      <c r="E117" s="306"/>
      <c r="F117" s="173">
        <f t="shared" si="2"/>
        <v>0</v>
      </c>
    </row>
    <row r="118" ht="15.8" customHeight="1" spans="1:6">
      <c r="A118" s="148">
        <v>2011308</v>
      </c>
      <c r="B118" s="148" t="s">
        <v>114</v>
      </c>
      <c r="C118" s="154">
        <v>3710</v>
      </c>
      <c r="D118" s="150">
        <v>1853</v>
      </c>
      <c r="E118" s="135">
        <f>ROUND((D118/C118-1)*100,2)</f>
        <v>-50.05</v>
      </c>
      <c r="F118" s="173">
        <f t="shared" si="2"/>
        <v>5563</v>
      </c>
    </row>
    <row r="119" ht="15.75" hidden="1" spans="1:6">
      <c r="A119" s="295">
        <v>2011350</v>
      </c>
      <c r="B119" s="295" t="s">
        <v>55</v>
      </c>
      <c r="C119" s="296">
        <v>0</v>
      </c>
      <c r="D119" s="297"/>
      <c r="E119" s="298"/>
      <c r="F119" s="173">
        <f t="shared" si="2"/>
        <v>0</v>
      </c>
    </row>
    <row r="120" ht="15.8" customHeight="1" spans="1:6">
      <c r="A120" s="148">
        <v>2011399</v>
      </c>
      <c r="B120" s="148" t="s">
        <v>115</v>
      </c>
      <c r="C120" s="154">
        <v>193</v>
      </c>
      <c r="D120" s="150">
        <v>192</v>
      </c>
      <c r="E120" s="135">
        <f>ROUND((D120/C120-1)*100,2)</f>
        <v>-0.52</v>
      </c>
      <c r="F120" s="173">
        <f t="shared" si="2"/>
        <v>385</v>
      </c>
    </row>
    <row r="121" ht="15.8" customHeight="1" spans="1:6">
      <c r="A121" s="148">
        <v>20114</v>
      </c>
      <c r="B121" s="171" t="s">
        <v>116</v>
      </c>
      <c r="C121" s="150">
        <f>SUM(C122:C132)</f>
        <v>9</v>
      </c>
      <c r="D121" s="150">
        <f>SUM(D122:D132)</f>
        <v>12</v>
      </c>
      <c r="E121" s="135">
        <f>ROUND((D121/C121-1)*100,2)</f>
        <v>33.33</v>
      </c>
      <c r="F121" s="173">
        <f t="shared" si="2"/>
        <v>21</v>
      </c>
    </row>
    <row r="122" ht="15.75" hidden="1" spans="1:6">
      <c r="A122" s="299">
        <v>2011401</v>
      </c>
      <c r="B122" s="299" t="s">
        <v>46</v>
      </c>
      <c r="C122" s="300">
        <v>0</v>
      </c>
      <c r="D122" s="301"/>
      <c r="E122" s="302"/>
      <c r="F122" s="173">
        <f t="shared" si="2"/>
        <v>0</v>
      </c>
    </row>
    <row r="123" ht="15.75" hidden="1" spans="1:6">
      <c r="A123" s="307">
        <v>2011402</v>
      </c>
      <c r="B123" s="307" t="s">
        <v>47</v>
      </c>
      <c r="C123" s="308">
        <v>0</v>
      </c>
      <c r="D123" s="309"/>
      <c r="E123" s="310"/>
      <c r="F123" s="173">
        <f t="shared" si="2"/>
        <v>0</v>
      </c>
    </row>
    <row r="124" ht="15.75" hidden="1" spans="1:6">
      <c r="A124" s="307">
        <v>2011403</v>
      </c>
      <c r="B124" s="307" t="s">
        <v>48</v>
      </c>
      <c r="C124" s="308">
        <v>0</v>
      </c>
      <c r="D124" s="309"/>
      <c r="E124" s="310"/>
      <c r="F124" s="173">
        <f t="shared" si="2"/>
        <v>0</v>
      </c>
    </row>
    <row r="125" ht="15.75" hidden="1" spans="1:6">
      <c r="A125" s="307">
        <v>2011404</v>
      </c>
      <c r="B125" s="307" t="s">
        <v>117</v>
      </c>
      <c r="C125" s="308">
        <v>0</v>
      </c>
      <c r="D125" s="309"/>
      <c r="E125" s="310"/>
      <c r="F125" s="173">
        <f t="shared" si="2"/>
        <v>0</v>
      </c>
    </row>
    <row r="126" ht="15.75" hidden="1" spans="1:6">
      <c r="A126" s="307">
        <v>2011405</v>
      </c>
      <c r="B126" s="307" t="s">
        <v>118</v>
      </c>
      <c r="C126" s="308">
        <v>0</v>
      </c>
      <c r="D126" s="309"/>
      <c r="E126" s="310"/>
      <c r="F126" s="173">
        <f t="shared" si="2"/>
        <v>0</v>
      </c>
    </row>
    <row r="127" ht="15.75" hidden="1" spans="1:6">
      <c r="A127" s="303">
        <v>2011408</v>
      </c>
      <c r="B127" s="303" t="s">
        <v>119</v>
      </c>
      <c r="C127" s="304">
        <v>0</v>
      </c>
      <c r="D127" s="305"/>
      <c r="E127" s="306"/>
      <c r="F127" s="173">
        <f t="shared" si="2"/>
        <v>0</v>
      </c>
    </row>
    <row r="128" ht="15.8" customHeight="1" spans="1:6">
      <c r="A128" s="148">
        <v>2011409</v>
      </c>
      <c r="B128" s="148" t="s">
        <v>120</v>
      </c>
      <c r="C128" s="154">
        <v>9</v>
      </c>
      <c r="D128" s="150">
        <v>12</v>
      </c>
      <c r="E128" s="135">
        <f>ROUND((D128/C128-1)*100,2)</f>
        <v>33.33</v>
      </c>
      <c r="F128" s="173">
        <f t="shared" si="2"/>
        <v>21</v>
      </c>
    </row>
    <row r="129" ht="15.75" hidden="1" spans="1:6">
      <c r="A129" s="299">
        <v>2011410</v>
      </c>
      <c r="B129" s="299" t="s">
        <v>121</v>
      </c>
      <c r="C129" s="300">
        <v>0</v>
      </c>
      <c r="D129" s="301"/>
      <c r="E129" s="302"/>
      <c r="F129" s="173">
        <f t="shared" si="2"/>
        <v>0</v>
      </c>
    </row>
    <row r="130" ht="15.75" hidden="1" spans="1:6">
      <c r="A130" s="307">
        <v>2011411</v>
      </c>
      <c r="B130" s="307" t="s">
        <v>122</v>
      </c>
      <c r="C130" s="308">
        <v>0</v>
      </c>
      <c r="D130" s="309"/>
      <c r="E130" s="310"/>
      <c r="F130" s="173">
        <f t="shared" si="2"/>
        <v>0</v>
      </c>
    </row>
    <row r="131" ht="15.75" hidden="1" spans="1:6">
      <c r="A131" s="307">
        <v>2011450</v>
      </c>
      <c r="B131" s="307" t="s">
        <v>55</v>
      </c>
      <c r="C131" s="308">
        <v>0</v>
      </c>
      <c r="D131" s="309"/>
      <c r="E131" s="310"/>
      <c r="F131" s="173">
        <f t="shared" si="2"/>
        <v>0</v>
      </c>
    </row>
    <row r="132" ht="15.75" hidden="1" spans="1:6">
      <c r="A132" s="303">
        <v>2011499</v>
      </c>
      <c r="B132" s="303" t="s">
        <v>123</v>
      </c>
      <c r="C132" s="304">
        <v>0</v>
      </c>
      <c r="D132" s="305"/>
      <c r="E132" s="306"/>
      <c r="F132" s="173">
        <f t="shared" si="2"/>
        <v>0</v>
      </c>
    </row>
    <row r="133" ht="15.8" customHeight="1" spans="1:6">
      <c r="A133" s="148">
        <v>20123</v>
      </c>
      <c r="B133" s="171" t="s">
        <v>124</v>
      </c>
      <c r="C133" s="150">
        <f>SUM(C134:C139)</f>
        <v>58</v>
      </c>
      <c r="D133" s="150">
        <f>SUM(D134:D139)</f>
        <v>64</v>
      </c>
      <c r="E133" s="135">
        <f>ROUND((D133/C133-1)*100,2)</f>
        <v>10.34</v>
      </c>
      <c r="F133" s="173">
        <f t="shared" si="2"/>
        <v>122</v>
      </c>
    </row>
    <row r="134" ht="15.8" customHeight="1" spans="1:6">
      <c r="A134" s="148">
        <v>2012301</v>
      </c>
      <c r="B134" s="148" t="s">
        <v>46</v>
      </c>
      <c r="C134" s="154">
        <v>49</v>
      </c>
      <c r="D134" s="150">
        <v>55</v>
      </c>
      <c r="E134" s="135">
        <f>ROUND((D134/C134-1)*100,2)</f>
        <v>12.24</v>
      </c>
      <c r="F134" s="173">
        <f t="shared" si="2"/>
        <v>104</v>
      </c>
    </row>
    <row r="135" ht="15.8" customHeight="1" spans="1:6">
      <c r="A135" s="148">
        <v>2012302</v>
      </c>
      <c r="B135" s="148" t="s">
        <v>47</v>
      </c>
      <c r="C135" s="154">
        <v>9</v>
      </c>
      <c r="D135" s="150">
        <v>9</v>
      </c>
      <c r="E135" s="135">
        <f>ROUND((D135/C135-1)*100,2)</f>
        <v>0</v>
      </c>
      <c r="F135" s="173">
        <f t="shared" si="2"/>
        <v>18</v>
      </c>
    </row>
    <row r="136" ht="15.75" hidden="1" spans="1:6">
      <c r="A136" s="299">
        <v>2012303</v>
      </c>
      <c r="B136" s="299" t="s">
        <v>48</v>
      </c>
      <c r="C136" s="300">
        <v>0</v>
      </c>
      <c r="D136" s="301"/>
      <c r="E136" s="302"/>
      <c r="F136" s="173">
        <f t="shared" si="2"/>
        <v>0</v>
      </c>
    </row>
    <row r="137" ht="15.75" hidden="1" spans="1:6">
      <c r="A137" s="307">
        <v>2012304</v>
      </c>
      <c r="B137" s="307" t="s">
        <v>125</v>
      </c>
      <c r="C137" s="308">
        <v>0</v>
      </c>
      <c r="D137" s="309"/>
      <c r="E137" s="310"/>
      <c r="F137" s="173">
        <f t="shared" si="2"/>
        <v>0</v>
      </c>
    </row>
    <row r="138" ht="15.75" hidden="1" spans="1:6">
      <c r="A138" s="307">
        <v>2012350</v>
      </c>
      <c r="B138" s="307" t="s">
        <v>55</v>
      </c>
      <c r="C138" s="308">
        <v>0</v>
      </c>
      <c r="D138" s="309"/>
      <c r="E138" s="310"/>
      <c r="F138" s="173">
        <f t="shared" ref="F138:F201" si="3">C138+D138</f>
        <v>0</v>
      </c>
    </row>
    <row r="139" ht="15.75" hidden="1" spans="1:6">
      <c r="A139" s="307">
        <v>2012399</v>
      </c>
      <c r="B139" s="307" t="s">
        <v>126</v>
      </c>
      <c r="C139" s="308">
        <v>0</v>
      </c>
      <c r="D139" s="309"/>
      <c r="E139" s="310"/>
      <c r="F139" s="173">
        <f t="shared" si="3"/>
        <v>0</v>
      </c>
    </row>
    <row r="140" ht="15.75" hidden="1" spans="1:6">
      <c r="A140" s="307">
        <v>20125</v>
      </c>
      <c r="B140" s="311" t="s">
        <v>127</v>
      </c>
      <c r="C140" s="312">
        <f>SUM(C141:C147)</f>
        <v>0</v>
      </c>
      <c r="D140" s="309">
        <f>SUM(D141:D147)</f>
        <v>0</v>
      </c>
      <c r="E140" s="310"/>
      <c r="F140" s="173">
        <f t="shared" si="3"/>
        <v>0</v>
      </c>
    </row>
    <row r="141" ht="15.75" hidden="1" spans="1:6">
      <c r="A141" s="307">
        <v>2012501</v>
      </c>
      <c r="B141" s="307" t="s">
        <v>46</v>
      </c>
      <c r="C141" s="308">
        <v>0</v>
      </c>
      <c r="D141" s="309"/>
      <c r="E141" s="310"/>
      <c r="F141" s="173">
        <f t="shared" si="3"/>
        <v>0</v>
      </c>
    </row>
    <row r="142" ht="15.75" hidden="1" spans="1:6">
      <c r="A142" s="307">
        <v>2012502</v>
      </c>
      <c r="B142" s="307" t="s">
        <v>47</v>
      </c>
      <c r="C142" s="308">
        <v>0</v>
      </c>
      <c r="D142" s="309"/>
      <c r="E142" s="310"/>
      <c r="F142" s="173">
        <f t="shared" si="3"/>
        <v>0</v>
      </c>
    </row>
    <row r="143" ht="15.75" hidden="1" spans="1:6">
      <c r="A143" s="307">
        <v>2012503</v>
      </c>
      <c r="B143" s="307" t="s">
        <v>48</v>
      </c>
      <c r="C143" s="308">
        <v>0</v>
      </c>
      <c r="D143" s="309"/>
      <c r="E143" s="310"/>
      <c r="F143" s="173">
        <f t="shared" si="3"/>
        <v>0</v>
      </c>
    </row>
    <row r="144" ht="15.75" hidden="1" spans="1:6">
      <c r="A144" s="307">
        <v>2012504</v>
      </c>
      <c r="B144" s="307" t="s">
        <v>128</v>
      </c>
      <c r="C144" s="308">
        <v>0</v>
      </c>
      <c r="D144" s="309"/>
      <c r="E144" s="310"/>
      <c r="F144" s="173">
        <f t="shared" si="3"/>
        <v>0</v>
      </c>
    </row>
    <row r="145" ht="15.75" hidden="1" spans="1:6">
      <c r="A145" s="307">
        <v>2012505</v>
      </c>
      <c r="B145" s="307" t="s">
        <v>129</v>
      </c>
      <c r="C145" s="308">
        <v>0</v>
      </c>
      <c r="D145" s="309"/>
      <c r="E145" s="310"/>
      <c r="F145" s="173">
        <f t="shared" si="3"/>
        <v>0</v>
      </c>
    </row>
    <row r="146" ht="15.75" hidden="1" spans="1:6">
      <c r="A146" s="307">
        <v>2012550</v>
      </c>
      <c r="B146" s="307" t="s">
        <v>55</v>
      </c>
      <c r="C146" s="308">
        <v>0</v>
      </c>
      <c r="D146" s="309"/>
      <c r="E146" s="310"/>
      <c r="F146" s="173">
        <f t="shared" si="3"/>
        <v>0</v>
      </c>
    </row>
    <row r="147" ht="15.75" hidden="1" spans="1:6">
      <c r="A147" s="303">
        <v>2012599</v>
      </c>
      <c r="B147" s="303" t="s">
        <v>130</v>
      </c>
      <c r="C147" s="304">
        <v>0</v>
      </c>
      <c r="D147" s="305"/>
      <c r="E147" s="306"/>
      <c r="F147" s="173">
        <f t="shared" si="3"/>
        <v>0</v>
      </c>
    </row>
    <row r="148" ht="15.8" customHeight="1" spans="1:6">
      <c r="A148" s="148">
        <v>20126</v>
      </c>
      <c r="B148" s="171" t="s">
        <v>131</v>
      </c>
      <c r="C148" s="150">
        <f>SUM(C149:C153)</f>
        <v>125</v>
      </c>
      <c r="D148" s="150">
        <f>SUM(D149:D153)</f>
        <v>118</v>
      </c>
      <c r="E148" s="135">
        <f>ROUND((D148/C148-1)*100,2)</f>
        <v>-5.6</v>
      </c>
      <c r="F148" s="173">
        <f t="shared" si="3"/>
        <v>243</v>
      </c>
    </row>
    <row r="149" ht="15.75" hidden="1" spans="1:6">
      <c r="A149" s="299">
        <v>2012601</v>
      </c>
      <c r="B149" s="299" t="s">
        <v>46</v>
      </c>
      <c r="C149" s="300">
        <v>0</v>
      </c>
      <c r="D149" s="301"/>
      <c r="E149" s="302"/>
      <c r="F149" s="173">
        <f t="shared" si="3"/>
        <v>0</v>
      </c>
    </row>
    <row r="150" ht="15.75" hidden="1" spans="1:6">
      <c r="A150" s="307">
        <v>2012602</v>
      </c>
      <c r="B150" s="307" t="s">
        <v>47</v>
      </c>
      <c r="C150" s="308">
        <v>0</v>
      </c>
      <c r="D150" s="309"/>
      <c r="E150" s="310"/>
      <c r="F150" s="173">
        <f t="shared" si="3"/>
        <v>0</v>
      </c>
    </row>
    <row r="151" ht="15.75" hidden="1" spans="1:6">
      <c r="A151" s="307">
        <v>2012603</v>
      </c>
      <c r="B151" s="307" t="s">
        <v>48</v>
      </c>
      <c r="C151" s="308">
        <v>0</v>
      </c>
      <c r="D151" s="309"/>
      <c r="E151" s="310"/>
      <c r="F151" s="173">
        <f t="shared" si="3"/>
        <v>0</v>
      </c>
    </row>
    <row r="152" ht="15.75" hidden="1" spans="1:6">
      <c r="A152" s="303">
        <v>2012604</v>
      </c>
      <c r="B152" s="303" t="s">
        <v>132</v>
      </c>
      <c r="C152" s="304">
        <v>0</v>
      </c>
      <c r="D152" s="305"/>
      <c r="E152" s="306"/>
      <c r="F152" s="173">
        <f t="shared" si="3"/>
        <v>0</v>
      </c>
    </row>
    <row r="153" ht="15.8" customHeight="1" spans="1:6">
      <c r="A153" s="148">
        <v>2012699</v>
      </c>
      <c r="B153" s="148" t="s">
        <v>133</v>
      </c>
      <c r="C153" s="154">
        <v>125</v>
      </c>
      <c r="D153" s="150">
        <v>118</v>
      </c>
      <c r="E153" s="135">
        <f>ROUND((D153/C153-1)*100,2)</f>
        <v>-5.6</v>
      </c>
      <c r="F153" s="173">
        <f t="shared" si="3"/>
        <v>243</v>
      </c>
    </row>
    <row r="154" ht="15.8" customHeight="1" spans="1:6">
      <c r="A154" s="148">
        <v>20128</v>
      </c>
      <c r="B154" s="171" t="s">
        <v>134</v>
      </c>
      <c r="C154" s="150">
        <f>SUM(C155:C160)</f>
        <v>62</v>
      </c>
      <c r="D154" s="150">
        <f>SUM(D155:D160)</f>
        <v>57</v>
      </c>
      <c r="E154" s="135">
        <f>ROUND((D154/C154-1)*100,2)</f>
        <v>-8.06</v>
      </c>
      <c r="F154" s="173">
        <f t="shared" si="3"/>
        <v>119</v>
      </c>
    </row>
    <row r="155" ht="15.8" customHeight="1" spans="1:6">
      <c r="A155" s="148">
        <v>2012801</v>
      </c>
      <c r="B155" s="148" t="s">
        <v>46</v>
      </c>
      <c r="C155" s="154">
        <v>60</v>
      </c>
      <c r="D155" s="150">
        <v>57</v>
      </c>
      <c r="E155" s="135">
        <f>ROUND((D155/C155-1)*100,2)</f>
        <v>-5</v>
      </c>
      <c r="F155" s="173">
        <f t="shared" si="3"/>
        <v>117</v>
      </c>
    </row>
    <row r="156" ht="15.8" customHeight="1" spans="1:6">
      <c r="A156" s="148">
        <v>2012802</v>
      </c>
      <c r="B156" s="148" t="s">
        <v>47</v>
      </c>
      <c r="C156" s="154">
        <v>2</v>
      </c>
      <c r="D156" s="150"/>
      <c r="E156" s="135">
        <f>ROUND((D156/C156-1)*100,2)</f>
        <v>-100</v>
      </c>
      <c r="F156" s="173">
        <f t="shared" si="3"/>
        <v>2</v>
      </c>
    </row>
    <row r="157" ht="15.75" hidden="1" spans="1:6">
      <c r="A157" s="299">
        <v>2012803</v>
      </c>
      <c r="B157" s="299" t="s">
        <v>48</v>
      </c>
      <c r="C157" s="300">
        <v>0</v>
      </c>
      <c r="D157" s="301"/>
      <c r="E157" s="302"/>
      <c r="F157" s="173">
        <f t="shared" si="3"/>
        <v>0</v>
      </c>
    </row>
    <row r="158" ht="15.75" hidden="1" spans="1:6">
      <c r="A158" s="307">
        <v>2012804</v>
      </c>
      <c r="B158" s="307" t="s">
        <v>60</v>
      </c>
      <c r="C158" s="308">
        <v>0</v>
      </c>
      <c r="D158" s="309"/>
      <c r="E158" s="310"/>
      <c r="F158" s="173">
        <f t="shared" si="3"/>
        <v>0</v>
      </c>
    </row>
    <row r="159" ht="15.75" hidden="1" spans="1:6">
      <c r="A159" s="307">
        <v>2012850</v>
      </c>
      <c r="B159" s="307" t="s">
        <v>55</v>
      </c>
      <c r="C159" s="308">
        <v>0</v>
      </c>
      <c r="D159" s="309"/>
      <c r="E159" s="310"/>
      <c r="F159" s="173">
        <f t="shared" si="3"/>
        <v>0</v>
      </c>
    </row>
    <row r="160" ht="15.75" hidden="1" spans="1:6">
      <c r="A160" s="303">
        <v>2012899</v>
      </c>
      <c r="B160" s="303" t="s">
        <v>135</v>
      </c>
      <c r="C160" s="304">
        <v>0</v>
      </c>
      <c r="D160" s="305"/>
      <c r="E160" s="306"/>
      <c r="F160" s="173">
        <f t="shared" si="3"/>
        <v>0</v>
      </c>
    </row>
    <row r="161" ht="15.8" customHeight="1" spans="1:6">
      <c r="A161" s="148">
        <v>20129</v>
      </c>
      <c r="B161" s="171" t="s">
        <v>136</v>
      </c>
      <c r="C161" s="150">
        <f>SUM(C162:C167)</f>
        <v>903</v>
      </c>
      <c r="D161" s="150">
        <f>SUM(D162:D167)</f>
        <v>981</v>
      </c>
      <c r="E161" s="135">
        <f>ROUND((D161/C161-1)*100,2)</f>
        <v>8.64</v>
      </c>
      <c r="F161" s="173">
        <f t="shared" si="3"/>
        <v>1884</v>
      </c>
    </row>
    <row r="162" ht="15.8" customHeight="1" spans="1:6">
      <c r="A162" s="148">
        <v>2012901</v>
      </c>
      <c r="B162" s="148" t="s">
        <v>46</v>
      </c>
      <c r="C162" s="154">
        <v>224</v>
      </c>
      <c r="D162" s="150">
        <v>219</v>
      </c>
      <c r="E162" s="135">
        <f>ROUND((D162/C162-1)*100,2)</f>
        <v>-2.23</v>
      </c>
      <c r="F162" s="173">
        <f t="shared" si="3"/>
        <v>443</v>
      </c>
    </row>
    <row r="163" ht="15.8" customHeight="1" spans="1:6">
      <c r="A163" s="148">
        <v>2012902</v>
      </c>
      <c r="B163" s="148" t="s">
        <v>47</v>
      </c>
      <c r="C163" s="154">
        <v>75</v>
      </c>
      <c r="D163" s="150">
        <v>140</v>
      </c>
      <c r="E163" s="135">
        <f>ROUND((D163/C163-1)*100,2)</f>
        <v>86.67</v>
      </c>
      <c r="F163" s="173">
        <f t="shared" si="3"/>
        <v>215</v>
      </c>
    </row>
    <row r="164" ht="15.75" hidden="1" spans="1:6">
      <c r="A164" s="299">
        <v>2012903</v>
      </c>
      <c r="B164" s="299" t="s">
        <v>48</v>
      </c>
      <c r="C164" s="300">
        <v>0</v>
      </c>
      <c r="D164" s="301"/>
      <c r="E164" s="302"/>
      <c r="F164" s="173">
        <f t="shared" si="3"/>
        <v>0</v>
      </c>
    </row>
    <row r="165" ht="15.75" hidden="1" spans="1:6">
      <c r="A165" s="307">
        <v>2012906</v>
      </c>
      <c r="B165" s="307" t="s">
        <v>137</v>
      </c>
      <c r="C165" s="308">
        <v>0</v>
      </c>
      <c r="D165" s="309"/>
      <c r="E165" s="310"/>
      <c r="F165" s="173">
        <f t="shared" si="3"/>
        <v>0</v>
      </c>
    </row>
    <row r="166" ht="15.75" hidden="1" spans="1:6">
      <c r="A166" s="303">
        <v>2012950</v>
      </c>
      <c r="B166" s="303" t="s">
        <v>55</v>
      </c>
      <c r="C166" s="304">
        <v>0</v>
      </c>
      <c r="D166" s="305"/>
      <c r="E166" s="306"/>
      <c r="F166" s="173">
        <f t="shared" si="3"/>
        <v>0</v>
      </c>
    </row>
    <row r="167" ht="15.8" customHeight="1" spans="1:6">
      <c r="A167" s="148">
        <v>2012999</v>
      </c>
      <c r="B167" s="148" t="s">
        <v>138</v>
      </c>
      <c r="C167" s="154">
        <v>604</v>
      </c>
      <c r="D167" s="150">
        <v>622</v>
      </c>
      <c r="E167" s="135">
        <f>ROUND((D167/C167-1)*100,2)</f>
        <v>2.98</v>
      </c>
      <c r="F167" s="173">
        <f t="shared" si="3"/>
        <v>1226</v>
      </c>
    </row>
    <row r="168" ht="15.8" customHeight="1" spans="1:6">
      <c r="A168" s="148">
        <v>20131</v>
      </c>
      <c r="B168" s="171" t="s">
        <v>139</v>
      </c>
      <c r="C168" s="150">
        <f>SUM(C169:C174)</f>
        <v>776</v>
      </c>
      <c r="D168" s="150">
        <f>SUM(D169:D174)</f>
        <v>749</v>
      </c>
      <c r="E168" s="135">
        <f>ROUND((D168/C168-1)*100,2)</f>
        <v>-3.48</v>
      </c>
      <c r="F168" s="173">
        <f t="shared" si="3"/>
        <v>1525</v>
      </c>
    </row>
    <row r="169" ht="15.8" customHeight="1" spans="1:6">
      <c r="A169" s="148">
        <v>2013101</v>
      </c>
      <c r="B169" s="148" t="s">
        <v>46</v>
      </c>
      <c r="C169" s="154">
        <v>546</v>
      </c>
      <c r="D169" s="150">
        <v>563</v>
      </c>
      <c r="E169" s="135">
        <f>ROUND((D169/C169-1)*100,2)</f>
        <v>3.11</v>
      </c>
      <c r="F169" s="173">
        <f t="shared" si="3"/>
        <v>1109</v>
      </c>
    </row>
    <row r="170" ht="15.8" customHeight="1" spans="1:6">
      <c r="A170" s="148">
        <v>2013102</v>
      </c>
      <c r="B170" s="148" t="s">
        <v>47</v>
      </c>
      <c r="C170" s="154">
        <v>22</v>
      </c>
      <c r="D170" s="150">
        <v>90</v>
      </c>
      <c r="E170" s="135">
        <f>ROUND((D170/C170-1)*100,2)</f>
        <v>309.09</v>
      </c>
      <c r="F170" s="173">
        <f t="shared" si="3"/>
        <v>112</v>
      </c>
    </row>
    <row r="171" ht="15.75" hidden="1" spans="1:6">
      <c r="A171" s="295">
        <v>2013103</v>
      </c>
      <c r="B171" s="295" t="s">
        <v>48</v>
      </c>
      <c r="C171" s="296">
        <v>0</v>
      </c>
      <c r="D171" s="297"/>
      <c r="E171" s="298"/>
      <c r="F171" s="173">
        <f t="shared" si="3"/>
        <v>0</v>
      </c>
    </row>
    <row r="172" ht="15.8" customHeight="1" spans="1:6">
      <c r="A172" s="148">
        <v>2013105</v>
      </c>
      <c r="B172" s="148" t="s">
        <v>140</v>
      </c>
      <c r="C172" s="154">
        <v>208</v>
      </c>
      <c r="D172" s="150">
        <v>98</v>
      </c>
      <c r="E172" s="135">
        <f>ROUND((D172/C172-1)*100,2)</f>
        <v>-52.88</v>
      </c>
      <c r="F172" s="173">
        <f t="shared" si="3"/>
        <v>306</v>
      </c>
    </row>
    <row r="173" ht="15.75" hidden="1" spans="1:6">
      <c r="A173" s="295">
        <v>2013150</v>
      </c>
      <c r="B173" s="295" t="s">
        <v>55</v>
      </c>
      <c r="C173" s="296">
        <v>0</v>
      </c>
      <c r="D173" s="297"/>
      <c r="E173" s="298"/>
      <c r="F173" s="173">
        <f t="shared" si="3"/>
        <v>0</v>
      </c>
    </row>
    <row r="174" ht="15.8" customHeight="1" spans="1:6">
      <c r="A174" s="148">
        <v>2013199</v>
      </c>
      <c r="B174" s="148" t="s">
        <v>141</v>
      </c>
      <c r="C174" s="154">
        <v>0</v>
      </c>
      <c r="D174" s="150">
        <v>-2</v>
      </c>
      <c r="E174" s="135"/>
      <c r="F174" s="173">
        <f t="shared" si="3"/>
        <v>-2</v>
      </c>
    </row>
    <row r="175" ht="15.8" customHeight="1" spans="1:6">
      <c r="A175" s="148">
        <v>20132</v>
      </c>
      <c r="B175" s="171" t="s">
        <v>142</v>
      </c>
      <c r="C175" s="150">
        <f>SUM(C176:C181)</f>
        <v>637</v>
      </c>
      <c r="D175" s="150">
        <f>SUM(D176:D181)</f>
        <v>792</v>
      </c>
      <c r="E175" s="135">
        <f>ROUND((D175/C175-1)*100,2)</f>
        <v>24.33</v>
      </c>
      <c r="F175" s="173">
        <f t="shared" si="3"/>
        <v>1429</v>
      </c>
    </row>
    <row r="176" ht="15.8" customHeight="1" spans="1:6">
      <c r="A176" s="148">
        <v>2013201</v>
      </c>
      <c r="B176" s="148" t="s">
        <v>46</v>
      </c>
      <c r="C176" s="154">
        <v>236</v>
      </c>
      <c r="D176" s="150">
        <v>264</v>
      </c>
      <c r="E176" s="135">
        <f>ROUND((D176/C176-1)*100,2)</f>
        <v>11.86</v>
      </c>
      <c r="F176" s="173">
        <f t="shared" si="3"/>
        <v>500</v>
      </c>
    </row>
    <row r="177" ht="15.8" customHeight="1" spans="1:6">
      <c r="A177" s="148">
        <v>2013202</v>
      </c>
      <c r="B177" s="148" t="s">
        <v>47</v>
      </c>
      <c r="C177" s="154">
        <v>329</v>
      </c>
      <c r="D177" s="150">
        <v>445</v>
      </c>
      <c r="E177" s="135">
        <f>ROUND((D177/C177-1)*100,2)</f>
        <v>35.26</v>
      </c>
      <c r="F177" s="173">
        <f t="shared" si="3"/>
        <v>774</v>
      </c>
    </row>
    <row r="178" ht="15.75" hidden="1" spans="1:6">
      <c r="A178" s="299">
        <v>2013203</v>
      </c>
      <c r="B178" s="299" t="s">
        <v>48</v>
      </c>
      <c r="C178" s="300">
        <v>0</v>
      </c>
      <c r="D178" s="301"/>
      <c r="E178" s="302"/>
      <c r="F178" s="173">
        <f t="shared" si="3"/>
        <v>0</v>
      </c>
    </row>
    <row r="179" ht="15.75" hidden="1" spans="1:6">
      <c r="A179" s="307">
        <v>2013204</v>
      </c>
      <c r="B179" s="307" t="s">
        <v>143</v>
      </c>
      <c r="C179" s="308">
        <v>0</v>
      </c>
      <c r="D179" s="309"/>
      <c r="E179" s="310"/>
      <c r="F179" s="173">
        <f t="shared" si="3"/>
        <v>0</v>
      </c>
    </row>
    <row r="180" ht="15.75" hidden="1" spans="1:6">
      <c r="A180" s="303">
        <v>2013250</v>
      </c>
      <c r="B180" s="303" t="s">
        <v>55</v>
      </c>
      <c r="C180" s="304">
        <v>0</v>
      </c>
      <c r="D180" s="305"/>
      <c r="E180" s="306"/>
      <c r="F180" s="173">
        <f t="shared" si="3"/>
        <v>0</v>
      </c>
    </row>
    <row r="181" ht="15.8" customHeight="1" spans="1:6">
      <c r="A181" s="148">
        <v>2013299</v>
      </c>
      <c r="B181" s="148" t="s">
        <v>144</v>
      </c>
      <c r="C181" s="154">
        <v>72</v>
      </c>
      <c r="D181" s="150">
        <v>83</v>
      </c>
      <c r="E181" s="135">
        <f>ROUND((D181/C181-1)*100,2)</f>
        <v>15.28</v>
      </c>
      <c r="F181" s="173">
        <f t="shared" si="3"/>
        <v>155</v>
      </c>
    </row>
    <row r="182" ht="15.8" customHeight="1" spans="1:6">
      <c r="A182" s="148">
        <v>20133</v>
      </c>
      <c r="B182" s="171" t="s">
        <v>145</v>
      </c>
      <c r="C182" s="150">
        <f>SUM(C183:C188)</f>
        <v>1035</v>
      </c>
      <c r="D182" s="150">
        <f>SUM(D183:D188)</f>
        <v>924</v>
      </c>
      <c r="E182" s="135">
        <f>ROUND((D182/C182-1)*100,2)</f>
        <v>-10.72</v>
      </c>
      <c r="F182" s="173">
        <f t="shared" si="3"/>
        <v>1959</v>
      </c>
    </row>
    <row r="183" ht="15.8" customHeight="1" spans="1:6">
      <c r="A183" s="148">
        <v>2013301</v>
      </c>
      <c r="B183" s="148" t="s">
        <v>46</v>
      </c>
      <c r="C183" s="154">
        <v>185</v>
      </c>
      <c r="D183" s="150">
        <v>190</v>
      </c>
      <c r="E183" s="135">
        <f>ROUND((D183/C183-1)*100,2)</f>
        <v>2.7</v>
      </c>
      <c r="F183" s="173">
        <f t="shared" si="3"/>
        <v>375</v>
      </c>
    </row>
    <row r="184" ht="15.8" customHeight="1" spans="1:6">
      <c r="A184" s="148">
        <v>2013302</v>
      </c>
      <c r="B184" s="148" t="s">
        <v>47</v>
      </c>
      <c r="C184" s="154">
        <v>348</v>
      </c>
      <c r="D184" s="150">
        <v>231</v>
      </c>
      <c r="E184" s="135">
        <f>ROUND((D184/C184-1)*100,2)</f>
        <v>-33.62</v>
      </c>
      <c r="F184" s="173">
        <f t="shared" si="3"/>
        <v>579</v>
      </c>
    </row>
    <row r="185" ht="15.75" hidden="1" spans="1:6">
      <c r="A185" s="295">
        <v>2013303</v>
      </c>
      <c r="B185" s="295" t="s">
        <v>48</v>
      </c>
      <c r="C185" s="296">
        <v>0</v>
      </c>
      <c r="D185" s="297"/>
      <c r="E185" s="298"/>
      <c r="F185" s="173">
        <f t="shared" si="3"/>
        <v>0</v>
      </c>
    </row>
    <row r="186" ht="15.8" customHeight="1" spans="1:6">
      <c r="A186" s="148">
        <v>2013304</v>
      </c>
      <c r="B186" s="148" t="s">
        <v>146</v>
      </c>
      <c r="C186" s="154">
        <v>0</v>
      </c>
      <c r="D186" s="150">
        <v>256</v>
      </c>
      <c r="E186" s="135"/>
      <c r="F186" s="173">
        <f t="shared" si="3"/>
        <v>256</v>
      </c>
    </row>
    <row r="187" ht="15.8" customHeight="1" spans="1:6">
      <c r="A187" s="148">
        <v>2013350</v>
      </c>
      <c r="B187" s="148" t="s">
        <v>55</v>
      </c>
      <c r="C187" s="154">
        <v>389</v>
      </c>
      <c r="D187" s="150">
        <v>167</v>
      </c>
      <c r="E187" s="135">
        <f>ROUND((D187/C187-1)*100,2)</f>
        <v>-57.07</v>
      </c>
      <c r="F187" s="173">
        <f t="shared" si="3"/>
        <v>556</v>
      </c>
    </row>
    <row r="188" ht="15.8" customHeight="1" spans="1:6">
      <c r="A188" s="148">
        <v>2013399</v>
      </c>
      <c r="B188" s="148" t="s">
        <v>147</v>
      </c>
      <c r="C188" s="154">
        <v>113</v>
      </c>
      <c r="D188" s="150">
        <v>80</v>
      </c>
      <c r="E188" s="135">
        <f>ROUND((D188/C188-1)*100,2)</f>
        <v>-29.2</v>
      </c>
      <c r="F188" s="173">
        <f t="shared" si="3"/>
        <v>193</v>
      </c>
    </row>
    <row r="189" ht="15.8" customHeight="1" spans="1:6">
      <c r="A189" s="148">
        <v>20134</v>
      </c>
      <c r="B189" s="171" t="s">
        <v>148</v>
      </c>
      <c r="C189" s="150">
        <f>SUM(C190:C196)</f>
        <v>443</v>
      </c>
      <c r="D189" s="150">
        <f>SUM(D190:D196)</f>
        <v>446</v>
      </c>
      <c r="E189" s="135">
        <f>ROUND((D189/C189-1)*100,2)</f>
        <v>0.68</v>
      </c>
      <c r="F189" s="173">
        <f t="shared" si="3"/>
        <v>889</v>
      </c>
    </row>
    <row r="190" ht="15.8" customHeight="1" spans="1:6">
      <c r="A190" s="148">
        <v>2013401</v>
      </c>
      <c r="B190" s="148" t="s">
        <v>46</v>
      </c>
      <c r="C190" s="154">
        <v>194</v>
      </c>
      <c r="D190" s="150">
        <v>190</v>
      </c>
      <c r="E190" s="135">
        <f>ROUND((D190/C190-1)*100,2)</f>
        <v>-2.06</v>
      </c>
      <c r="F190" s="173">
        <f t="shared" si="3"/>
        <v>384</v>
      </c>
    </row>
    <row r="191" ht="15.8" customHeight="1" spans="1:6">
      <c r="A191" s="148">
        <v>2013402</v>
      </c>
      <c r="B191" s="148" t="s">
        <v>47</v>
      </c>
      <c r="C191" s="154">
        <v>4</v>
      </c>
      <c r="D191" s="150">
        <v>4</v>
      </c>
      <c r="E191" s="135">
        <f>ROUND((D191/C191-1)*100,2)</f>
        <v>0</v>
      </c>
      <c r="F191" s="173">
        <f t="shared" si="3"/>
        <v>8</v>
      </c>
    </row>
    <row r="192" ht="15.75" hidden="1" spans="1:6">
      <c r="A192" s="295">
        <v>2013403</v>
      </c>
      <c r="B192" s="295" t="s">
        <v>48</v>
      </c>
      <c r="C192" s="296">
        <v>0</v>
      </c>
      <c r="D192" s="297"/>
      <c r="E192" s="298"/>
      <c r="F192" s="173">
        <f t="shared" si="3"/>
        <v>0</v>
      </c>
    </row>
    <row r="193" ht="15.8" customHeight="1" spans="1:6">
      <c r="A193" s="148">
        <v>2013404</v>
      </c>
      <c r="B193" s="148" t="s">
        <v>149</v>
      </c>
      <c r="C193" s="154">
        <v>245</v>
      </c>
      <c r="D193" s="150">
        <v>252</v>
      </c>
      <c r="E193" s="135">
        <f>ROUND((D193/C193-1)*100,2)</f>
        <v>2.86</v>
      </c>
      <c r="F193" s="173">
        <f t="shared" si="3"/>
        <v>497</v>
      </c>
    </row>
    <row r="194" ht="15.75" hidden="1" spans="1:6">
      <c r="A194" s="299">
        <v>2013405</v>
      </c>
      <c r="B194" s="299" t="s">
        <v>150</v>
      </c>
      <c r="C194" s="300">
        <v>0</v>
      </c>
      <c r="D194" s="301"/>
      <c r="E194" s="302"/>
      <c r="F194" s="173">
        <f t="shared" si="3"/>
        <v>0</v>
      </c>
    </row>
    <row r="195" ht="15.75" hidden="1" spans="1:6">
      <c r="A195" s="307">
        <v>2013450</v>
      </c>
      <c r="B195" s="307" t="s">
        <v>55</v>
      </c>
      <c r="C195" s="308">
        <v>0</v>
      </c>
      <c r="D195" s="309"/>
      <c r="E195" s="310"/>
      <c r="F195" s="173">
        <f t="shared" si="3"/>
        <v>0</v>
      </c>
    </row>
    <row r="196" ht="15.75" hidden="1" spans="1:6">
      <c r="A196" s="307">
        <v>2013499</v>
      </c>
      <c r="B196" s="307" t="s">
        <v>151</v>
      </c>
      <c r="C196" s="308">
        <v>0</v>
      </c>
      <c r="D196" s="309"/>
      <c r="E196" s="310"/>
      <c r="F196" s="173">
        <f t="shared" si="3"/>
        <v>0</v>
      </c>
    </row>
    <row r="197" ht="15.75" hidden="1" spans="1:6">
      <c r="A197" s="307">
        <v>20135</v>
      </c>
      <c r="B197" s="311" t="s">
        <v>152</v>
      </c>
      <c r="C197" s="312">
        <f>SUM(C198:C202)</f>
        <v>0</v>
      </c>
      <c r="D197" s="309">
        <f>SUM(D198:D202)</f>
        <v>0</v>
      </c>
      <c r="E197" s="310"/>
      <c r="F197" s="173">
        <f t="shared" si="3"/>
        <v>0</v>
      </c>
    </row>
    <row r="198" ht="15.75" hidden="1" spans="1:6">
      <c r="A198" s="307">
        <v>2013501</v>
      </c>
      <c r="B198" s="307" t="s">
        <v>46</v>
      </c>
      <c r="C198" s="308">
        <v>0</v>
      </c>
      <c r="D198" s="309"/>
      <c r="E198" s="310"/>
      <c r="F198" s="173">
        <f t="shared" si="3"/>
        <v>0</v>
      </c>
    </row>
    <row r="199" ht="15.75" hidden="1" spans="1:6">
      <c r="A199" s="307">
        <v>2013502</v>
      </c>
      <c r="B199" s="307" t="s">
        <v>47</v>
      </c>
      <c r="C199" s="308">
        <v>0</v>
      </c>
      <c r="D199" s="309"/>
      <c r="E199" s="310"/>
      <c r="F199" s="173">
        <f t="shared" si="3"/>
        <v>0</v>
      </c>
    </row>
    <row r="200" ht="15.75" hidden="1" spans="1:6">
      <c r="A200" s="307">
        <v>2013503</v>
      </c>
      <c r="B200" s="307" t="s">
        <v>48</v>
      </c>
      <c r="C200" s="308">
        <v>0</v>
      </c>
      <c r="D200" s="309"/>
      <c r="E200" s="310"/>
      <c r="F200" s="173">
        <f t="shared" si="3"/>
        <v>0</v>
      </c>
    </row>
    <row r="201" ht="15.75" hidden="1" spans="1:6">
      <c r="A201" s="307">
        <v>2013550</v>
      </c>
      <c r="B201" s="307" t="s">
        <v>55</v>
      </c>
      <c r="C201" s="308">
        <v>0</v>
      </c>
      <c r="D201" s="309"/>
      <c r="E201" s="310"/>
      <c r="F201" s="173">
        <f t="shared" si="3"/>
        <v>0</v>
      </c>
    </row>
    <row r="202" ht="15.75" hidden="1" spans="1:6">
      <c r="A202" s="303">
        <v>2013599</v>
      </c>
      <c r="B202" s="303" t="s">
        <v>153</v>
      </c>
      <c r="C202" s="304">
        <v>0</v>
      </c>
      <c r="D202" s="305"/>
      <c r="E202" s="306"/>
      <c r="F202" s="173">
        <f t="shared" ref="F202:F265" si="4">C202+D202</f>
        <v>0</v>
      </c>
    </row>
    <row r="203" ht="15.8" customHeight="1" spans="1:6">
      <c r="A203" s="148">
        <v>20136</v>
      </c>
      <c r="B203" s="171" t="s">
        <v>154</v>
      </c>
      <c r="C203" s="150">
        <f>SUM(C204:C208)</f>
        <v>134</v>
      </c>
      <c r="D203" s="150">
        <f>SUM(D204:D208)</f>
        <v>148</v>
      </c>
      <c r="E203" s="135">
        <f>ROUND((D203/C203-1)*100,2)</f>
        <v>10.45</v>
      </c>
      <c r="F203" s="173">
        <f t="shared" si="4"/>
        <v>282</v>
      </c>
    </row>
    <row r="204" ht="15.8" customHeight="1" spans="1:6">
      <c r="A204" s="148">
        <v>2013601</v>
      </c>
      <c r="B204" s="148" t="s">
        <v>46</v>
      </c>
      <c r="C204" s="154">
        <v>121</v>
      </c>
      <c r="D204" s="150">
        <v>139</v>
      </c>
      <c r="E204" s="135">
        <f>ROUND((D204/C204-1)*100,2)</f>
        <v>14.88</v>
      </c>
      <c r="F204" s="173">
        <f t="shared" si="4"/>
        <v>260</v>
      </c>
    </row>
    <row r="205" ht="15.8" customHeight="1" spans="1:6">
      <c r="A205" s="148">
        <v>2013602</v>
      </c>
      <c r="B205" s="148" t="s">
        <v>47</v>
      </c>
      <c r="C205" s="154">
        <v>13</v>
      </c>
      <c r="D205" s="150">
        <v>9</v>
      </c>
      <c r="E205" s="135">
        <f>ROUND((D205/C205-1)*100,2)</f>
        <v>-30.77</v>
      </c>
      <c r="F205" s="173">
        <f t="shared" si="4"/>
        <v>22</v>
      </c>
    </row>
    <row r="206" ht="15.75" hidden="1" spans="1:6">
      <c r="A206" s="299">
        <v>2013603</v>
      </c>
      <c r="B206" s="299" t="s">
        <v>48</v>
      </c>
      <c r="C206" s="300">
        <v>0</v>
      </c>
      <c r="D206" s="301"/>
      <c r="E206" s="302"/>
      <c r="F206" s="173">
        <f t="shared" si="4"/>
        <v>0</v>
      </c>
    </row>
    <row r="207" ht="15.75" hidden="1" spans="1:6">
      <c r="A207" s="307">
        <v>2013650</v>
      </c>
      <c r="B207" s="307" t="s">
        <v>55</v>
      </c>
      <c r="C207" s="308">
        <v>0</v>
      </c>
      <c r="D207" s="309"/>
      <c r="E207" s="310"/>
      <c r="F207" s="173">
        <f t="shared" si="4"/>
        <v>0</v>
      </c>
    </row>
    <row r="208" ht="15.75" hidden="1" spans="1:6">
      <c r="A208" s="303">
        <v>2013699</v>
      </c>
      <c r="B208" s="303" t="s">
        <v>155</v>
      </c>
      <c r="C208" s="304">
        <v>0</v>
      </c>
      <c r="D208" s="305"/>
      <c r="E208" s="306"/>
      <c r="F208" s="173">
        <f t="shared" si="4"/>
        <v>0</v>
      </c>
    </row>
    <row r="209" ht="15.8" customHeight="1" spans="1:6">
      <c r="A209" s="148">
        <v>20137</v>
      </c>
      <c r="B209" s="171" t="s">
        <v>156</v>
      </c>
      <c r="C209" s="150">
        <f>SUM(C210:C215)</f>
        <v>87</v>
      </c>
      <c r="D209" s="150">
        <f>SUM(D210:D215)</f>
        <v>94</v>
      </c>
      <c r="E209" s="135">
        <f>ROUND((D209/C209-1)*100,2)</f>
        <v>8.05</v>
      </c>
      <c r="F209" s="173">
        <f t="shared" si="4"/>
        <v>181</v>
      </c>
    </row>
    <row r="210" ht="15.8" customHeight="1" spans="1:6">
      <c r="A210" s="148">
        <v>2013701</v>
      </c>
      <c r="B210" s="148" t="s">
        <v>46</v>
      </c>
      <c r="C210" s="154">
        <v>59</v>
      </c>
      <c r="D210" s="150">
        <v>69</v>
      </c>
      <c r="E210" s="135">
        <f>ROUND((D210/C210-1)*100,2)</f>
        <v>16.95</v>
      </c>
      <c r="F210" s="173">
        <f t="shared" si="4"/>
        <v>128</v>
      </c>
    </row>
    <row r="211" ht="15.8" customHeight="1" spans="1:6">
      <c r="A211" s="148">
        <v>2013702</v>
      </c>
      <c r="B211" s="148" t="s">
        <v>47</v>
      </c>
      <c r="C211" s="154">
        <v>28</v>
      </c>
      <c r="D211" s="150">
        <v>25</v>
      </c>
      <c r="E211" s="135">
        <f>ROUND((D211/C211-1)*100,2)</f>
        <v>-10.71</v>
      </c>
      <c r="F211" s="173">
        <f t="shared" si="4"/>
        <v>53</v>
      </c>
    </row>
    <row r="212" ht="15.75" hidden="1" spans="1:6">
      <c r="A212" s="299">
        <v>2013703</v>
      </c>
      <c r="B212" s="299" t="s">
        <v>48</v>
      </c>
      <c r="C212" s="300">
        <v>0</v>
      </c>
      <c r="D212" s="301"/>
      <c r="E212" s="302"/>
      <c r="F212" s="173">
        <f t="shared" si="4"/>
        <v>0</v>
      </c>
    </row>
    <row r="213" ht="15.75" hidden="1" spans="1:6">
      <c r="A213" s="307">
        <v>2013704</v>
      </c>
      <c r="B213" s="307" t="s">
        <v>157</v>
      </c>
      <c r="C213" s="308">
        <v>0</v>
      </c>
      <c r="D213" s="309"/>
      <c r="E213" s="310"/>
      <c r="F213" s="173">
        <f t="shared" si="4"/>
        <v>0</v>
      </c>
    </row>
    <row r="214" ht="15.75" hidden="1" spans="1:6">
      <c r="A214" s="307">
        <v>2013750</v>
      </c>
      <c r="B214" s="307" t="s">
        <v>55</v>
      </c>
      <c r="C214" s="308">
        <v>0</v>
      </c>
      <c r="D214" s="309"/>
      <c r="E214" s="310"/>
      <c r="F214" s="173">
        <f t="shared" si="4"/>
        <v>0</v>
      </c>
    </row>
    <row r="215" ht="15.75" hidden="1" spans="1:6">
      <c r="A215" s="303">
        <v>2013799</v>
      </c>
      <c r="B215" s="303" t="s">
        <v>158</v>
      </c>
      <c r="C215" s="304">
        <v>0</v>
      </c>
      <c r="D215" s="305"/>
      <c r="E215" s="306"/>
      <c r="F215" s="173">
        <f t="shared" si="4"/>
        <v>0</v>
      </c>
    </row>
    <row r="216" ht="15.8" customHeight="1" spans="1:6">
      <c r="A216" s="148">
        <v>20138</v>
      </c>
      <c r="B216" s="171" t="s">
        <v>159</v>
      </c>
      <c r="C216" s="150">
        <f>SUM(C217:C230)</f>
        <v>970</v>
      </c>
      <c r="D216" s="150">
        <f>SUM(D217:D230)</f>
        <v>964</v>
      </c>
      <c r="E216" s="135">
        <f>ROUND((D216/C216-1)*100,2)</f>
        <v>-0.62</v>
      </c>
      <c r="F216" s="173">
        <f t="shared" si="4"/>
        <v>1934</v>
      </c>
    </row>
    <row r="217" ht="15.8" customHeight="1" spans="1:6">
      <c r="A217" s="148">
        <v>2013801</v>
      </c>
      <c r="B217" s="148" t="s">
        <v>46</v>
      </c>
      <c r="C217" s="154">
        <v>746</v>
      </c>
      <c r="D217" s="150">
        <v>743</v>
      </c>
      <c r="E217" s="135">
        <f>ROUND((D217/C217-1)*100,2)</f>
        <v>-0.4</v>
      </c>
      <c r="F217" s="173">
        <f t="shared" si="4"/>
        <v>1489</v>
      </c>
    </row>
    <row r="218" ht="15.8" customHeight="1" spans="1:6">
      <c r="A218" s="148">
        <v>2013802</v>
      </c>
      <c r="B218" s="148" t="s">
        <v>47</v>
      </c>
      <c r="C218" s="154">
        <v>82</v>
      </c>
      <c r="D218" s="150">
        <v>98</v>
      </c>
      <c r="E218" s="135">
        <f>ROUND((D218/C218-1)*100,2)</f>
        <v>19.51</v>
      </c>
      <c r="F218" s="173">
        <f t="shared" si="4"/>
        <v>180</v>
      </c>
    </row>
    <row r="219" ht="15.75" hidden="1" spans="1:6">
      <c r="A219" s="295">
        <v>2013803</v>
      </c>
      <c r="B219" s="295" t="s">
        <v>48</v>
      </c>
      <c r="C219" s="296">
        <v>0</v>
      </c>
      <c r="D219" s="297"/>
      <c r="E219" s="298"/>
      <c r="F219" s="173">
        <f t="shared" si="4"/>
        <v>0</v>
      </c>
    </row>
    <row r="220" ht="15.8" customHeight="1" spans="1:6">
      <c r="A220" s="148">
        <v>2013804</v>
      </c>
      <c r="B220" s="148" t="s">
        <v>160</v>
      </c>
      <c r="C220" s="154">
        <v>97</v>
      </c>
      <c r="D220" s="150">
        <v>88</v>
      </c>
      <c r="E220" s="135">
        <f>ROUND((D220/C220-1)*100,2)</f>
        <v>-9.28</v>
      </c>
      <c r="F220" s="173">
        <f t="shared" si="4"/>
        <v>185</v>
      </c>
    </row>
    <row r="221" ht="15.8" customHeight="1" spans="1:6">
      <c r="A221" s="148">
        <v>2013805</v>
      </c>
      <c r="B221" s="148" t="s">
        <v>161</v>
      </c>
      <c r="C221" s="154">
        <v>4</v>
      </c>
      <c r="D221" s="150">
        <v>4</v>
      </c>
      <c r="E221" s="135">
        <f>ROUND((D221/C221-1)*100,2)</f>
        <v>0</v>
      </c>
      <c r="F221" s="173">
        <f t="shared" si="4"/>
        <v>8</v>
      </c>
    </row>
    <row r="222" ht="15.75" hidden="1" spans="1:6">
      <c r="A222" s="299">
        <v>2013808</v>
      </c>
      <c r="B222" s="299" t="s">
        <v>86</v>
      </c>
      <c r="C222" s="300">
        <v>0</v>
      </c>
      <c r="D222" s="301"/>
      <c r="E222" s="302"/>
      <c r="F222" s="173">
        <f t="shared" si="4"/>
        <v>0</v>
      </c>
    </row>
    <row r="223" ht="15.75" hidden="1" spans="1:6">
      <c r="A223" s="303">
        <v>2013810</v>
      </c>
      <c r="B223" s="303" t="s">
        <v>162</v>
      </c>
      <c r="C223" s="304">
        <v>0</v>
      </c>
      <c r="D223" s="305"/>
      <c r="E223" s="306"/>
      <c r="F223" s="173">
        <f t="shared" si="4"/>
        <v>0</v>
      </c>
    </row>
    <row r="224" ht="15.8" customHeight="1" spans="1:6">
      <c r="A224" s="148">
        <v>2013812</v>
      </c>
      <c r="B224" s="148" t="s">
        <v>163</v>
      </c>
      <c r="C224" s="154">
        <v>30</v>
      </c>
      <c r="D224" s="150">
        <v>22</v>
      </c>
      <c r="E224" s="135">
        <f>ROUND((D224/C224-1)*100,2)</f>
        <v>-26.67</v>
      </c>
      <c r="F224" s="173">
        <f t="shared" si="4"/>
        <v>52</v>
      </c>
    </row>
    <row r="225" ht="15.75" hidden="1" spans="1:6">
      <c r="A225" s="299">
        <v>2013813</v>
      </c>
      <c r="B225" s="299" t="s">
        <v>164</v>
      </c>
      <c r="C225" s="300">
        <v>0</v>
      </c>
      <c r="D225" s="301"/>
      <c r="E225" s="302"/>
      <c r="F225" s="173">
        <f t="shared" si="4"/>
        <v>0</v>
      </c>
    </row>
    <row r="226" ht="15.75" hidden="1" spans="1:6">
      <c r="A226" s="307">
        <v>2013814</v>
      </c>
      <c r="B226" s="307" t="s">
        <v>165</v>
      </c>
      <c r="C226" s="308">
        <v>0</v>
      </c>
      <c r="D226" s="309"/>
      <c r="E226" s="310"/>
      <c r="F226" s="173">
        <f t="shared" si="4"/>
        <v>0</v>
      </c>
    </row>
    <row r="227" ht="15.75" hidden="1" spans="1:6">
      <c r="A227" s="303">
        <v>2013815</v>
      </c>
      <c r="B227" s="303" t="s">
        <v>166</v>
      </c>
      <c r="C227" s="304">
        <v>0</v>
      </c>
      <c r="D227" s="305"/>
      <c r="E227" s="306"/>
      <c r="F227" s="173">
        <f t="shared" si="4"/>
        <v>0</v>
      </c>
    </row>
    <row r="228" ht="15.8" customHeight="1" spans="1:6">
      <c r="A228" s="148">
        <v>2013816</v>
      </c>
      <c r="B228" s="148" t="s">
        <v>167</v>
      </c>
      <c r="C228" s="154">
        <v>11</v>
      </c>
      <c r="D228" s="150">
        <v>9</v>
      </c>
      <c r="E228" s="135">
        <f>ROUND((D228/C228-1)*100,2)</f>
        <v>-18.18</v>
      </c>
      <c r="F228" s="173">
        <f t="shared" si="4"/>
        <v>20</v>
      </c>
    </row>
    <row r="229" ht="15.75" hidden="1" spans="1:6">
      <c r="A229" s="299">
        <v>2013850</v>
      </c>
      <c r="B229" s="299" t="s">
        <v>55</v>
      </c>
      <c r="C229" s="300">
        <v>0</v>
      </c>
      <c r="D229" s="301"/>
      <c r="E229" s="302"/>
      <c r="F229" s="173">
        <f t="shared" si="4"/>
        <v>0</v>
      </c>
    </row>
    <row r="230" ht="15.75" hidden="1" spans="1:6">
      <c r="A230" s="303">
        <v>2013899</v>
      </c>
      <c r="B230" s="303" t="s">
        <v>168</v>
      </c>
      <c r="C230" s="304">
        <v>0</v>
      </c>
      <c r="D230" s="305"/>
      <c r="E230" s="306"/>
      <c r="F230" s="173">
        <f t="shared" si="4"/>
        <v>0</v>
      </c>
    </row>
    <row r="231" ht="15.8" customHeight="1" spans="1:6">
      <c r="A231" s="148">
        <v>20139</v>
      </c>
      <c r="B231" s="171" t="s">
        <v>169</v>
      </c>
      <c r="C231" s="150">
        <f>SUM(C232:C237)</f>
        <v>207</v>
      </c>
      <c r="D231" s="150">
        <f>SUM(D232:D237)</f>
        <v>634</v>
      </c>
      <c r="E231" s="135">
        <f>ROUND((D231/C231-1)*100,2)</f>
        <v>206.28</v>
      </c>
      <c r="F231" s="173">
        <f t="shared" si="4"/>
        <v>841</v>
      </c>
    </row>
    <row r="232" ht="15.8" customHeight="1" spans="1:6">
      <c r="A232" s="148">
        <v>2013901</v>
      </c>
      <c r="B232" s="148" t="s">
        <v>46</v>
      </c>
      <c r="C232" s="154">
        <v>70</v>
      </c>
      <c r="D232" s="150">
        <v>137</v>
      </c>
      <c r="E232" s="135">
        <f>ROUND((D232/C232-1)*100,2)</f>
        <v>95.71</v>
      </c>
      <c r="F232" s="173">
        <f t="shared" si="4"/>
        <v>207</v>
      </c>
    </row>
    <row r="233" ht="15.8" customHeight="1" spans="1:6">
      <c r="A233" s="148">
        <v>2013902</v>
      </c>
      <c r="B233" s="148" t="s">
        <v>47</v>
      </c>
      <c r="C233" s="154">
        <v>0</v>
      </c>
      <c r="D233" s="150">
        <v>58</v>
      </c>
      <c r="E233" s="135"/>
      <c r="F233" s="173">
        <f t="shared" si="4"/>
        <v>58</v>
      </c>
    </row>
    <row r="234" ht="15.75" hidden="1" spans="1:6">
      <c r="A234" s="295">
        <v>2013903</v>
      </c>
      <c r="B234" s="295" t="s">
        <v>48</v>
      </c>
      <c r="C234" s="296">
        <v>0</v>
      </c>
      <c r="D234" s="297"/>
      <c r="E234" s="298"/>
      <c r="F234" s="173">
        <f t="shared" si="4"/>
        <v>0</v>
      </c>
    </row>
    <row r="235" ht="15.8" customHeight="1" spans="1:6">
      <c r="A235" s="148">
        <v>2013904</v>
      </c>
      <c r="B235" s="148" t="s">
        <v>140</v>
      </c>
      <c r="C235" s="154">
        <v>137</v>
      </c>
      <c r="D235" s="150">
        <v>439</v>
      </c>
      <c r="E235" s="135">
        <f>ROUND((D235/C235-1)*100,2)</f>
        <v>220.44</v>
      </c>
      <c r="F235" s="173">
        <f t="shared" si="4"/>
        <v>576</v>
      </c>
    </row>
    <row r="236" ht="15.75" hidden="1" spans="1:6">
      <c r="A236" s="299">
        <v>2013950</v>
      </c>
      <c r="B236" s="299" t="s">
        <v>55</v>
      </c>
      <c r="C236" s="300">
        <v>0</v>
      </c>
      <c r="D236" s="301"/>
      <c r="E236" s="302"/>
      <c r="F236" s="173">
        <f t="shared" si="4"/>
        <v>0</v>
      </c>
    </row>
    <row r="237" ht="15.75" hidden="1" spans="1:6">
      <c r="A237" s="303">
        <v>2013999</v>
      </c>
      <c r="B237" s="303" t="s">
        <v>170</v>
      </c>
      <c r="C237" s="304">
        <v>0</v>
      </c>
      <c r="D237" s="305"/>
      <c r="E237" s="306"/>
      <c r="F237" s="173">
        <f t="shared" si="4"/>
        <v>0</v>
      </c>
    </row>
    <row r="238" ht="15.8" customHeight="1" spans="1:6">
      <c r="A238" s="148">
        <v>20140</v>
      </c>
      <c r="B238" s="171" t="s">
        <v>171</v>
      </c>
      <c r="C238" s="150">
        <f>SUM(C239:C244)</f>
        <v>125</v>
      </c>
      <c r="D238" s="150">
        <f>SUM(D239:D244)</f>
        <v>25</v>
      </c>
      <c r="E238" s="135">
        <f>ROUND((D238/C238-1)*100,2)</f>
        <v>-80</v>
      </c>
      <c r="F238" s="173">
        <f t="shared" si="4"/>
        <v>150</v>
      </c>
    </row>
    <row r="239" ht="15.75" hidden="1" spans="1:6">
      <c r="A239" s="295">
        <v>2014001</v>
      </c>
      <c r="B239" s="295" t="s">
        <v>46</v>
      </c>
      <c r="C239" s="296">
        <v>0</v>
      </c>
      <c r="D239" s="297"/>
      <c r="E239" s="298"/>
      <c r="F239" s="173">
        <f t="shared" si="4"/>
        <v>0</v>
      </c>
    </row>
    <row r="240" ht="15.8" customHeight="1" spans="1:6">
      <c r="A240" s="148">
        <v>2014002</v>
      </c>
      <c r="B240" s="148" t="s">
        <v>47</v>
      </c>
      <c r="C240" s="154">
        <v>46</v>
      </c>
      <c r="D240" s="150">
        <v>14</v>
      </c>
      <c r="E240" s="135">
        <f>ROUND((D240/C240-1)*100,2)</f>
        <v>-69.57</v>
      </c>
      <c r="F240" s="173">
        <f t="shared" si="4"/>
        <v>60</v>
      </c>
    </row>
    <row r="241" ht="15.75" hidden="1" spans="1:6">
      <c r="A241" s="295">
        <v>2014003</v>
      </c>
      <c r="B241" s="295" t="s">
        <v>48</v>
      </c>
      <c r="C241" s="296">
        <v>0</v>
      </c>
      <c r="D241" s="297"/>
      <c r="E241" s="298"/>
      <c r="F241" s="173">
        <f t="shared" si="4"/>
        <v>0</v>
      </c>
    </row>
    <row r="242" ht="15.8" customHeight="1" spans="1:6">
      <c r="A242" s="148">
        <v>2014004</v>
      </c>
      <c r="B242" s="148" t="s">
        <v>172</v>
      </c>
      <c r="C242" s="154">
        <v>79</v>
      </c>
      <c r="D242" s="150">
        <v>11</v>
      </c>
      <c r="E242" s="135">
        <f>ROUND((D242/C242-1)*100,2)</f>
        <v>-86.08</v>
      </c>
      <c r="F242" s="173">
        <f t="shared" si="4"/>
        <v>90</v>
      </c>
    </row>
    <row r="243" ht="15.75" hidden="1" spans="1:6">
      <c r="A243" s="299">
        <v>2014050</v>
      </c>
      <c r="B243" s="313" t="s">
        <v>55</v>
      </c>
      <c r="C243" s="300"/>
      <c r="D243" s="301"/>
      <c r="E243" s="302"/>
      <c r="F243" s="173">
        <f t="shared" si="4"/>
        <v>0</v>
      </c>
    </row>
    <row r="244" ht="15.75" hidden="1" spans="1:6">
      <c r="A244" s="307">
        <v>2014099</v>
      </c>
      <c r="B244" s="307" t="s">
        <v>173</v>
      </c>
      <c r="C244" s="300">
        <v>0</v>
      </c>
      <c r="D244" s="301"/>
      <c r="E244" s="310"/>
      <c r="F244" s="173">
        <f t="shared" si="4"/>
        <v>0</v>
      </c>
    </row>
    <row r="245" ht="15.75" hidden="1" spans="1:6">
      <c r="A245" s="307">
        <v>20141</v>
      </c>
      <c r="B245" s="311" t="s">
        <v>174</v>
      </c>
      <c r="C245" s="312">
        <f>SUM(C246:C250)</f>
        <v>0</v>
      </c>
      <c r="D245" s="309">
        <f>SUM(D246:D250)</f>
        <v>0</v>
      </c>
      <c r="E245" s="310"/>
      <c r="F245" s="173">
        <f t="shared" si="4"/>
        <v>0</v>
      </c>
    </row>
    <row r="246" ht="15.75" hidden="1" spans="1:6">
      <c r="A246" s="307">
        <v>2014101</v>
      </c>
      <c r="B246" s="307" t="s">
        <v>46</v>
      </c>
      <c r="C246" s="308"/>
      <c r="D246" s="309"/>
      <c r="E246" s="310"/>
      <c r="F246" s="173">
        <f t="shared" si="4"/>
        <v>0</v>
      </c>
    </row>
    <row r="247" ht="15.75" hidden="1" spans="1:6">
      <c r="A247" s="307">
        <v>2014102</v>
      </c>
      <c r="B247" s="307" t="s">
        <v>47</v>
      </c>
      <c r="C247" s="308"/>
      <c r="D247" s="309"/>
      <c r="E247" s="310"/>
      <c r="F247" s="173">
        <f t="shared" si="4"/>
        <v>0</v>
      </c>
    </row>
    <row r="248" ht="15.75" hidden="1" spans="1:6">
      <c r="A248" s="307">
        <v>2014103</v>
      </c>
      <c r="B248" s="307" t="s">
        <v>48</v>
      </c>
      <c r="C248" s="308"/>
      <c r="D248" s="309"/>
      <c r="E248" s="310"/>
      <c r="F248" s="173">
        <f t="shared" si="4"/>
        <v>0</v>
      </c>
    </row>
    <row r="249" ht="15.75" hidden="1" spans="1:6">
      <c r="A249" s="307">
        <v>2014150</v>
      </c>
      <c r="B249" s="307" t="s">
        <v>55</v>
      </c>
      <c r="C249" s="308"/>
      <c r="D249" s="309"/>
      <c r="E249" s="310"/>
      <c r="F249" s="173">
        <f t="shared" si="4"/>
        <v>0</v>
      </c>
    </row>
    <row r="250" ht="15.75" hidden="1" spans="1:6">
      <c r="A250" s="303">
        <v>2014199</v>
      </c>
      <c r="B250" s="303" t="s">
        <v>175</v>
      </c>
      <c r="C250" s="304"/>
      <c r="D250" s="305"/>
      <c r="E250" s="306"/>
      <c r="F250" s="173">
        <f t="shared" si="4"/>
        <v>0</v>
      </c>
    </row>
    <row r="251" ht="15.8" customHeight="1" spans="1:6">
      <c r="A251" s="148">
        <v>20199</v>
      </c>
      <c r="B251" s="171" t="s">
        <v>176</v>
      </c>
      <c r="C251" s="150">
        <f>SUM(C252:C253)</f>
        <v>1178</v>
      </c>
      <c r="D251" s="150">
        <f>SUM(D252:D253)</f>
        <v>2402</v>
      </c>
      <c r="E251" s="135">
        <f>ROUND((D251/C251-1)*100,2)</f>
        <v>103.9</v>
      </c>
      <c r="F251" s="173">
        <f t="shared" si="4"/>
        <v>3580</v>
      </c>
    </row>
    <row r="252" ht="15.75" hidden="1" spans="1:6">
      <c r="A252" s="295">
        <v>2019901</v>
      </c>
      <c r="B252" s="295" t="s">
        <v>177</v>
      </c>
      <c r="C252" s="296">
        <v>0</v>
      </c>
      <c r="D252" s="297"/>
      <c r="E252" s="298"/>
      <c r="F252" s="173">
        <f t="shared" si="4"/>
        <v>0</v>
      </c>
    </row>
    <row r="253" ht="15.8" customHeight="1" spans="1:6">
      <c r="A253" s="148">
        <v>2019999</v>
      </c>
      <c r="B253" s="148" t="s">
        <v>178</v>
      </c>
      <c r="C253" s="154">
        <v>1178</v>
      </c>
      <c r="D253" s="150">
        <v>2402</v>
      </c>
      <c r="E253" s="135">
        <f>ROUND((D253/C253-1)*100,2)</f>
        <v>103.9</v>
      </c>
      <c r="F253" s="173">
        <f t="shared" si="4"/>
        <v>3580</v>
      </c>
    </row>
    <row r="254" ht="15.75" hidden="1" spans="1:6">
      <c r="A254" s="299">
        <v>202</v>
      </c>
      <c r="B254" s="314" t="s">
        <v>179</v>
      </c>
      <c r="C254" s="315">
        <f>C255+C262+C265+C268+C274+C279+C281+C286+C292</f>
        <v>0</v>
      </c>
      <c r="D254" s="301">
        <f>D255+D262+D265+D268+D274+D279+D281+D286+D292</f>
        <v>0</v>
      </c>
      <c r="E254" s="302"/>
      <c r="F254" s="173">
        <f t="shared" si="4"/>
        <v>0</v>
      </c>
    </row>
    <row r="255" ht="15.75" hidden="1" spans="1:6">
      <c r="A255" s="307">
        <v>20201</v>
      </c>
      <c r="B255" s="311" t="s">
        <v>180</v>
      </c>
      <c r="C255" s="312">
        <f>SUM(C256:C261)</f>
        <v>0</v>
      </c>
      <c r="D255" s="309">
        <f>SUM(D256:D261)</f>
        <v>0</v>
      </c>
      <c r="E255" s="310"/>
      <c r="F255" s="173">
        <f t="shared" si="4"/>
        <v>0</v>
      </c>
    </row>
    <row r="256" ht="15.75" hidden="1" spans="1:6">
      <c r="A256" s="307">
        <v>2020101</v>
      </c>
      <c r="B256" s="307" t="s">
        <v>46</v>
      </c>
      <c r="C256" s="308">
        <v>0</v>
      </c>
      <c r="D256" s="309"/>
      <c r="E256" s="310"/>
      <c r="F256" s="173">
        <f t="shared" si="4"/>
        <v>0</v>
      </c>
    </row>
    <row r="257" ht="15.75" hidden="1" spans="1:6">
      <c r="A257" s="307">
        <v>2020102</v>
      </c>
      <c r="B257" s="307" t="s">
        <v>47</v>
      </c>
      <c r="C257" s="308">
        <v>0</v>
      </c>
      <c r="D257" s="309"/>
      <c r="E257" s="310"/>
      <c r="F257" s="173">
        <f t="shared" si="4"/>
        <v>0</v>
      </c>
    </row>
    <row r="258" ht="15.75" hidden="1" spans="1:6">
      <c r="A258" s="307">
        <v>2020103</v>
      </c>
      <c r="B258" s="307" t="s">
        <v>48</v>
      </c>
      <c r="C258" s="308">
        <v>0</v>
      </c>
      <c r="D258" s="309"/>
      <c r="E258" s="310"/>
      <c r="F258" s="173">
        <f t="shared" si="4"/>
        <v>0</v>
      </c>
    </row>
    <row r="259" ht="15.75" hidden="1" spans="1:6">
      <c r="A259" s="307">
        <v>2020104</v>
      </c>
      <c r="B259" s="307" t="s">
        <v>140</v>
      </c>
      <c r="C259" s="308">
        <v>0</v>
      </c>
      <c r="D259" s="309"/>
      <c r="E259" s="310"/>
      <c r="F259" s="173">
        <f t="shared" si="4"/>
        <v>0</v>
      </c>
    </row>
    <row r="260" ht="15.75" hidden="1" spans="1:6">
      <c r="A260" s="307">
        <v>2020150</v>
      </c>
      <c r="B260" s="307" t="s">
        <v>55</v>
      </c>
      <c r="C260" s="308">
        <v>0</v>
      </c>
      <c r="D260" s="309"/>
      <c r="E260" s="310"/>
      <c r="F260" s="173">
        <f t="shared" si="4"/>
        <v>0</v>
      </c>
    </row>
    <row r="261" ht="15.75" hidden="1" spans="1:6">
      <c r="A261" s="307">
        <v>2020199</v>
      </c>
      <c r="B261" s="307" t="s">
        <v>181</v>
      </c>
      <c r="C261" s="308">
        <v>0</v>
      </c>
      <c r="D261" s="309"/>
      <c r="E261" s="310"/>
      <c r="F261" s="173">
        <f t="shared" si="4"/>
        <v>0</v>
      </c>
    </row>
    <row r="262" ht="15.75" hidden="1" spans="1:6">
      <c r="A262" s="307">
        <v>20202</v>
      </c>
      <c r="B262" s="311" t="s">
        <v>182</v>
      </c>
      <c r="C262" s="312">
        <f>SUM(C263:C264)</f>
        <v>0</v>
      </c>
      <c r="D262" s="309">
        <f>SUM(D263:D264)</f>
        <v>0</v>
      </c>
      <c r="E262" s="310"/>
      <c r="F262" s="173">
        <f t="shared" si="4"/>
        <v>0</v>
      </c>
    </row>
    <row r="263" ht="15.75" hidden="1" spans="1:6">
      <c r="A263" s="307">
        <v>2020201</v>
      </c>
      <c r="B263" s="307" t="s">
        <v>183</v>
      </c>
      <c r="C263" s="308">
        <v>0</v>
      </c>
      <c r="D263" s="309"/>
      <c r="E263" s="310"/>
      <c r="F263" s="173">
        <f t="shared" si="4"/>
        <v>0</v>
      </c>
    </row>
    <row r="264" ht="15.75" hidden="1" spans="1:6">
      <c r="A264" s="307">
        <v>2020202</v>
      </c>
      <c r="B264" s="307" t="s">
        <v>184</v>
      </c>
      <c r="C264" s="308">
        <v>0</v>
      </c>
      <c r="D264" s="309"/>
      <c r="E264" s="310"/>
      <c r="F264" s="173">
        <f t="shared" si="4"/>
        <v>0</v>
      </c>
    </row>
    <row r="265" ht="15.75" hidden="1" spans="1:6">
      <c r="A265" s="307">
        <v>20203</v>
      </c>
      <c r="B265" s="311" t="s">
        <v>185</v>
      </c>
      <c r="C265" s="312">
        <f>SUM(C266:C267)</f>
        <v>0</v>
      </c>
      <c r="D265" s="309">
        <f>SUM(D266:D267)</f>
        <v>0</v>
      </c>
      <c r="E265" s="310"/>
      <c r="F265" s="173">
        <f t="shared" si="4"/>
        <v>0</v>
      </c>
    </row>
    <row r="266" ht="15.75" hidden="1" spans="1:6">
      <c r="A266" s="307">
        <v>2020304</v>
      </c>
      <c r="B266" s="307" t="s">
        <v>186</v>
      </c>
      <c r="C266" s="308">
        <v>0</v>
      </c>
      <c r="D266" s="309"/>
      <c r="E266" s="310"/>
      <c r="F266" s="173">
        <f t="shared" ref="F266:F329" si="5">C266+D266</f>
        <v>0</v>
      </c>
    </row>
    <row r="267" ht="15.75" hidden="1" spans="1:6">
      <c r="A267" s="316">
        <v>2020306</v>
      </c>
      <c r="B267" s="307" t="s">
        <v>187</v>
      </c>
      <c r="C267" s="308">
        <v>0</v>
      </c>
      <c r="D267" s="309"/>
      <c r="E267" s="310"/>
      <c r="F267" s="173">
        <f t="shared" si="5"/>
        <v>0</v>
      </c>
    </row>
    <row r="268" ht="15.75" hidden="1" spans="1:6">
      <c r="A268" s="307">
        <v>20204</v>
      </c>
      <c r="B268" s="311" t="s">
        <v>188</v>
      </c>
      <c r="C268" s="312">
        <f>SUM(C269:C273)</f>
        <v>0</v>
      </c>
      <c r="D268" s="309">
        <f>SUM(D269:D273)</f>
        <v>0</v>
      </c>
      <c r="E268" s="310"/>
      <c r="F268" s="173">
        <f t="shared" si="5"/>
        <v>0</v>
      </c>
    </row>
    <row r="269" ht="15.75" hidden="1" spans="1:6">
      <c r="A269" s="307">
        <v>2020401</v>
      </c>
      <c r="B269" s="307" t="s">
        <v>189</v>
      </c>
      <c r="C269" s="308">
        <v>0</v>
      </c>
      <c r="D269" s="309"/>
      <c r="E269" s="310"/>
      <c r="F269" s="173">
        <f t="shared" si="5"/>
        <v>0</v>
      </c>
    </row>
    <row r="270" ht="15.75" hidden="1" spans="1:6">
      <c r="A270" s="307">
        <v>2020402</v>
      </c>
      <c r="B270" s="307" t="s">
        <v>190</v>
      </c>
      <c r="C270" s="308">
        <v>0</v>
      </c>
      <c r="D270" s="309"/>
      <c r="E270" s="310"/>
      <c r="F270" s="173">
        <f t="shared" si="5"/>
        <v>0</v>
      </c>
    </row>
    <row r="271" ht="15.75" hidden="1" spans="1:6">
      <c r="A271" s="316">
        <v>2020403</v>
      </c>
      <c r="B271" s="307" t="s">
        <v>191</v>
      </c>
      <c r="C271" s="308">
        <v>0</v>
      </c>
      <c r="D271" s="309"/>
      <c r="E271" s="310"/>
      <c r="F271" s="173">
        <f t="shared" si="5"/>
        <v>0</v>
      </c>
    </row>
    <row r="272" ht="15.75" hidden="1" spans="1:6">
      <c r="A272" s="307">
        <v>2020404</v>
      </c>
      <c r="B272" s="307" t="s">
        <v>192</v>
      </c>
      <c r="C272" s="308">
        <v>0</v>
      </c>
      <c r="D272" s="309"/>
      <c r="E272" s="310"/>
      <c r="F272" s="173">
        <f t="shared" si="5"/>
        <v>0</v>
      </c>
    </row>
    <row r="273" ht="15.75" hidden="1" spans="1:6">
      <c r="A273" s="307">
        <v>2020499</v>
      </c>
      <c r="B273" s="307" t="s">
        <v>193</v>
      </c>
      <c r="C273" s="308">
        <v>0</v>
      </c>
      <c r="D273" s="309"/>
      <c r="E273" s="310"/>
      <c r="F273" s="173">
        <f t="shared" si="5"/>
        <v>0</v>
      </c>
    </row>
    <row r="274" ht="15.75" hidden="1" spans="1:6">
      <c r="A274" s="307">
        <v>20205</v>
      </c>
      <c r="B274" s="311" t="s">
        <v>194</v>
      </c>
      <c r="C274" s="312">
        <f>SUM(C275:C278)</f>
        <v>0</v>
      </c>
      <c r="D274" s="309">
        <f>SUM(D275:D278)</f>
        <v>0</v>
      </c>
      <c r="E274" s="310"/>
      <c r="F274" s="173">
        <f t="shared" si="5"/>
        <v>0</v>
      </c>
    </row>
    <row r="275" ht="15.75" hidden="1" spans="1:6">
      <c r="A275" s="307">
        <v>2020503</v>
      </c>
      <c r="B275" s="307" t="s">
        <v>195</v>
      </c>
      <c r="C275" s="308">
        <v>0</v>
      </c>
      <c r="D275" s="309"/>
      <c r="E275" s="310"/>
      <c r="F275" s="173">
        <f t="shared" si="5"/>
        <v>0</v>
      </c>
    </row>
    <row r="276" ht="15.75" hidden="1" spans="1:6">
      <c r="A276" s="307">
        <v>2020504</v>
      </c>
      <c r="B276" s="307" t="s">
        <v>196</v>
      </c>
      <c r="C276" s="308">
        <v>0</v>
      </c>
      <c r="D276" s="309"/>
      <c r="E276" s="310"/>
      <c r="F276" s="173">
        <f t="shared" si="5"/>
        <v>0</v>
      </c>
    </row>
    <row r="277" ht="15.75" hidden="1" spans="1:6">
      <c r="A277" s="307">
        <v>2020505</v>
      </c>
      <c r="B277" s="307" t="s">
        <v>197</v>
      </c>
      <c r="C277" s="308">
        <v>0</v>
      </c>
      <c r="D277" s="309"/>
      <c r="E277" s="310"/>
      <c r="F277" s="173">
        <f t="shared" si="5"/>
        <v>0</v>
      </c>
    </row>
    <row r="278" ht="15.75" hidden="1" spans="1:6">
      <c r="A278" s="307">
        <v>2020599</v>
      </c>
      <c r="B278" s="307" t="s">
        <v>198</v>
      </c>
      <c r="C278" s="308">
        <v>0</v>
      </c>
      <c r="D278" s="309"/>
      <c r="E278" s="310"/>
      <c r="F278" s="173">
        <f t="shared" si="5"/>
        <v>0</v>
      </c>
    </row>
    <row r="279" ht="15.75" hidden="1" spans="1:6">
      <c r="A279" s="307">
        <v>20206</v>
      </c>
      <c r="B279" s="311" t="s">
        <v>199</v>
      </c>
      <c r="C279" s="312">
        <f>C280</f>
        <v>0</v>
      </c>
      <c r="D279" s="309">
        <f>D280</f>
        <v>0</v>
      </c>
      <c r="E279" s="310"/>
      <c r="F279" s="173">
        <f t="shared" si="5"/>
        <v>0</v>
      </c>
    </row>
    <row r="280" ht="15.75" hidden="1" spans="1:6">
      <c r="A280" s="307">
        <v>2020601</v>
      </c>
      <c r="B280" s="307" t="s">
        <v>200</v>
      </c>
      <c r="C280" s="308">
        <v>0</v>
      </c>
      <c r="D280" s="309"/>
      <c r="E280" s="310"/>
      <c r="F280" s="173">
        <f t="shared" si="5"/>
        <v>0</v>
      </c>
    </row>
    <row r="281" ht="15.75" hidden="1" spans="1:6">
      <c r="A281" s="307">
        <v>20207</v>
      </c>
      <c r="B281" s="311" t="s">
        <v>201</v>
      </c>
      <c r="C281" s="312">
        <f>SUM(C282:C285)</f>
        <v>0</v>
      </c>
      <c r="D281" s="309">
        <f>SUM(D282:D285)</f>
        <v>0</v>
      </c>
      <c r="E281" s="310"/>
      <c r="F281" s="173">
        <f t="shared" si="5"/>
        <v>0</v>
      </c>
    </row>
    <row r="282" ht="15.75" hidden="1" spans="1:6">
      <c r="A282" s="307">
        <v>2020701</v>
      </c>
      <c r="B282" s="307" t="s">
        <v>202</v>
      </c>
      <c r="C282" s="308">
        <v>0</v>
      </c>
      <c r="D282" s="309"/>
      <c r="E282" s="310"/>
      <c r="F282" s="173">
        <f t="shared" si="5"/>
        <v>0</v>
      </c>
    </row>
    <row r="283" ht="15.75" hidden="1" spans="1:6">
      <c r="A283" s="307">
        <v>2020702</v>
      </c>
      <c r="B283" s="307" t="s">
        <v>203</v>
      </c>
      <c r="C283" s="308">
        <v>0</v>
      </c>
      <c r="D283" s="309"/>
      <c r="E283" s="310"/>
      <c r="F283" s="173">
        <f t="shared" si="5"/>
        <v>0</v>
      </c>
    </row>
    <row r="284" ht="15.75" hidden="1" spans="1:6">
      <c r="A284" s="307">
        <v>2020703</v>
      </c>
      <c r="B284" s="307" t="s">
        <v>204</v>
      </c>
      <c r="C284" s="308">
        <v>0</v>
      </c>
      <c r="D284" s="309"/>
      <c r="E284" s="310"/>
      <c r="F284" s="173">
        <f t="shared" si="5"/>
        <v>0</v>
      </c>
    </row>
    <row r="285" ht="15.75" hidden="1" spans="1:6">
      <c r="A285" s="307">
        <v>2020799</v>
      </c>
      <c r="B285" s="307" t="s">
        <v>205</v>
      </c>
      <c r="C285" s="308">
        <v>0</v>
      </c>
      <c r="D285" s="309"/>
      <c r="E285" s="310"/>
      <c r="F285" s="173">
        <f t="shared" si="5"/>
        <v>0</v>
      </c>
    </row>
    <row r="286" ht="15.75" hidden="1" spans="1:6">
      <c r="A286" s="307">
        <v>20208</v>
      </c>
      <c r="B286" s="311" t="s">
        <v>206</v>
      </c>
      <c r="C286" s="312">
        <f>SUM(C287:C291)</f>
        <v>0</v>
      </c>
      <c r="D286" s="309">
        <f>SUM(D287:D291)</f>
        <v>0</v>
      </c>
      <c r="E286" s="310"/>
      <c r="F286" s="173">
        <f t="shared" si="5"/>
        <v>0</v>
      </c>
    </row>
    <row r="287" ht="15.75" hidden="1" spans="1:6">
      <c r="A287" s="307">
        <v>2020801</v>
      </c>
      <c r="B287" s="307" t="s">
        <v>46</v>
      </c>
      <c r="C287" s="308">
        <v>0</v>
      </c>
      <c r="D287" s="309"/>
      <c r="E287" s="310"/>
      <c r="F287" s="173">
        <f t="shared" si="5"/>
        <v>0</v>
      </c>
    </row>
    <row r="288" ht="15.75" hidden="1" spans="1:6">
      <c r="A288" s="307">
        <v>2020802</v>
      </c>
      <c r="B288" s="307" t="s">
        <v>47</v>
      </c>
      <c r="C288" s="308">
        <v>0</v>
      </c>
      <c r="D288" s="309"/>
      <c r="E288" s="310"/>
      <c r="F288" s="173">
        <f t="shared" si="5"/>
        <v>0</v>
      </c>
    </row>
    <row r="289" ht="15.75" hidden="1" spans="1:6">
      <c r="A289" s="307">
        <v>2020803</v>
      </c>
      <c r="B289" s="307" t="s">
        <v>48</v>
      </c>
      <c r="C289" s="308">
        <v>0</v>
      </c>
      <c r="D289" s="309"/>
      <c r="E289" s="310"/>
      <c r="F289" s="173">
        <f t="shared" si="5"/>
        <v>0</v>
      </c>
    </row>
    <row r="290" ht="15.75" hidden="1" spans="1:6">
      <c r="A290" s="307">
        <v>2020850</v>
      </c>
      <c r="B290" s="307" t="s">
        <v>55</v>
      </c>
      <c r="C290" s="308">
        <v>0</v>
      </c>
      <c r="D290" s="309"/>
      <c r="E290" s="310"/>
      <c r="F290" s="173">
        <f t="shared" si="5"/>
        <v>0</v>
      </c>
    </row>
    <row r="291" ht="15.75" hidden="1" spans="1:6">
      <c r="A291" s="307">
        <v>2020899</v>
      </c>
      <c r="B291" s="307" t="s">
        <v>207</v>
      </c>
      <c r="C291" s="308">
        <v>0</v>
      </c>
      <c r="D291" s="309"/>
      <c r="E291" s="310"/>
      <c r="F291" s="173">
        <f t="shared" si="5"/>
        <v>0</v>
      </c>
    </row>
    <row r="292" ht="15.75" hidden="1" spans="1:6">
      <c r="A292" s="307">
        <v>20299</v>
      </c>
      <c r="B292" s="311" t="s">
        <v>208</v>
      </c>
      <c r="C292" s="312">
        <f>C293</f>
        <v>0</v>
      </c>
      <c r="D292" s="309">
        <f>D293</f>
        <v>0</v>
      </c>
      <c r="E292" s="310"/>
      <c r="F292" s="173">
        <f t="shared" si="5"/>
        <v>0</v>
      </c>
    </row>
    <row r="293" ht="15.75" hidden="1" spans="1:6">
      <c r="A293" s="303">
        <v>2029999</v>
      </c>
      <c r="B293" s="303" t="s">
        <v>209</v>
      </c>
      <c r="C293" s="304">
        <v>0</v>
      </c>
      <c r="D293" s="305"/>
      <c r="E293" s="306"/>
      <c r="F293" s="173">
        <f t="shared" si="5"/>
        <v>0</v>
      </c>
    </row>
    <row r="294" ht="15.8" customHeight="1" spans="1:6">
      <c r="A294" s="148">
        <v>203</v>
      </c>
      <c r="B294" s="171" t="s">
        <v>210</v>
      </c>
      <c r="C294" s="150">
        <f>SUM(C295,C299,C301,C303,C311)</f>
        <v>198</v>
      </c>
      <c r="D294" s="150">
        <f>SUM(D295,D299,D301,D303,D311)</f>
        <v>189</v>
      </c>
      <c r="E294" s="135">
        <f>ROUND((D294/C294-1)*100,2)</f>
        <v>-4.55</v>
      </c>
      <c r="F294" s="173">
        <f t="shared" si="5"/>
        <v>387</v>
      </c>
    </row>
    <row r="295" ht="15.75" hidden="1" spans="1:6">
      <c r="A295" s="299">
        <v>20301</v>
      </c>
      <c r="B295" s="314" t="s">
        <v>211</v>
      </c>
      <c r="C295" s="315">
        <f>SUM(C296:C298)</f>
        <v>0</v>
      </c>
      <c r="D295" s="301">
        <f>SUM(D296:D298)</f>
        <v>0</v>
      </c>
      <c r="E295" s="302"/>
      <c r="F295" s="173">
        <f t="shared" si="5"/>
        <v>0</v>
      </c>
    </row>
    <row r="296" ht="15.75" hidden="1" spans="1:6">
      <c r="A296" s="307">
        <v>2030101</v>
      </c>
      <c r="B296" s="307" t="s">
        <v>212</v>
      </c>
      <c r="C296" s="308">
        <v>0</v>
      </c>
      <c r="D296" s="309"/>
      <c r="E296" s="310"/>
      <c r="F296" s="173">
        <f t="shared" si="5"/>
        <v>0</v>
      </c>
    </row>
    <row r="297" ht="15.75" hidden="1" spans="1:6">
      <c r="A297" s="307">
        <v>2030102</v>
      </c>
      <c r="B297" s="307" t="s">
        <v>213</v>
      </c>
      <c r="C297" s="308">
        <v>0</v>
      </c>
      <c r="D297" s="309"/>
      <c r="E297" s="310"/>
      <c r="F297" s="173">
        <f t="shared" si="5"/>
        <v>0</v>
      </c>
    </row>
    <row r="298" ht="15.75" hidden="1" spans="1:6">
      <c r="A298" s="307">
        <v>2030199</v>
      </c>
      <c r="B298" s="307" t="s">
        <v>214</v>
      </c>
      <c r="C298" s="308">
        <v>0</v>
      </c>
      <c r="D298" s="309"/>
      <c r="E298" s="310"/>
      <c r="F298" s="173">
        <f t="shared" si="5"/>
        <v>0</v>
      </c>
    </row>
    <row r="299" ht="15.75" hidden="1" spans="1:6">
      <c r="A299" s="307">
        <v>20304</v>
      </c>
      <c r="B299" s="311" t="s">
        <v>215</v>
      </c>
      <c r="C299" s="312">
        <f>C300</f>
        <v>0</v>
      </c>
      <c r="D299" s="309">
        <f>D300</f>
        <v>0</v>
      </c>
      <c r="E299" s="310"/>
      <c r="F299" s="173">
        <f t="shared" si="5"/>
        <v>0</v>
      </c>
    </row>
    <row r="300" ht="15.75" hidden="1" spans="1:6">
      <c r="A300" s="307">
        <v>2030401</v>
      </c>
      <c r="B300" s="307" t="s">
        <v>216</v>
      </c>
      <c r="C300" s="308">
        <v>0</v>
      </c>
      <c r="D300" s="309"/>
      <c r="E300" s="310"/>
      <c r="F300" s="173">
        <f t="shared" si="5"/>
        <v>0</v>
      </c>
    </row>
    <row r="301" ht="15.75" hidden="1" spans="1:6">
      <c r="A301" s="307">
        <v>20305</v>
      </c>
      <c r="B301" s="311" t="s">
        <v>217</v>
      </c>
      <c r="C301" s="312">
        <f>C302</f>
        <v>0</v>
      </c>
      <c r="D301" s="309">
        <f>D302</f>
        <v>0</v>
      </c>
      <c r="E301" s="310"/>
      <c r="F301" s="173">
        <f t="shared" si="5"/>
        <v>0</v>
      </c>
    </row>
    <row r="302" ht="15.75" hidden="1" spans="1:6">
      <c r="A302" s="303">
        <v>2030501</v>
      </c>
      <c r="B302" s="303" t="s">
        <v>218</v>
      </c>
      <c r="C302" s="304">
        <v>0</v>
      </c>
      <c r="D302" s="305"/>
      <c r="E302" s="306"/>
      <c r="F302" s="173">
        <f t="shared" si="5"/>
        <v>0</v>
      </c>
    </row>
    <row r="303" ht="15.8" customHeight="1" spans="1:6">
      <c r="A303" s="148">
        <v>20306</v>
      </c>
      <c r="B303" s="171" t="s">
        <v>219</v>
      </c>
      <c r="C303" s="150">
        <f>SUM(C304:C310)</f>
        <v>198</v>
      </c>
      <c r="D303" s="150">
        <f>SUM(D304:D310)</f>
        <v>189</v>
      </c>
      <c r="E303" s="135">
        <f>ROUND((D303/C303-1)*100,2)</f>
        <v>-4.55</v>
      </c>
      <c r="F303" s="173">
        <f t="shared" si="5"/>
        <v>387</v>
      </c>
    </row>
    <row r="304" ht="15.75" hidden="1" spans="1:6">
      <c r="A304" s="299">
        <v>2030601</v>
      </c>
      <c r="B304" s="299" t="s">
        <v>220</v>
      </c>
      <c r="C304" s="300">
        <v>0</v>
      </c>
      <c r="D304" s="301"/>
      <c r="E304" s="302"/>
      <c r="F304" s="173">
        <f t="shared" si="5"/>
        <v>0</v>
      </c>
    </row>
    <row r="305" ht="15.75" hidden="1" spans="1:6">
      <c r="A305" s="307">
        <v>2030602</v>
      </c>
      <c r="B305" s="307" t="s">
        <v>221</v>
      </c>
      <c r="C305" s="308">
        <v>0</v>
      </c>
      <c r="D305" s="309"/>
      <c r="E305" s="310"/>
      <c r="F305" s="173">
        <f t="shared" si="5"/>
        <v>0</v>
      </c>
    </row>
    <row r="306" ht="15.75" hidden="1" spans="1:6">
      <c r="A306" s="307">
        <v>2030603</v>
      </c>
      <c r="B306" s="307" t="s">
        <v>222</v>
      </c>
      <c r="C306" s="308">
        <v>0</v>
      </c>
      <c r="D306" s="309"/>
      <c r="E306" s="310"/>
      <c r="F306" s="173">
        <f t="shared" si="5"/>
        <v>0</v>
      </c>
    </row>
    <row r="307" ht="15.75" hidden="1" spans="1:6">
      <c r="A307" s="303">
        <v>2030604</v>
      </c>
      <c r="B307" s="303" t="s">
        <v>223</v>
      </c>
      <c r="C307" s="304">
        <v>0</v>
      </c>
      <c r="D307" s="305"/>
      <c r="E307" s="306"/>
      <c r="F307" s="173">
        <f t="shared" si="5"/>
        <v>0</v>
      </c>
    </row>
    <row r="308" ht="15.8" customHeight="1" spans="1:6">
      <c r="A308" s="148">
        <v>2030607</v>
      </c>
      <c r="B308" s="148" t="s">
        <v>224</v>
      </c>
      <c r="C308" s="154">
        <v>198</v>
      </c>
      <c r="D308" s="150">
        <v>189</v>
      </c>
      <c r="E308" s="135">
        <f>ROUND((D308/C308-1)*100,2)</f>
        <v>-4.55</v>
      </c>
      <c r="F308" s="173">
        <f t="shared" si="5"/>
        <v>387</v>
      </c>
    </row>
    <row r="309" ht="15.75" hidden="1" spans="1:6">
      <c r="A309" s="299">
        <v>2030608</v>
      </c>
      <c r="B309" s="299" t="s">
        <v>225</v>
      </c>
      <c r="C309" s="300">
        <v>0</v>
      </c>
      <c r="D309" s="301"/>
      <c r="E309" s="302"/>
      <c r="F309" s="173">
        <f t="shared" si="5"/>
        <v>0</v>
      </c>
    </row>
    <row r="310" ht="15.75" hidden="1" spans="1:6">
      <c r="A310" s="307">
        <v>2030699</v>
      </c>
      <c r="B310" s="307" t="s">
        <v>226</v>
      </c>
      <c r="C310" s="308">
        <v>0</v>
      </c>
      <c r="D310" s="309"/>
      <c r="E310" s="310"/>
      <c r="F310" s="173">
        <f t="shared" si="5"/>
        <v>0</v>
      </c>
    </row>
    <row r="311" ht="15.75" hidden="1" spans="1:6">
      <c r="A311" s="316">
        <v>20399</v>
      </c>
      <c r="B311" s="311" t="s">
        <v>227</v>
      </c>
      <c r="C311" s="312">
        <f>C312</f>
        <v>0</v>
      </c>
      <c r="D311" s="309">
        <f>D312</f>
        <v>0</v>
      </c>
      <c r="E311" s="310"/>
      <c r="F311" s="173">
        <f t="shared" si="5"/>
        <v>0</v>
      </c>
    </row>
    <row r="312" ht="15.75" hidden="1" spans="1:6">
      <c r="A312" s="303">
        <v>2039999</v>
      </c>
      <c r="B312" s="303" t="s">
        <v>228</v>
      </c>
      <c r="C312" s="304">
        <v>0</v>
      </c>
      <c r="D312" s="305"/>
      <c r="E312" s="306"/>
      <c r="F312" s="173">
        <f t="shared" si="5"/>
        <v>0</v>
      </c>
    </row>
    <row r="313" ht="15.8" customHeight="1" spans="1:6">
      <c r="A313" s="148">
        <v>204</v>
      </c>
      <c r="B313" s="171" t="s">
        <v>229</v>
      </c>
      <c r="C313" s="150">
        <f>C314+C317+C328+C335+C343+C352+C366+C376+C386+C394+C400</f>
        <v>8859</v>
      </c>
      <c r="D313" s="150">
        <f>D314+D317+D328+D335+D343+D352+D366+D376+D386+D394+D400</f>
        <v>9412</v>
      </c>
      <c r="E313" s="135">
        <f>ROUND((D313/C313-1)*100,2)</f>
        <v>6.24</v>
      </c>
      <c r="F313" s="173">
        <f t="shared" si="5"/>
        <v>18271</v>
      </c>
    </row>
    <row r="314" ht="15.75" hidden="1" spans="1:6">
      <c r="A314" s="299">
        <v>20401</v>
      </c>
      <c r="B314" s="314" t="s">
        <v>230</v>
      </c>
      <c r="C314" s="315">
        <f>SUM(C315:C316)</f>
        <v>0</v>
      </c>
      <c r="D314" s="301">
        <f>SUM(D315:D316)</f>
        <v>0</v>
      </c>
      <c r="E314" s="302"/>
      <c r="F314" s="173">
        <f t="shared" si="5"/>
        <v>0</v>
      </c>
    </row>
    <row r="315" ht="15.75" hidden="1" spans="1:6">
      <c r="A315" s="307">
        <v>2040101</v>
      </c>
      <c r="B315" s="307" t="s">
        <v>231</v>
      </c>
      <c r="C315" s="308">
        <v>0</v>
      </c>
      <c r="D315" s="309"/>
      <c r="E315" s="310"/>
      <c r="F315" s="173">
        <f t="shared" si="5"/>
        <v>0</v>
      </c>
    </row>
    <row r="316" ht="15.75" hidden="1" spans="1:6">
      <c r="A316" s="303">
        <v>2040199</v>
      </c>
      <c r="B316" s="303" t="s">
        <v>232</v>
      </c>
      <c r="C316" s="304">
        <v>0</v>
      </c>
      <c r="D316" s="305"/>
      <c r="E316" s="306"/>
      <c r="F316" s="173">
        <f t="shared" si="5"/>
        <v>0</v>
      </c>
    </row>
    <row r="317" ht="15.8" customHeight="1" spans="1:6">
      <c r="A317" s="148">
        <v>20402</v>
      </c>
      <c r="B317" s="171" t="s">
        <v>233</v>
      </c>
      <c r="C317" s="150">
        <f>SUM(C318:C327)</f>
        <v>7396</v>
      </c>
      <c r="D317" s="150">
        <f>SUM(D318:D327)</f>
        <v>7320</v>
      </c>
      <c r="E317" s="135">
        <f>ROUND((D317/C317-1)*100,2)</f>
        <v>-1.03</v>
      </c>
      <c r="F317" s="173">
        <f t="shared" si="5"/>
        <v>14716</v>
      </c>
    </row>
    <row r="318" ht="15.8" customHeight="1" spans="1:6">
      <c r="A318" s="148">
        <v>2040201</v>
      </c>
      <c r="B318" s="148" t="s">
        <v>46</v>
      </c>
      <c r="C318" s="154">
        <v>3322</v>
      </c>
      <c r="D318" s="150">
        <v>3112</v>
      </c>
      <c r="E318" s="135">
        <f>ROUND((D318/C318-1)*100,2)</f>
        <v>-6.32</v>
      </c>
      <c r="F318" s="173">
        <f t="shared" si="5"/>
        <v>6434</v>
      </c>
    </row>
    <row r="319" ht="15.8" customHeight="1" spans="1:6">
      <c r="A319" s="148">
        <v>2040202</v>
      </c>
      <c r="B319" s="148" t="s">
        <v>47</v>
      </c>
      <c r="C319" s="154">
        <v>2957</v>
      </c>
      <c r="D319" s="150">
        <v>3281</v>
      </c>
      <c r="E319" s="135">
        <f>ROUND((D319/C319-1)*100,2)</f>
        <v>10.96</v>
      </c>
      <c r="F319" s="173">
        <f t="shared" si="5"/>
        <v>6238</v>
      </c>
    </row>
    <row r="320" ht="15.75" hidden="1" spans="1:6">
      <c r="A320" s="295">
        <v>2040203</v>
      </c>
      <c r="B320" s="295" t="s">
        <v>48</v>
      </c>
      <c r="C320" s="296">
        <v>0</v>
      </c>
      <c r="D320" s="297"/>
      <c r="E320" s="298"/>
      <c r="F320" s="173">
        <f t="shared" si="5"/>
        <v>0</v>
      </c>
    </row>
    <row r="321" ht="15.8" customHeight="1" spans="1:6">
      <c r="A321" s="148">
        <v>2040219</v>
      </c>
      <c r="B321" s="148" t="s">
        <v>86</v>
      </c>
      <c r="C321" s="154">
        <v>300</v>
      </c>
      <c r="D321" s="150">
        <v>601</v>
      </c>
      <c r="E321" s="135">
        <f>ROUND((D321/C321-1)*100,2)</f>
        <v>100.33</v>
      </c>
      <c r="F321" s="173">
        <f t="shared" si="5"/>
        <v>901</v>
      </c>
    </row>
    <row r="322" ht="15.8" customHeight="1" spans="1:6">
      <c r="A322" s="148">
        <v>2040220</v>
      </c>
      <c r="B322" s="148" t="s">
        <v>234</v>
      </c>
      <c r="C322" s="154">
        <v>522</v>
      </c>
      <c r="D322" s="150">
        <v>30</v>
      </c>
      <c r="E322" s="135">
        <f>ROUND((D322/C322-1)*100,2)</f>
        <v>-94.25</v>
      </c>
      <c r="F322" s="173">
        <f t="shared" si="5"/>
        <v>552</v>
      </c>
    </row>
    <row r="323" ht="15.75" hidden="1" spans="1:6">
      <c r="A323" s="299">
        <v>2040221</v>
      </c>
      <c r="B323" s="299" t="s">
        <v>235</v>
      </c>
      <c r="C323" s="300">
        <v>0</v>
      </c>
      <c r="D323" s="301"/>
      <c r="E323" s="302"/>
      <c r="F323" s="173">
        <f t="shared" si="5"/>
        <v>0</v>
      </c>
    </row>
    <row r="324" ht="15.75" hidden="1" spans="1:6">
      <c r="A324" s="307">
        <v>2040222</v>
      </c>
      <c r="B324" s="307" t="s">
        <v>236</v>
      </c>
      <c r="C324" s="308">
        <v>0</v>
      </c>
      <c r="D324" s="309"/>
      <c r="E324" s="310"/>
      <c r="F324" s="173">
        <f t="shared" si="5"/>
        <v>0</v>
      </c>
    </row>
    <row r="325" ht="15.75" hidden="1" spans="1:6">
      <c r="A325" s="307">
        <v>2040223</v>
      </c>
      <c r="B325" s="307" t="s">
        <v>237</v>
      </c>
      <c r="C325" s="308">
        <v>0</v>
      </c>
      <c r="D325" s="309"/>
      <c r="E325" s="310"/>
      <c r="F325" s="173">
        <f t="shared" si="5"/>
        <v>0</v>
      </c>
    </row>
    <row r="326" ht="15.75" hidden="1" spans="1:6">
      <c r="A326" s="303">
        <v>2040250</v>
      </c>
      <c r="B326" s="303" t="s">
        <v>55</v>
      </c>
      <c r="C326" s="304">
        <v>0</v>
      </c>
      <c r="D326" s="305"/>
      <c r="E326" s="306"/>
      <c r="F326" s="173">
        <f t="shared" si="5"/>
        <v>0</v>
      </c>
    </row>
    <row r="327" ht="15.8" customHeight="1" spans="1:6">
      <c r="A327" s="148">
        <v>2040299</v>
      </c>
      <c r="B327" s="148" t="s">
        <v>238</v>
      </c>
      <c r="C327" s="154">
        <v>295</v>
      </c>
      <c r="D327" s="150">
        <v>296</v>
      </c>
      <c r="E327" s="135">
        <f>ROUND((D327/C327-1)*100,2)</f>
        <v>0.34</v>
      </c>
      <c r="F327" s="173">
        <f t="shared" si="5"/>
        <v>591</v>
      </c>
    </row>
    <row r="328" ht="15.75" hidden="1" spans="1:6">
      <c r="A328" s="299">
        <v>20403</v>
      </c>
      <c r="B328" s="314" t="s">
        <v>239</v>
      </c>
      <c r="C328" s="315">
        <f>SUM(C329:C334)</f>
        <v>0</v>
      </c>
      <c r="D328" s="301">
        <f>SUM(D329:D334)</f>
        <v>0</v>
      </c>
      <c r="E328" s="302"/>
      <c r="F328" s="173">
        <f t="shared" si="5"/>
        <v>0</v>
      </c>
    </row>
    <row r="329" ht="15.75" hidden="1" spans="1:6">
      <c r="A329" s="307">
        <v>2040301</v>
      </c>
      <c r="B329" s="307" t="s">
        <v>46</v>
      </c>
      <c r="C329" s="308">
        <v>0</v>
      </c>
      <c r="D329" s="309"/>
      <c r="E329" s="310"/>
      <c r="F329" s="173">
        <f t="shared" si="5"/>
        <v>0</v>
      </c>
    </row>
    <row r="330" ht="15.75" hidden="1" spans="1:6">
      <c r="A330" s="307">
        <v>2040302</v>
      </c>
      <c r="B330" s="307" t="s">
        <v>47</v>
      </c>
      <c r="C330" s="308">
        <v>0</v>
      </c>
      <c r="D330" s="309"/>
      <c r="E330" s="310"/>
      <c r="F330" s="173">
        <f t="shared" ref="F330:F393" si="6">C330+D330</f>
        <v>0</v>
      </c>
    </row>
    <row r="331" ht="15.75" hidden="1" spans="1:6">
      <c r="A331" s="307">
        <v>2040303</v>
      </c>
      <c r="B331" s="307" t="s">
        <v>48</v>
      </c>
      <c r="C331" s="308">
        <v>0</v>
      </c>
      <c r="D331" s="309"/>
      <c r="E331" s="310"/>
      <c r="F331" s="173">
        <f t="shared" si="6"/>
        <v>0</v>
      </c>
    </row>
    <row r="332" ht="15.75" hidden="1" spans="1:6">
      <c r="A332" s="307">
        <v>2040304</v>
      </c>
      <c r="B332" s="307" t="s">
        <v>240</v>
      </c>
      <c r="C332" s="308">
        <v>0</v>
      </c>
      <c r="D332" s="309"/>
      <c r="E332" s="310"/>
      <c r="F332" s="173">
        <f t="shared" si="6"/>
        <v>0</v>
      </c>
    </row>
    <row r="333" ht="15.75" hidden="1" spans="1:6">
      <c r="A333" s="307">
        <v>2040350</v>
      </c>
      <c r="B333" s="307" t="s">
        <v>55</v>
      </c>
      <c r="C333" s="308">
        <v>0</v>
      </c>
      <c r="D333" s="309"/>
      <c r="E333" s="310"/>
      <c r="F333" s="173">
        <f t="shared" si="6"/>
        <v>0</v>
      </c>
    </row>
    <row r="334" ht="15.75" hidden="1" spans="1:6">
      <c r="A334" s="303">
        <v>2040399</v>
      </c>
      <c r="B334" s="303" t="s">
        <v>241</v>
      </c>
      <c r="C334" s="304">
        <v>0</v>
      </c>
      <c r="D334" s="305"/>
      <c r="E334" s="306"/>
      <c r="F334" s="173">
        <f t="shared" si="6"/>
        <v>0</v>
      </c>
    </row>
    <row r="335" ht="15.8" customHeight="1" spans="1:6">
      <c r="A335" s="148">
        <v>20404</v>
      </c>
      <c r="B335" s="171" t="s">
        <v>242</v>
      </c>
      <c r="C335" s="150">
        <f>SUM(C336:C342)</f>
        <v>25</v>
      </c>
      <c r="D335" s="150">
        <f>SUM(D336:D342)</f>
        <v>237</v>
      </c>
      <c r="E335" s="135">
        <f>ROUND((D335/C335-1)*100,2)</f>
        <v>848</v>
      </c>
      <c r="F335" s="173">
        <f t="shared" si="6"/>
        <v>262</v>
      </c>
    </row>
    <row r="336" ht="15.75" hidden="1" spans="1:6">
      <c r="A336" s="295">
        <v>2040401</v>
      </c>
      <c r="B336" s="295" t="s">
        <v>46</v>
      </c>
      <c r="C336" s="296">
        <v>0</v>
      </c>
      <c r="D336" s="297"/>
      <c r="E336" s="298"/>
      <c r="F336" s="173">
        <f t="shared" si="6"/>
        <v>0</v>
      </c>
    </row>
    <row r="337" ht="15.8" customHeight="1" spans="1:6">
      <c r="A337" s="148">
        <v>2040402</v>
      </c>
      <c r="B337" s="148" t="s">
        <v>47</v>
      </c>
      <c r="C337" s="154">
        <v>25</v>
      </c>
      <c r="D337" s="150">
        <v>10</v>
      </c>
      <c r="E337" s="135">
        <f>ROUND((D337/C337-1)*100,2)</f>
        <v>-60</v>
      </c>
      <c r="F337" s="173">
        <f t="shared" si="6"/>
        <v>35</v>
      </c>
    </row>
    <row r="338" ht="15.75" hidden="1" spans="1:6">
      <c r="A338" s="295">
        <v>2040403</v>
      </c>
      <c r="B338" s="295" t="s">
        <v>48</v>
      </c>
      <c r="C338" s="296">
        <v>0</v>
      </c>
      <c r="D338" s="297"/>
      <c r="E338" s="298"/>
      <c r="F338" s="173">
        <f t="shared" si="6"/>
        <v>0</v>
      </c>
    </row>
    <row r="339" ht="15.8" customHeight="1" spans="1:6">
      <c r="A339" s="148">
        <v>2040409</v>
      </c>
      <c r="B339" s="148" t="s">
        <v>243</v>
      </c>
      <c r="C339" s="154">
        <v>0</v>
      </c>
      <c r="D339" s="150">
        <v>227</v>
      </c>
      <c r="E339" s="135"/>
      <c r="F339" s="173">
        <f t="shared" si="6"/>
        <v>227</v>
      </c>
    </row>
    <row r="340" ht="15.75" hidden="1" spans="1:6">
      <c r="A340" s="299">
        <v>2040410</v>
      </c>
      <c r="B340" s="299" t="s">
        <v>244</v>
      </c>
      <c r="C340" s="300">
        <v>0</v>
      </c>
      <c r="D340" s="301"/>
      <c r="E340" s="302"/>
      <c r="F340" s="173">
        <f t="shared" si="6"/>
        <v>0</v>
      </c>
    </row>
    <row r="341" ht="15.75" hidden="1" spans="1:6">
      <c r="A341" s="307">
        <v>2040450</v>
      </c>
      <c r="B341" s="307" t="s">
        <v>55</v>
      </c>
      <c r="C341" s="308">
        <v>0</v>
      </c>
      <c r="D341" s="309"/>
      <c r="E341" s="310"/>
      <c r="F341" s="173">
        <f t="shared" si="6"/>
        <v>0</v>
      </c>
    </row>
    <row r="342" ht="15.75" hidden="1" spans="1:6">
      <c r="A342" s="303">
        <v>2040499</v>
      </c>
      <c r="B342" s="303" t="s">
        <v>245</v>
      </c>
      <c r="C342" s="304">
        <v>0</v>
      </c>
      <c r="D342" s="305"/>
      <c r="E342" s="306"/>
      <c r="F342" s="173">
        <f t="shared" si="6"/>
        <v>0</v>
      </c>
    </row>
    <row r="343" ht="15.8" customHeight="1" spans="1:6">
      <c r="A343" s="148">
        <v>20405</v>
      </c>
      <c r="B343" s="171" t="s">
        <v>246</v>
      </c>
      <c r="C343" s="150">
        <f>SUM(C344:C351)</f>
        <v>17</v>
      </c>
      <c r="D343" s="150">
        <f>SUM(D344:D351)</f>
        <v>10</v>
      </c>
      <c r="E343" s="135">
        <f>ROUND((D343/C343-1)*100,2)</f>
        <v>-41.18</v>
      </c>
      <c r="F343" s="173">
        <f t="shared" si="6"/>
        <v>27</v>
      </c>
    </row>
    <row r="344" ht="15.75" hidden="1" spans="1:6">
      <c r="A344" s="295">
        <v>2040501</v>
      </c>
      <c r="B344" s="295" t="s">
        <v>46</v>
      </c>
      <c r="C344" s="296">
        <v>0</v>
      </c>
      <c r="D344" s="297"/>
      <c r="E344" s="298"/>
      <c r="F344" s="173">
        <f t="shared" si="6"/>
        <v>0</v>
      </c>
    </row>
    <row r="345" ht="15.8" customHeight="1" spans="1:6">
      <c r="A345" s="148">
        <v>2040502</v>
      </c>
      <c r="B345" s="148" t="s">
        <v>47</v>
      </c>
      <c r="C345" s="154">
        <v>17</v>
      </c>
      <c r="D345" s="150">
        <v>10</v>
      </c>
      <c r="E345" s="135">
        <f>ROUND((D345/C345-1)*100,2)</f>
        <v>-41.18</v>
      </c>
      <c r="F345" s="173">
        <f t="shared" si="6"/>
        <v>27</v>
      </c>
    </row>
    <row r="346" ht="15.75" hidden="1" spans="1:6">
      <c r="A346" s="299">
        <v>2040503</v>
      </c>
      <c r="B346" s="299" t="s">
        <v>48</v>
      </c>
      <c r="C346" s="300">
        <v>0</v>
      </c>
      <c r="D346" s="301"/>
      <c r="E346" s="302"/>
      <c r="F346" s="173">
        <f t="shared" si="6"/>
        <v>0</v>
      </c>
    </row>
    <row r="347" ht="15.75" hidden="1" spans="1:6">
      <c r="A347" s="307">
        <v>2040504</v>
      </c>
      <c r="B347" s="307" t="s">
        <v>247</v>
      </c>
      <c r="C347" s="308">
        <v>0</v>
      </c>
      <c r="D347" s="309"/>
      <c r="E347" s="310"/>
      <c r="F347" s="173">
        <f t="shared" si="6"/>
        <v>0</v>
      </c>
    </row>
    <row r="348" ht="15.75" hidden="1" spans="1:6">
      <c r="A348" s="307">
        <v>2040505</v>
      </c>
      <c r="B348" s="307" t="s">
        <v>248</v>
      </c>
      <c r="C348" s="308">
        <v>0</v>
      </c>
      <c r="D348" s="309"/>
      <c r="E348" s="310"/>
      <c r="F348" s="173">
        <f t="shared" si="6"/>
        <v>0</v>
      </c>
    </row>
    <row r="349" ht="15.75" hidden="1" spans="1:6">
      <c r="A349" s="307">
        <v>2040506</v>
      </c>
      <c r="B349" s="307" t="s">
        <v>249</v>
      </c>
      <c r="C349" s="308">
        <v>0</v>
      </c>
      <c r="D349" s="309"/>
      <c r="E349" s="310"/>
      <c r="F349" s="173">
        <f t="shared" si="6"/>
        <v>0</v>
      </c>
    </row>
    <row r="350" ht="15.75" hidden="1" spans="1:6">
      <c r="A350" s="307">
        <v>2040550</v>
      </c>
      <c r="B350" s="307" t="s">
        <v>55</v>
      </c>
      <c r="C350" s="308">
        <v>0</v>
      </c>
      <c r="D350" s="309"/>
      <c r="E350" s="310"/>
      <c r="F350" s="173">
        <f t="shared" si="6"/>
        <v>0</v>
      </c>
    </row>
    <row r="351" ht="15.75" hidden="1" spans="1:6">
      <c r="A351" s="303">
        <v>2040599</v>
      </c>
      <c r="B351" s="303" t="s">
        <v>250</v>
      </c>
      <c r="C351" s="304">
        <v>0</v>
      </c>
      <c r="D351" s="305"/>
      <c r="E351" s="306"/>
      <c r="F351" s="173">
        <f t="shared" si="6"/>
        <v>0</v>
      </c>
    </row>
    <row r="352" ht="15.8" customHeight="1" spans="1:6">
      <c r="A352" s="148">
        <v>20406</v>
      </c>
      <c r="B352" s="171" t="s">
        <v>251</v>
      </c>
      <c r="C352" s="150">
        <f>SUM(C353:C365)</f>
        <v>1370</v>
      </c>
      <c r="D352" s="150">
        <f>SUM(D353:D365)</f>
        <v>1656</v>
      </c>
      <c r="E352" s="135">
        <f>ROUND((D352/C352-1)*100,2)</f>
        <v>20.88</v>
      </c>
      <c r="F352" s="173">
        <f t="shared" si="6"/>
        <v>3026</v>
      </c>
    </row>
    <row r="353" ht="15.8" customHeight="1" spans="1:6">
      <c r="A353" s="148">
        <v>2040601</v>
      </c>
      <c r="B353" s="148" t="s">
        <v>46</v>
      </c>
      <c r="C353" s="154">
        <v>825</v>
      </c>
      <c r="D353" s="150">
        <v>906</v>
      </c>
      <c r="E353" s="135">
        <f>ROUND((D353/C353-1)*100,2)</f>
        <v>9.82</v>
      </c>
      <c r="F353" s="173">
        <f t="shared" si="6"/>
        <v>1731</v>
      </c>
    </row>
    <row r="354" ht="15.8" customHeight="1" spans="1:6">
      <c r="A354" s="148">
        <v>2040602</v>
      </c>
      <c r="B354" s="148" t="s">
        <v>47</v>
      </c>
      <c r="C354" s="154">
        <v>195</v>
      </c>
      <c r="D354" s="150">
        <v>429</v>
      </c>
      <c r="E354" s="135">
        <f>ROUND((D354/C354-1)*100,2)</f>
        <v>120</v>
      </c>
      <c r="F354" s="173">
        <f t="shared" si="6"/>
        <v>624</v>
      </c>
    </row>
    <row r="355" ht="15.75" hidden="1" spans="1:6">
      <c r="A355" s="295">
        <v>2040603</v>
      </c>
      <c r="B355" s="295" t="s">
        <v>48</v>
      </c>
      <c r="C355" s="296">
        <v>0</v>
      </c>
      <c r="D355" s="297"/>
      <c r="E355" s="298"/>
      <c r="F355" s="173">
        <f t="shared" si="6"/>
        <v>0</v>
      </c>
    </row>
    <row r="356" ht="15.8" customHeight="1" spans="1:6">
      <c r="A356" s="148">
        <v>2040604</v>
      </c>
      <c r="B356" s="148" t="s">
        <v>252</v>
      </c>
      <c r="C356" s="154">
        <v>195</v>
      </c>
      <c r="D356" s="150">
        <v>165</v>
      </c>
      <c r="E356" s="135">
        <f>ROUND((D356/C356-1)*100,2)</f>
        <v>-15.38</v>
      </c>
      <c r="F356" s="173">
        <f t="shared" si="6"/>
        <v>360</v>
      </c>
    </row>
    <row r="357" ht="15.8" customHeight="1" spans="1:6">
      <c r="A357" s="148">
        <v>2040605</v>
      </c>
      <c r="B357" s="148" t="s">
        <v>253</v>
      </c>
      <c r="C357" s="154">
        <v>16</v>
      </c>
      <c r="D357" s="150">
        <v>17</v>
      </c>
      <c r="E357" s="135">
        <f>ROUND((D357/C357-1)*100,2)</f>
        <v>6.25</v>
      </c>
      <c r="F357" s="173">
        <f t="shared" si="6"/>
        <v>33</v>
      </c>
    </row>
    <row r="358" ht="15.75" hidden="1" spans="1:6">
      <c r="A358" s="295">
        <v>2040606</v>
      </c>
      <c r="B358" s="295" t="s">
        <v>254</v>
      </c>
      <c r="C358" s="296">
        <v>0</v>
      </c>
      <c r="D358" s="297"/>
      <c r="E358" s="298"/>
      <c r="F358" s="173">
        <f t="shared" si="6"/>
        <v>0</v>
      </c>
    </row>
    <row r="359" ht="15.8" customHeight="1" spans="1:6">
      <c r="A359" s="148">
        <v>2040607</v>
      </c>
      <c r="B359" s="148" t="s">
        <v>255</v>
      </c>
      <c r="C359" s="154">
        <v>102</v>
      </c>
      <c r="D359" s="150">
        <v>94</v>
      </c>
      <c r="E359" s="135">
        <f>ROUND((D359/C359-1)*100,2)</f>
        <v>-7.84</v>
      </c>
      <c r="F359" s="173">
        <f t="shared" si="6"/>
        <v>196</v>
      </c>
    </row>
    <row r="360" ht="15.75" hidden="1" spans="1:6">
      <c r="A360" s="295">
        <v>2040608</v>
      </c>
      <c r="B360" s="295" t="s">
        <v>256</v>
      </c>
      <c r="C360" s="296">
        <v>0</v>
      </c>
      <c r="D360" s="297"/>
      <c r="E360" s="298"/>
      <c r="F360" s="173">
        <f t="shared" si="6"/>
        <v>0</v>
      </c>
    </row>
    <row r="361" ht="15.8" customHeight="1" spans="1:6">
      <c r="A361" s="148">
        <v>2040610</v>
      </c>
      <c r="B361" s="148" t="s">
        <v>257</v>
      </c>
      <c r="C361" s="154">
        <v>40</v>
      </c>
      <c r="D361" s="150">
        <v>30</v>
      </c>
      <c r="E361" s="135">
        <f>ROUND((D361/C361-1)*100,2)</f>
        <v>-25</v>
      </c>
      <c r="F361" s="173">
        <f t="shared" si="6"/>
        <v>70</v>
      </c>
    </row>
    <row r="362" ht="15.8" customHeight="1" spans="1:6">
      <c r="A362" s="148">
        <v>2040612</v>
      </c>
      <c r="B362" s="148" t="s">
        <v>258</v>
      </c>
      <c r="C362" s="154">
        <v>12</v>
      </c>
      <c r="D362" s="150">
        <v>15</v>
      </c>
      <c r="E362" s="135">
        <f>ROUND((D362/C362-1)*100,2)</f>
        <v>25</v>
      </c>
      <c r="F362" s="173">
        <f t="shared" si="6"/>
        <v>27</v>
      </c>
    </row>
    <row r="363" ht="15.75" hidden="1" spans="1:6">
      <c r="A363" s="299">
        <v>2040613</v>
      </c>
      <c r="B363" s="299" t="s">
        <v>86</v>
      </c>
      <c r="C363" s="300">
        <v>0</v>
      </c>
      <c r="D363" s="301"/>
      <c r="E363" s="302"/>
      <c r="F363" s="173">
        <f t="shared" si="6"/>
        <v>0</v>
      </c>
    </row>
    <row r="364" ht="15.75" hidden="1" spans="1:6">
      <c r="A364" s="303">
        <v>2040650</v>
      </c>
      <c r="B364" s="303" t="s">
        <v>55</v>
      </c>
      <c r="C364" s="304">
        <v>0</v>
      </c>
      <c r="D364" s="305"/>
      <c r="E364" s="306"/>
      <c r="F364" s="173">
        <f t="shared" si="6"/>
        <v>0</v>
      </c>
    </row>
    <row r="365" ht="15.8" customHeight="1" spans="1:6">
      <c r="A365" s="148">
        <v>2040699</v>
      </c>
      <c r="B365" s="148" t="s">
        <v>259</v>
      </c>
      <c r="C365" s="154">
        <v>-15</v>
      </c>
      <c r="D365" s="150"/>
      <c r="E365" s="135">
        <f>ROUND((D365/C365-1)*100,2)</f>
        <v>-100</v>
      </c>
      <c r="F365" s="173">
        <f t="shared" si="6"/>
        <v>-15</v>
      </c>
    </row>
    <row r="366" ht="15.75" hidden="1" spans="1:6">
      <c r="A366" s="299">
        <v>20407</v>
      </c>
      <c r="B366" s="314" t="s">
        <v>260</v>
      </c>
      <c r="C366" s="315">
        <f>SUM(C367:C375)</f>
        <v>0</v>
      </c>
      <c r="D366" s="301">
        <f>SUM(D367:D375)</f>
        <v>0</v>
      </c>
      <c r="E366" s="302"/>
      <c r="F366" s="173">
        <f t="shared" si="6"/>
        <v>0</v>
      </c>
    </row>
    <row r="367" ht="15.75" hidden="1" spans="1:6">
      <c r="A367" s="307">
        <v>2040701</v>
      </c>
      <c r="B367" s="307" t="s">
        <v>46</v>
      </c>
      <c r="C367" s="308">
        <v>0</v>
      </c>
      <c r="D367" s="309"/>
      <c r="E367" s="310"/>
      <c r="F367" s="173">
        <f t="shared" si="6"/>
        <v>0</v>
      </c>
    </row>
    <row r="368" ht="15.75" hidden="1" spans="1:6">
      <c r="A368" s="307">
        <v>2040702</v>
      </c>
      <c r="B368" s="307" t="s">
        <v>47</v>
      </c>
      <c r="C368" s="308">
        <v>0</v>
      </c>
      <c r="D368" s="309"/>
      <c r="E368" s="310"/>
      <c r="F368" s="173">
        <f t="shared" si="6"/>
        <v>0</v>
      </c>
    </row>
    <row r="369" ht="15.75" hidden="1" spans="1:6">
      <c r="A369" s="307">
        <v>2040703</v>
      </c>
      <c r="B369" s="307" t="s">
        <v>48</v>
      </c>
      <c r="C369" s="308">
        <v>0</v>
      </c>
      <c r="D369" s="309"/>
      <c r="E369" s="310"/>
      <c r="F369" s="173">
        <f t="shared" si="6"/>
        <v>0</v>
      </c>
    </row>
    <row r="370" ht="15.75" hidden="1" spans="1:6">
      <c r="A370" s="307">
        <v>2040704</v>
      </c>
      <c r="B370" s="307" t="s">
        <v>261</v>
      </c>
      <c r="C370" s="308">
        <v>0</v>
      </c>
      <c r="D370" s="309"/>
      <c r="E370" s="310"/>
      <c r="F370" s="173">
        <f t="shared" si="6"/>
        <v>0</v>
      </c>
    </row>
    <row r="371" ht="15.75" hidden="1" spans="1:6">
      <c r="A371" s="307">
        <v>2040705</v>
      </c>
      <c r="B371" s="307" t="s">
        <v>262</v>
      </c>
      <c r="C371" s="308">
        <v>0</v>
      </c>
      <c r="D371" s="309"/>
      <c r="E371" s="310"/>
      <c r="F371" s="173">
        <f t="shared" si="6"/>
        <v>0</v>
      </c>
    </row>
    <row r="372" ht="15.75" hidden="1" spans="1:6">
      <c r="A372" s="307">
        <v>2040706</v>
      </c>
      <c r="B372" s="307" t="s">
        <v>263</v>
      </c>
      <c r="C372" s="308">
        <v>0</v>
      </c>
      <c r="D372" s="309"/>
      <c r="E372" s="310"/>
      <c r="F372" s="173">
        <f t="shared" si="6"/>
        <v>0</v>
      </c>
    </row>
    <row r="373" ht="15.75" hidden="1" spans="1:6">
      <c r="A373" s="307">
        <v>2040707</v>
      </c>
      <c r="B373" s="307" t="s">
        <v>86</v>
      </c>
      <c r="C373" s="308">
        <v>0</v>
      </c>
      <c r="D373" s="309"/>
      <c r="E373" s="310"/>
      <c r="F373" s="173">
        <f t="shared" si="6"/>
        <v>0</v>
      </c>
    </row>
    <row r="374" ht="15.75" hidden="1" spans="1:6">
      <c r="A374" s="307">
        <v>2040750</v>
      </c>
      <c r="B374" s="307" t="s">
        <v>55</v>
      </c>
      <c r="C374" s="308">
        <v>0</v>
      </c>
      <c r="D374" s="309"/>
      <c r="E374" s="310"/>
      <c r="F374" s="173">
        <f t="shared" si="6"/>
        <v>0</v>
      </c>
    </row>
    <row r="375" ht="15.75" hidden="1" spans="1:6">
      <c r="A375" s="307">
        <v>2040799</v>
      </c>
      <c r="B375" s="307" t="s">
        <v>264</v>
      </c>
      <c r="C375" s="308">
        <v>0</v>
      </c>
      <c r="D375" s="309"/>
      <c r="E375" s="310"/>
      <c r="F375" s="173">
        <f t="shared" si="6"/>
        <v>0</v>
      </c>
    </row>
    <row r="376" ht="15.75" hidden="1" spans="1:6">
      <c r="A376" s="307">
        <v>20408</v>
      </c>
      <c r="B376" s="311" t="s">
        <v>265</v>
      </c>
      <c r="C376" s="312">
        <f>SUM(C377:C385)</f>
        <v>0</v>
      </c>
      <c r="D376" s="309">
        <f>SUM(D377:D385)</f>
        <v>0</v>
      </c>
      <c r="E376" s="310"/>
      <c r="F376" s="173">
        <f t="shared" si="6"/>
        <v>0</v>
      </c>
    </row>
    <row r="377" ht="15.75" hidden="1" spans="1:6">
      <c r="A377" s="307">
        <v>2040801</v>
      </c>
      <c r="B377" s="307" t="s">
        <v>46</v>
      </c>
      <c r="C377" s="308">
        <v>0</v>
      </c>
      <c r="D377" s="309"/>
      <c r="E377" s="310"/>
      <c r="F377" s="173">
        <f t="shared" si="6"/>
        <v>0</v>
      </c>
    </row>
    <row r="378" ht="15.75" hidden="1" spans="1:6">
      <c r="A378" s="307">
        <v>2040802</v>
      </c>
      <c r="B378" s="307" t="s">
        <v>47</v>
      </c>
      <c r="C378" s="308">
        <v>0</v>
      </c>
      <c r="D378" s="309"/>
      <c r="E378" s="310"/>
      <c r="F378" s="173">
        <f t="shared" si="6"/>
        <v>0</v>
      </c>
    </row>
    <row r="379" ht="15.75" hidden="1" spans="1:6">
      <c r="A379" s="307">
        <v>2040803</v>
      </c>
      <c r="B379" s="307" t="s">
        <v>48</v>
      </c>
      <c r="C379" s="308">
        <v>0</v>
      </c>
      <c r="D379" s="309"/>
      <c r="E379" s="310"/>
      <c r="F379" s="173">
        <f t="shared" si="6"/>
        <v>0</v>
      </c>
    </row>
    <row r="380" ht="15.75" hidden="1" spans="1:6">
      <c r="A380" s="307">
        <v>2040804</v>
      </c>
      <c r="B380" s="307" t="s">
        <v>266</v>
      </c>
      <c r="C380" s="308">
        <v>0</v>
      </c>
      <c r="D380" s="309"/>
      <c r="E380" s="310"/>
      <c r="F380" s="173">
        <f t="shared" si="6"/>
        <v>0</v>
      </c>
    </row>
    <row r="381" ht="15.75" hidden="1" spans="1:6">
      <c r="A381" s="307">
        <v>2040805</v>
      </c>
      <c r="B381" s="307" t="s">
        <v>267</v>
      </c>
      <c r="C381" s="308">
        <v>0</v>
      </c>
      <c r="D381" s="309"/>
      <c r="E381" s="310"/>
      <c r="F381" s="173">
        <f t="shared" si="6"/>
        <v>0</v>
      </c>
    </row>
    <row r="382" ht="15.75" hidden="1" spans="1:6">
      <c r="A382" s="307">
        <v>2040806</v>
      </c>
      <c r="B382" s="307" t="s">
        <v>268</v>
      </c>
      <c r="C382" s="308">
        <v>0</v>
      </c>
      <c r="D382" s="309"/>
      <c r="E382" s="310"/>
      <c r="F382" s="173">
        <f t="shared" si="6"/>
        <v>0</v>
      </c>
    </row>
    <row r="383" ht="15.75" hidden="1" spans="1:6">
      <c r="A383" s="307">
        <v>2040807</v>
      </c>
      <c r="B383" s="307" t="s">
        <v>86</v>
      </c>
      <c r="C383" s="308">
        <v>0</v>
      </c>
      <c r="D383" s="309"/>
      <c r="E383" s="310"/>
      <c r="F383" s="173">
        <f t="shared" si="6"/>
        <v>0</v>
      </c>
    </row>
    <row r="384" ht="15.75" hidden="1" spans="1:6">
      <c r="A384" s="307">
        <v>2040850</v>
      </c>
      <c r="B384" s="307" t="s">
        <v>55</v>
      </c>
      <c r="C384" s="308">
        <v>0</v>
      </c>
      <c r="D384" s="309"/>
      <c r="E384" s="310"/>
      <c r="F384" s="173">
        <f t="shared" si="6"/>
        <v>0</v>
      </c>
    </row>
    <row r="385" ht="15.75" hidden="1" spans="1:6">
      <c r="A385" s="307">
        <v>2040899</v>
      </c>
      <c r="B385" s="307" t="s">
        <v>269</v>
      </c>
      <c r="C385" s="308">
        <v>0</v>
      </c>
      <c r="D385" s="309"/>
      <c r="E385" s="310"/>
      <c r="F385" s="173">
        <f t="shared" si="6"/>
        <v>0</v>
      </c>
    </row>
    <row r="386" ht="15.75" hidden="1" spans="1:6">
      <c r="A386" s="307">
        <v>20409</v>
      </c>
      <c r="B386" s="311" t="s">
        <v>270</v>
      </c>
      <c r="C386" s="312">
        <f>SUM(C387:C393)</f>
        <v>0</v>
      </c>
      <c r="D386" s="309">
        <f>SUM(D387:D393)</f>
        <v>0</v>
      </c>
      <c r="E386" s="310"/>
      <c r="F386" s="173">
        <f t="shared" si="6"/>
        <v>0</v>
      </c>
    </row>
    <row r="387" ht="15.75" hidden="1" spans="1:6">
      <c r="A387" s="307">
        <v>2040901</v>
      </c>
      <c r="B387" s="307" t="s">
        <v>46</v>
      </c>
      <c r="C387" s="308">
        <v>0</v>
      </c>
      <c r="D387" s="309"/>
      <c r="E387" s="310"/>
      <c r="F387" s="173">
        <f t="shared" si="6"/>
        <v>0</v>
      </c>
    </row>
    <row r="388" ht="15.75" hidden="1" spans="1:6">
      <c r="A388" s="307">
        <v>2040902</v>
      </c>
      <c r="B388" s="307" t="s">
        <v>47</v>
      </c>
      <c r="C388" s="308">
        <v>0</v>
      </c>
      <c r="D388" s="309"/>
      <c r="E388" s="310"/>
      <c r="F388" s="173">
        <f t="shared" si="6"/>
        <v>0</v>
      </c>
    </row>
    <row r="389" ht="15.75" hidden="1" spans="1:6">
      <c r="A389" s="307">
        <v>2040903</v>
      </c>
      <c r="B389" s="307" t="s">
        <v>48</v>
      </c>
      <c r="C389" s="308">
        <v>0</v>
      </c>
      <c r="D389" s="309"/>
      <c r="E389" s="310"/>
      <c r="F389" s="173">
        <f t="shared" si="6"/>
        <v>0</v>
      </c>
    </row>
    <row r="390" ht="15.75" hidden="1" spans="1:6">
      <c r="A390" s="307">
        <v>2040904</v>
      </c>
      <c r="B390" s="307" t="s">
        <v>271</v>
      </c>
      <c r="C390" s="308">
        <v>0</v>
      </c>
      <c r="D390" s="309"/>
      <c r="E390" s="310"/>
      <c r="F390" s="173">
        <f t="shared" si="6"/>
        <v>0</v>
      </c>
    </row>
    <row r="391" ht="15.75" hidden="1" spans="1:6">
      <c r="A391" s="307">
        <v>2040905</v>
      </c>
      <c r="B391" s="307" t="s">
        <v>272</v>
      </c>
      <c r="C391" s="308">
        <v>0</v>
      </c>
      <c r="D391" s="309"/>
      <c r="E391" s="310"/>
      <c r="F391" s="173">
        <f t="shared" si="6"/>
        <v>0</v>
      </c>
    </row>
    <row r="392" ht="15.75" hidden="1" spans="1:6">
      <c r="A392" s="307">
        <v>2040950</v>
      </c>
      <c r="B392" s="307" t="s">
        <v>55</v>
      </c>
      <c r="C392" s="308">
        <v>0</v>
      </c>
      <c r="D392" s="309"/>
      <c r="E392" s="310"/>
      <c r="F392" s="173">
        <f t="shared" si="6"/>
        <v>0</v>
      </c>
    </row>
    <row r="393" ht="15.75" hidden="1" spans="1:6">
      <c r="A393" s="307">
        <v>2040999</v>
      </c>
      <c r="B393" s="307" t="s">
        <v>273</v>
      </c>
      <c r="C393" s="308">
        <v>0</v>
      </c>
      <c r="D393" s="309"/>
      <c r="E393" s="310"/>
      <c r="F393" s="173">
        <f t="shared" si="6"/>
        <v>0</v>
      </c>
    </row>
    <row r="394" ht="15.75" hidden="1" spans="1:6">
      <c r="A394" s="307">
        <v>20410</v>
      </c>
      <c r="B394" s="311" t="s">
        <v>274</v>
      </c>
      <c r="C394" s="312">
        <f>SUM(C395:C399)</f>
        <v>0</v>
      </c>
      <c r="D394" s="309">
        <f>SUM(D395:D399)</f>
        <v>0</v>
      </c>
      <c r="E394" s="310"/>
      <c r="F394" s="173">
        <f t="shared" ref="F394:F457" si="7">C394+D394</f>
        <v>0</v>
      </c>
    </row>
    <row r="395" ht="15.75" hidden="1" spans="1:6">
      <c r="A395" s="307">
        <v>2041001</v>
      </c>
      <c r="B395" s="307" t="s">
        <v>46</v>
      </c>
      <c r="C395" s="308">
        <v>0</v>
      </c>
      <c r="D395" s="309"/>
      <c r="E395" s="310"/>
      <c r="F395" s="173">
        <f t="shared" si="7"/>
        <v>0</v>
      </c>
    </row>
    <row r="396" ht="15.75" hidden="1" spans="1:6">
      <c r="A396" s="307">
        <v>2041002</v>
      </c>
      <c r="B396" s="307" t="s">
        <v>47</v>
      </c>
      <c r="C396" s="308">
        <v>0</v>
      </c>
      <c r="D396" s="309"/>
      <c r="E396" s="310"/>
      <c r="F396" s="173">
        <f t="shared" si="7"/>
        <v>0</v>
      </c>
    </row>
    <row r="397" ht="15.75" hidden="1" spans="1:6">
      <c r="A397" s="307">
        <v>2041006</v>
      </c>
      <c r="B397" s="307" t="s">
        <v>86</v>
      </c>
      <c r="C397" s="308">
        <v>0</v>
      </c>
      <c r="D397" s="309"/>
      <c r="E397" s="310"/>
      <c r="F397" s="173">
        <f t="shared" si="7"/>
        <v>0</v>
      </c>
    </row>
    <row r="398" ht="15.75" hidden="1" spans="1:6">
      <c r="A398" s="307">
        <v>2041007</v>
      </c>
      <c r="B398" s="307" t="s">
        <v>275</v>
      </c>
      <c r="C398" s="308">
        <v>0</v>
      </c>
      <c r="D398" s="309"/>
      <c r="E398" s="310"/>
      <c r="F398" s="173">
        <f t="shared" si="7"/>
        <v>0</v>
      </c>
    </row>
    <row r="399" ht="15.75" hidden="1" spans="1:6">
      <c r="A399" s="303">
        <v>2041099</v>
      </c>
      <c r="B399" s="303" t="s">
        <v>276</v>
      </c>
      <c r="C399" s="304">
        <v>0</v>
      </c>
      <c r="D399" s="305"/>
      <c r="E399" s="306"/>
      <c r="F399" s="173">
        <f t="shared" si="7"/>
        <v>0</v>
      </c>
    </row>
    <row r="400" ht="15.8" customHeight="1" spans="1:6">
      <c r="A400" s="148">
        <v>20499</v>
      </c>
      <c r="B400" s="171" t="s">
        <v>277</v>
      </c>
      <c r="C400" s="150">
        <f>C401+C402</f>
        <v>51</v>
      </c>
      <c r="D400" s="150">
        <f>D401+D402</f>
        <v>189</v>
      </c>
      <c r="E400" s="135">
        <f t="shared" ref="E400:E406" si="8">ROUND((D400/C400-1)*100,2)</f>
        <v>270.59</v>
      </c>
      <c r="F400" s="173">
        <f t="shared" si="7"/>
        <v>240</v>
      </c>
    </row>
    <row r="401" ht="15.8" customHeight="1" spans="1:6">
      <c r="A401" s="148">
        <v>2049902</v>
      </c>
      <c r="B401" s="148" t="s">
        <v>278</v>
      </c>
      <c r="C401" s="154">
        <v>5</v>
      </c>
      <c r="D401" s="150">
        <v>4</v>
      </c>
      <c r="E401" s="135">
        <f t="shared" si="8"/>
        <v>-20</v>
      </c>
      <c r="F401" s="173">
        <f t="shared" si="7"/>
        <v>9</v>
      </c>
    </row>
    <row r="402" ht="15.8" customHeight="1" spans="1:6">
      <c r="A402" s="148">
        <v>2049999</v>
      </c>
      <c r="B402" s="148" t="s">
        <v>279</v>
      </c>
      <c r="C402" s="154">
        <v>46</v>
      </c>
      <c r="D402" s="150">
        <v>185</v>
      </c>
      <c r="E402" s="135">
        <f t="shared" si="8"/>
        <v>302.17</v>
      </c>
      <c r="F402" s="173">
        <f t="shared" si="7"/>
        <v>231</v>
      </c>
    </row>
    <row r="403" ht="15.8" customHeight="1" spans="1:6">
      <c r="A403" s="148">
        <v>205</v>
      </c>
      <c r="B403" s="171" t="s">
        <v>280</v>
      </c>
      <c r="C403" s="150">
        <f>C404+C409+C416+C422+C428+C432+C436+C440+C446+C453</f>
        <v>59338</v>
      </c>
      <c r="D403" s="150">
        <f>D404+D409+D416+D422+D428+D432+D436+D440+D446+D453</f>
        <v>56355</v>
      </c>
      <c r="E403" s="135">
        <f t="shared" si="8"/>
        <v>-5.03</v>
      </c>
      <c r="F403" s="173">
        <f t="shared" si="7"/>
        <v>115693</v>
      </c>
    </row>
    <row r="404" ht="15.8" customHeight="1" spans="1:6">
      <c r="A404" s="148">
        <v>20501</v>
      </c>
      <c r="B404" s="171" t="s">
        <v>281</v>
      </c>
      <c r="C404" s="150">
        <f>SUM(C405:C408)</f>
        <v>910</v>
      </c>
      <c r="D404" s="150">
        <f>SUM(D405:D408)</f>
        <v>1283</v>
      </c>
      <c r="E404" s="135">
        <f t="shared" si="8"/>
        <v>40.99</v>
      </c>
      <c r="F404" s="173">
        <f t="shared" si="7"/>
        <v>2193</v>
      </c>
    </row>
    <row r="405" ht="15.8" customHeight="1" spans="1:6">
      <c r="A405" s="148">
        <v>2050101</v>
      </c>
      <c r="B405" s="148" t="s">
        <v>46</v>
      </c>
      <c r="C405" s="154">
        <v>246</v>
      </c>
      <c r="D405" s="150">
        <v>298</v>
      </c>
      <c r="E405" s="135">
        <f t="shared" si="8"/>
        <v>21.14</v>
      </c>
      <c r="F405" s="173">
        <f t="shared" si="7"/>
        <v>544</v>
      </c>
    </row>
    <row r="406" ht="15.8" customHeight="1" spans="1:6">
      <c r="A406" s="148">
        <v>2050102</v>
      </c>
      <c r="B406" s="148" t="s">
        <v>47</v>
      </c>
      <c r="C406" s="154">
        <v>57</v>
      </c>
      <c r="D406" s="150">
        <v>-1</v>
      </c>
      <c r="E406" s="135">
        <f t="shared" si="8"/>
        <v>-101.75</v>
      </c>
      <c r="F406" s="173">
        <f t="shared" si="7"/>
        <v>56</v>
      </c>
    </row>
    <row r="407" ht="15.75" hidden="1" spans="1:6">
      <c r="A407" s="295">
        <v>2050103</v>
      </c>
      <c r="B407" s="295" t="s">
        <v>48</v>
      </c>
      <c r="C407" s="296">
        <v>0</v>
      </c>
      <c r="D407" s="297"/>
      <c r="E407" s="298"/>
      <c r="F407" s="173">
        <f t="shared" si="7"/>
        <v>0</v>
      </c>
    </row>
    <row r="408" ht="15.8" customHeight="1" spans="1:6">
      <c r="A408" s="148">
        <v>2050199</v>
      </c>
      <c r="B408" s="148" t="s">
        <v>282</v>
      </c>
      <c r="C408" s="154">
        <v>607</v>
      </c>
      <c r="D408" s="150">
        <v>986</v>
      </c>
      <c r="E408" s="135">
        <f t="shared" ref="E408:E413" si="9">ROUND((D408/C408-1)*100,2)</f>
        <v>62.44</v>
      </c>
      <c r="F408" s="173">
        <f t="shared" si="7"/>
        <v>1593</v>
      </c>
    </row>
    <row r="409" ht="15.8" customHeight="1" spans="1:6">
      <c r="A409" s="148">
        <v>20502</v>
      </c>
      <c r="B409" s="171" t="s">
        <v>283</v>
      </c>
      <c r="C409" s="150">
        <f>SUM(C410:C415)</f>
        <v>52850</v>
      </c>
      <c r="D409" s="150">
        <f>SUM(D410:D415)</f>
        <v>50090</v>
      </c>
      <c r="E409" s="135">
        <f t="shared" si="9"/>
        <v>-5.22</v>
      </c>
      <c r="F409" s="173">
        <f t="shared" si="7"/>
        <v>102940</v>
      </c>
    </row>
    <row r="410" ht="15.8" customHeight="1" spans="1:6">
      <c r="A410" s="148">
        <v>2050201</v>
      </c>
      <c r="B410" s="148" t="s">
        <v>284</v>
      </c>
      <c r="C410" s="154">
        <v>6886</v>
      </c>
      <c r="D410" s="150">
        <v>6825</v>
      </c>
      <c r="E410" s="135">
        <f t="shared" si="9"/>
        <v>-0.89</v>
      </c>
      <c r="F410" s="173">
        <f t="shared" si="7"/>
        <v>13711</v>
      </c>
    </row>
    <row r="411" ht="15.8" customHeight="1" spans="1:6">
      <c r="A411" s="148">
        <v>2050202</v>
      </c>
      <c r="B411" s="148" t="s">
        <v>285</v>
      </c>
      <c r="C411" s="154">
        <v>23337</v>
      </c>
      <c r="D411" s="150">
        <v>21945</v>
      </c>
      <c r="E411" s="135">
        <f t="shared" si="9"/>
        <v>-5.96</v>
      </c>
      <c r="F411" s="173">
        <f t="shared" si="7"/>
        <v>45282</v>
      </c>
    </row>
    <row r="412" ht="15.8" customHeight="1" spans="1:6">
      <c r="A412" s="148">
        <v>2050203</v>
      </c>
      <c r="B412" s="148" t="s">
        <v>286</v>
      </c>
      <c r="C412" s="154">
        <v>11629</v>
      </c>
      <c r="D412" s="150">
        <v>12173</v>
      </c>
      <c r="E412" s="135">
        <f t="shared" si="9"/>
        <v>4.68</v>
      </c>
      <c r="F412" s="173">
        <f t="shared" si="7"/>
        <v>23802</v>
      </c>
    </row>
    <row r="413" ht="15.8" customHeight="1" spans="1:6">
      <c r="A413" s="148">
        <v>2050204</v>
      </c>
      <c r="B413" s="148" t="s">
        <v>287</v>
      </c>
      <c r="C413" s="154">
        <v>9217</v>
      </c>
      <c r="D413" s="150">
        <v>7288</v>
      </c>
      <c r="E413" s="135">
        <f t="shared" si="9"/>
        <v>-20.93</v>
      </c>
      <c r="F413" s="173">
        <f t="shared" si="7"/>
        <v>16505</v>
      </c>
    </row>
    <row r="414" ht="15.75" hidden="1" spans="1:6">
      <c r="A414" s="295">
        <v>2050205</v>
      </c>
      <c r="B414" s="295" t="s">
        <v>288</v>
      </c>
      <c r="C414" s="296">
        <v>0</v>
      </c>
      <c r="D414" s="297"/>
      <c r="E414" s="298"/>
      <c r="F414" s="173">
        <f t="shared" si="7"/>
        <v>0</v>
      </c>
    </row>
    <row r="415" ht="15.8" customHeight="1" spans="1:6">
      <c r="A415" s="148">
        <v>2050299</v>
      </c>
      <c r="B415" s="148" t="s">
        <v>289</v>
      </c>
      <c r="C415" s="154">
        <v>1781</v>
      </c>
      <c r="D415" s="150">
        <v>1859</v>
      </c>
      <c r="E415" s="135">
        <f>ROUND((D415/C415-1)*100,2)</f>
        <v>4.38</v>
      </c>
      <c r="F415" s="173">
        <f t="shared" si="7"/>
        <v>3640</v>
      </c>
    </row>
    <row r="416" ht="15.8" customHeight="1" spans="1:6">
      <c r="A416" s="148">
        <v>20503</v>
      </c>
      <c r="B416" s="171" t="s">
        <v>290</v>
      </c>
      <c r="C416" s="150">
        <f>SUM(C417:C421)</f>
        <v>3268</v>
      </c>
      <c r="D416" s="150">
        <f>SUM(D417:D421)</f>
        <v>4027</v>
      </c>
      <c r="E416" s="135">
        <f>ROUND((D416/C416-1)*100,2)</f>
        <v>23.23</v>
      </c>
      <c r="F416" s="173">
        <f t="shared" si="7"/>
        <v>7295</v>
      </c>
    </row>
    <row r="417" ht="15.75" hidden="1" spans="1:6">
      <c r="A417" s="295">
        <v>2050301</v>
      </c>
      <c r="B417" s="295" t="s">
        <v>291</v>
      </c>
      <c r="C417" s="296">
        <v>0</v>
      </c>
      <c r="D417" s="297"/>
      <c r="E417" s="298"/>
      <c r="F417" s="173">
        <f t="shared" si="7"/>
        <v>0</v>
      </c>
    </row>
    <row r="418" ht="15.8" customHeight="1" spans="1:6">
      <c r="A418" s="148">
        <v>2050302</v>
      </c>
      <c r="B418" s="148" t="s">
        <v>292</v>
      </c>
      <c r="C418" s="154">
        <v>3224</v>
      </c>
      <c r="D418" s="150">
        <v>4027</v>
      </c>
      <c r="E418" s="135">
        <f>ROUND((D418/C418-1)*100,2)</f>
        <v>24.91</v>
      </c>
      <c r="F418" s="173">
        <f t="shared" si="7"/>
        <v>7251</v>
      </c>
    </row>
    <row r="419" ht="15.75" hidden="1" spans="1:6">
      <c r="A419" s="299">
        <v>2050303</v>
      </c>
      <c r="B419" s="299" t="s">
        <v>293</v>
      </c>
      <c r="C419" s="300">
        <v>0</v>
      </c>
      <c r="D419" s="301"/>
      <c r="E419" s="302"/>
      <c r="F419" s="173">
        <f t="shared" si="7"/>
        <v>0</v>
      </c>
    </row>
    <row r="420" ht="15.75" hidden="1" spans="1:6">
      <c r="A420" s="303">
        <v>2050305</v>
      </c>
      <c r="B420" s="303" t="s">
        <v>294</v>
      </c>
      <c r="C420" s="304">
        <v>0</v>
      </c>
      <c r="D420" s="305"/>
      <c r="E420" s="306"/>
      <c r="F420" s="173">
        <f t="shared" si="7"/>
        <v>0</v>
      </c>
    </row>
    <row r="421" ht="15.8" customHeight="1" spans="1:6">
      <c r="A421" s="148">
        <v>2050399</v>
      </c>
      <c r="B421" s="148" t="s">
        <v>295</v>
      </c>
      <c r="C421" s="154">
        <v>44</v>
      </c>
      <c r="D421" s="150"/>
      <c r="E421" s="135">
        <f>ROUND((D421/C421-1)*100,2)</f>
        <v>-100</v>
      </c>
      <c r="F421" s="173">
        <f t="shared" si="7"/>
        <v>44</v>
      </c>
    </row>
    <row r="422" ht="15.75" hidden="1" spans="1:6">
      <c r="A422" s="299">
        <v>20504</v>
      </c>
      <c r="B422" s="314" t="s">
        <v>296</v>
      </c>
      <c r="C422" s="315">
        <f>SUM(C423:C427)</f>
        <v>0</v>
      </c>
      <c r="D422" s="301">
        <f>SUM(D423:D427)</f>
        <v>0</v>
      </c>
      <c r="E422" s="302"/>
      <c r="F422" s="173">
        <f t="shared" si="7"/>
        <v>0</v>
      </c>
    </row>
    <row r="423" ht="15.75" hidden="1" spans="1:6">
      <c r="A423" s="307">
        <v>2050401</v>
      </c>
      <c r="B423" s="307" t="s">
        <v>297</v>
      </c>
      <c r="C423" s="308">
        <v>0</v>
      </c>
      <c r="D423" s="309"/>
      <c r="E423" s="310"/>
      <c r="F423" s="173">
        <f t="shared" si="7"/>
        <v>0</v>
      </c>
    </row>
    <row r="424" ht="15.75" hidden="1" spans="1:6">
      <c r="A424" s="307">
        <v>2050402</v>
      </c>
      <c r="B424" s="307" t="s">
        <v>298</v>
      </c>
      <c r="C424" s="308">
        <v>0</v>
      </c>
      <c r="D424" s="309"/>
      <c r="E424" s="310"/>
      <c r="F424" s="173">
        <f t="shared" si="7"/>
        <v>0</v>
      </c>
    </row>
    <row r="425" ht="15.75" hidden="1" spans="1:6">
      <c r="A425" s="307">
        <v>2050403</v>
      </c>
      <c r="B425" s="307" t="s">
        <v>299</v>
      </c>
      <c r="C425" s="308">
        <v>0</v>
      </c>
      <c r="D425" s="309"/>
      <c r="E425" s="310"/>
      <c r="F425" s="173">
        <f t="shared" si="7"/>
        <v>0</v>
      </c>
    </row>
    <row r="426" ht="15.75" hidden="1" spans="1:6">
      <c r="A426" s="307">
        <v>2050404</v>
      </c>
      <c r="B426" s="307" t="s">
        <v>300</v>
      </c>
      <c r="C426" s="308">
        <v>0</v>
      </c>
      <c r="D426" s="309"/>
      <c r="E426" s="310"/>
      <c r="F426" s="173">
        <f t="shared" si="7"/>
        <v>0</v>
      </c>
    </row>
    <row r="427" ht="15.75" hidden="1" spans="1:6">
      <c r="A427" s="307">
        <v>2050499</v>
      </c>
      <c r="B427" s="307" t="s">
        <v>301</v>
      </c>
      <c r="C427" s="308">
        <v>0</v>
      </c>
      <c r="D427" s="309"/>
      <c r="E427" s="310"/>
      <c r="F427" s="173">
        <f t="shared" si="7"/>
        <v>0</v>
      </c>
    </row>
    <row r="428" ht="15.75" hidden="1" spans="1:6">
      <c r="A428" s="307">
        <v>20505</v>
      </c>
      <c r="B428" s="311" t="s">
        <v>302</v>
      </c>
      <c r="C428" s="312">
        <f>SUM(C429:C431)</f>
        <v>0</v>
      </c>
      <c r="D428" s="309">
        <f>SUM(D429:D431)</f>
        <v>0</v>
      </c>
      <c r="E428" s="310"/>
      <c r="F428" s="173">
        <f t="shared" si="7"/>
        <v>0</v>
      </c>
    </row>
    <row r="429" ht="15.75" hidden="1" spans="1:6">
      <c r="A429" s="307">
        <v>2050501</v>
      </c>
      <c r="B429" s="307" t="s">
        <v>303</v>
      </c>
      <c r="C429" s="308">
        <v>0</v>
      </c>
      <c r="D429" s="309"/>
      <c r="E429" s="310"/>
      <c r="F429" s="173">
        <f t="shared" si="7"/>
        <v>0</v>
      </c>
    </row>
    <row r="430" ht="15.75" hidden="1" spans="1:6">
      <c r="A430" s="307">
        <v>2050502</v>
      </c>
      <c r="B430" s="307" t="s">
        <v>304</v>
      </c>
      <c r="C430" s="308">
        <v>0</v>
      </c>
      <c r="D430" s="309"/>
      <c r="E430" s="310"/>
      <c r="F430" s="173">
        <f t="shared" si="7"/>
        <v>0</v>
      </c>
    </row>
    <row r="431" ht="15.75" hidden="1" spans="1:6">
      <c r="A431" s="307">
        <v>2050599</v>
      </c>
      <c r="B431" s="307" t="s">
        <v>305</v>
      </c>
      <c r="C431" s="308">
        <v>0</v>
      </c>
      <c r="D431" s="309"/>
      <c r="E431" s="310"/>
      <c r="F431" s="173">
        <f t="shared" si="7"/>
        <v>0</v>
      </c>
    </row>
    <row r="432" ht="15.75" hidden="1" spans="1:6">
      <c r="A432" s="307">
        <v>20506</v>
      </c>
      <c r="B432" s="311" t="s">
        <v>306</v>
      </c>
      <c r="C432" s="312">
        <f>SUM(C433:C435)</f>
        <v>0</v>
      </c>
      <c r="D432" s="309">
        <f>SUM(D433:D435)</f>
        <v>0</v>
      </c>
      <c r="E432" s="310"/>
      <c r="F432" s="173">
        <f t="shared" si="7"/>
        <v>0</v>
      </c>
    </row>
    <row r="433" ht="15.75" hidden="1" spans="1:6">
      <c r="A433" s="307">
        <v>2050601</v>
      </c>
      <c r="B433" s="307" t="s">
        <v>307</v>
      </c>
      <c r="C433" s="308">
        <v>0</v>
      </c>
      <c r="D433" s="309"/>
      <c r="E433" s="310"/>
      <c r="F433" s="173">
        <f t="shared" si="7"/>
        <v>0</v>
      </c>
    </row>
    <row r="434" ht="15.75" hidden="1" spans="1:6">
      <c r="A434" s="307">
        <v>2050602</v>
      </c>
      <c r="B434" s="307" t="s">
        <v>308</v>
      </c>
      <c r="C434" s="308">
        <v>0</v>
      </c>
      <c r="D434" s="309"/>
      <c r="E434" s="310"/>
      <c r="F434" s="173">
        <f t="shared" si="7"/>
        <v>0</v>
      </c>
    </row>
    <row r="435" ht="15.75" hidden="1" spans="1:6">
      <c r="A435" s="303">
        <v>2050699</v>
      </c>
      <c r="B435" s="303" t="s">
        <v>309</v>
      </c>
      <c r="C435" s="304">
        <v>0</v>
      </c>
      <c r="D435" s="305"/>
      <c r="E435" s="306"/>
      <c r="F435" s="173">
        <f t="shared" si="7"/>
        <v>0</v>
      </c>
    </row>
    <row r="436" ht="15.8" customHeight="1" spans="1:6">
      <c r="A436" s="148">
        <v>20507</v>
      </c>
      <c r="B436" s="171" t="s">
        <v>310</v>
      </c>
      <c r="C436" s="150">
        <f>SUM(C437:C439)</f>
        <v>-4</v>
      </c>
      <c r="D436" s="150">
        <f>SUM(D437:D439)</f>
        <v>125</v>
      </c>
      <c r="E436" s="135">
        <f>ROUND((D436/C436-1)*100,2)</f>
        <v>-3225</v>
      </c>
      <c r="F436" s="173">
        <f t="shared" si="7"/>
        <v>121</v>
      </c>
    </row>
    <row r="437" ht="15.8" customHeight="1" spans="1:6">
      <c r="A437" s="148">
        <v>2050701</v>
      </c>
      <c r="B437" s="148" t="s">
        <v>311</v>
      </c>
      <c r="C437" s="154">
        <v>-4</v>
      </c>
      <c r="D437" s="150">
        <v>122</v>
      </c>
      <c r="E437" s="135">
        <f>ROUND((D437/C437-1)*100,2)</f>
        <v>-3150</v>
      </c>
      <c r="F437" s="173">
        <f t="shared" si="7"/>
        <v>118</v>
      </c>
    </row>
    <row r="438" ht="15.75" hidden="1" spans="1:6">
      <c r="A438" s="295">
        <v>2050702</v>
      </c>
      <c r="B438" s="295" t="s">
        <v>312</v>
      </c>
      <c r="C438" s="296">
        <v>0</v>
      </c>
      <c r="D438" s="297"/>
      <c r="E438" s="298"/>
      <c r="F438" s="173">
        <f t="shared" si="7"/>
        <v>0</v>
      </c>
    </row>
    <row r="439" ht="15.8" customHeight="1" spans="1:6">
      <c r="A439" s="148">
        <v>2050799</v>
      </c>
      <c r="B439" s="148" t="s">
        <v>313</v>
      </c>
      <c r="C439" s="154">
        <v>0</v>
      </c>
      <c r="D439" s="150">
        <v>3</v>
      </c>
      <c r="E439" s="135"/>
      <c r="F439" s="173">
        <f t="shared" si="7"/>
        <v>3</v>
      </c>
    </row>
    <row r="440" ht="15.8" customHeight="1" spans="1:6">
      <c r="A440" s="148">
        <v>20508</v>
      </c>
      <c r="B440" s="171" t="s">
        <v>314</v>
      </c>
      <c r="C440" s="150">
        <f>SUM(C441:C445)</f>
        <v>333</v>
      </c>
      <c r="D440" s="150">
        <f>SUM(D441:D445)</f>
        <v>743</v>
      </c>
      <c r="E440" s="135">
        <f>ROUND((D440/C440-1)*100,2)</f>
        <v>123.12</v>
      </c>
      <c r="F440" s="173">
        <f t="shared" si="7"/>
        <v>1076</v>
      </c>
    </row>
    <row r="441" ht="15.75" hidden="1" spans="1:6">
      <c r="A441" s="295">
        <v>2050801</v>
      </c>
      <c r="B441" s="295" t="s">
        <v>315</v>
      </c>
      <c r="C441" s="296">
        <v>0</v>
      </c>
      <c r="D441" s="297"/>
      <c r="E441" s="298"/>
      <c r="F441" s="173">
        <f t="shared" si="7"/>
        <v>0</v>
      </c>
    </row>
    <row r="442" ht="15.8" customHeight="1" spans="1:6">
      <c r="A442" s="148">
        <v>2050802</v>
      </c>
      <c r="B442" s="148" t="s">
        <v>316</v>
      </c>
      <c r="C442" s="154">
        <v>333</v>
      </c>
      <c r="D442" s="150">
        <v>743</v>
      </c>
      <c r="E442" s="135">
        <f>ROUND((D442/C442-1)*100,2)</f>
        <v>123.12</v>
      </c>
      <c r="F442" s="173">
        <f t="shared" si="7"/>
        <v>1076</v>
      </c>
    </row>
    <row r="443" ht="15.75" hidden="1" spans="1:6">
      <c r="A443" s="299">
        <v>2050803</v>
      </c>
      <c r="B443" s="299" t="s">
        <v>317</v>
      </c>
      <c r="C443" s="300">
        <v>0</v>
      </c>
      <c r="D443" s="301"/>
      <c r="E443" s="302"/>
      <c r="F443" s="173">
        <f t="shared" si="7"/>
        <v>0</v>
      </c>
    </row>
    <row r="444" ht="15.75" hidden="1" spans="1:6">
      <c r="A444" s="307">
        <v>2050804</v>
      </c>
      <c r="B444" s="307" t="s">
        <v>318</v>
      </c>
      <c r="C444" s="308">
        <v>0</v>
      </c>
      <c r="D444" s="309"/>
      <c r="E444" s="310"/>
      <c r="F444" s="173">
        <f t="shared" si="7"/>
        <v>0</v>
      </c>
    </row>
    <row r="445" ht="15.75" hidden="1" spans="1:6">
      <c r="A445" s="303">
        <v>2050899</v>
      </c>
      <c r="B445" s="303" t="s">
        <v>319</v>
      </c>
      <c r="C445" s="304">
        <v>0</v>
      </c>
      <c r="D445" s="305"/>
      <c r="E445" s="306"/>
      <c r="F445" s="173">
        <f t="shared" si="7"/>
        <v>0</v>
      </c>
    </row>
    <row r="446" ht="15.8" customHeight="1" spans="1:6">
      <c r="A446" s="148">
        <v>20509</v>
      </c>
      <c r="B446" s="171" t="s">
        <v>320</v>
      </c>
      <c r="C446" s="150">
        <f>SUM(C447:C452)</f>
        <v>1581</v>
      </c>
      <c r="D446" s="150">
        <f>SUM(D447:D452)</f>
        <v>0</v>
      </c>
      <c r="E446" s="135">
        <f>ROUND((D446/C446-1)*100,2)</f>
        <v>-100</v>
      </c>
      <c r="F446" s="173">
        <f t="shared" si="7"/>
        <v>1581</v>
      </c>
    </row>
    <row r="447" ht="15.75" hidden="1" spans="1:6">
      <c r="A447" s="299">
        <v>2050901</v>
      </c>
      <c r="B447" s="299" t="s">
        <v>321</v>
      </c>
      <c r="C447" s="300">
        <v>0</v>
      </c>
      <c r="D447" s="301"/>
      <c r="E447" s="302"/>
      <c r="F447" s="173">
        <f t="shared" si="7"/>
        <v>0</v>
      </c>
    </row>
    <row r="448" ht="15.75" hidden="1" spans="1:6">
      <c r="A448" s="307">
        <v>2050902</v>
      </c>
      <c r="B448" s="307" t="s">
        <v>322</v>
      </c>
      <c r="C448" s="308">
        <v>0</v>
      </c>
      <c r="D448" s="309"/>
      <c r="E448" s="310"/>
      <c r="F448" s="173">
        <f t="shared" si="7"/>
        <v>0</v>
      </c>
    </row>
    <row r="449" ht="15.75" hidden="1" spans="1:6">
      <c r="A449" s="307">
        <v>2050903</v>
      </c>
      <c r="B449" s="307" t="s">
        <v>323</v>
      </c>
      <c r="C449" s="308">
        <v>0</v>
      </c>
      <c r="D449" s="309"/>
      <c r="E449" s="310"/>
      <c r="F449" s="173">
        <f t="shared" si="7"/>
        <v>0</v>
      </c>
    </row>
    <row r="450" ht="15.75" hidden="1" spans="1:6">
      <c r="A450" s="307">
        <v>2050904</v>
      </c>
      <c r="B450" s="307" t="s">
        <v>324</v>
      </c>
      <c r="C450" s="308">
        <v>0</v>
      </c>
      <c r="D450" s="309"/>
      <c r="E450" s="310"/>
      <c r="F450" s="173">
        <f t="shared" si="7"/>
        <v>0</v>
      </c>
    </row>
    <row r="451" ht="15.75" hidden="1" spans="1:6">
      <c r="A451" s="303">
        <v>2050905</v>
      </c>
      <c r="B451" s="303" t="s">
        <v>325</v>
      </c>
      <c r="C451" s="304">
        <v>0</v>
      </c>
      <c r="D451" s="305"/>
      <c r="E451" s="306"/>
      <c r="F451" s="173">
        <f t="shared" si="7"/>
        <v>0</v>
      </c>
    </row>
    <row r="452" ht="15.8" customHeight="1" spans="1:6">
      <c r="A452" s="148">
        <v>2050999</v>
      </c>
      <c r="B452" s="148" t="s">
        <v>326</v>
      </c>
      <c r="C452" s="154">
        <v>1581</v>
      </c>
      <c r="D452" s="150"/>
      <c r="E452" s="135">
        <f t="shared" ref="E452:E458" si="10">ROUND((D452/C452-1)*100,2)</f>
        <v>-100</v>
      </c>
      <c r="F452" s="173">
        <f t="shared" si="7"/>
        <v>1581</v>
      </c>
    </row>
    <row r="453" ht="15.8" customHeight="1" spans="1:6">
      <c r="A453" s="148">
        <v>20599</v>
      </c>
      <c r="B453" s="171" t="s">
        <v>327</v>
      </c>
      <c r="C453" s="150">
        <f>C454</f>
        <v>400</v>
      </c>
      <c r="D453" s="150">
        <f>D454</f>
        <v>87</v>
      </c>
      <c r="E453" s="135">
        <f t="shared" si="10"/>
        <v>-78.25</v>
      </c>
      <c r="F453" s="173">
        <f t="shared" si="7"/>
        <v>487</v>
      </c>
    </row>
    <row r="454" ht="15.8" customHeight="1" spans="1:6">
      <c r="A454" s="148">
        <v>2059999</v>
      </c>
      <c r="B454" s="148" t="s">
        <v>328</v>
      </c>
      <c r="C454" s="154">
        <v>400</v>
      </c>
      <c r="D454" s="150">
        <v>87</v>
      </c>
      <c r="E454" s="135">
        <f t="shared" si="10"/>
        <v>-78.25</v>
      </c>
      <c r="F454" s="173">
        <f t="shared" si="7"/>
        <v>487</v>
      </c>
    </row>
    <row r="455" ht="15.8" customHeight="1" spans="1:6">
      <c r="A455" s="148">
        <v>206</v>
      </c>
      <c r="B455" s="171" t="s">
        <v>329</v>
      </c>
      <c r="C455" s="150">
        <f>SUM(C456,C461,C470,C476,C481,C486,C491,C498,C502,C506)</f>
        <v>2515</v>
      </c>
      <c r="D455" s="150">
        <f>SUM(D456,D461,D470,D476,D481,D486,D491,D498,D502,D506)</f>
        <v>2021</v>
      </c>
      <c r="E455" s="135">
        <f t="shared" si="10"/>
        <v>-19.64</v>
      </c>
      <c r="F455" s="173">
        <f t="shared" si="7"/>
        <v>4536</v>
      </c>
    </row>
    <row r="456" ht="15.8" customHeight="1" spans="1:6">
      <c r="A456" s="148">
        <v>20601</v>
      </c>
      <c r="B456" s="171" t="s">
        <v>330</v>
      </c>
      <c r="C456" s="150">
        <f>SUM(C457:C460)</f>
        <v>285</v>
      </c>
      <c r="D456" s="150">
        <f>SUM(D457:D460)</f>
        <v>298</v>
      </c>
      <c r="E456" s="135">
        <f t="shared" si="10"/>
        <v>4.56</v>
      </c>
      <c r="F456" s="173">
        <f t="shared" si="7"/>
        <v>583</v>
      </c>
    </row>
    <row r="457" ht="15.8" customHeight="1" spans="1:6">
      <c r="A457" s="148">
        <v>2060101</v>
      </c>
      <c r="B457" s="148" t="s">
        <v>46</v>
      </c>
      <c r="C457" s="154">
        <v>266</v>
      </c>
      <c r="D457" s="150">
        <v>317</v>
      </c>
      <c r="E457" s="135">
        <f t="shared" si="10"/>
        <v>19.17</v>
      </c>
      <c r="F457" s="173">
        <f t="shared" si="7"/>
        <v>583</v>
      </c>
    </row>
    <row r="458" ht="15.8" customHeight="1" spans="1:6">
      <c r="A458" s="148">
        <v>2060102</v>
      </c>
      <c r="B458" s="148" t="s">
        <v>47</v>
      </c>
      <c r="C458" s="154">
        <v>23</v>
      </c>
      <c r="D458" s="150">
        <v>5</v>
      </c>
      <c r="E458" s="135">
        <f t="shared" si="10"/>
        <v>-78.26</v>
      </c>
      <c r="F458" s="173">
        <f t="shared" ref="F458:F521" si="11">C458+D458</f>
        <v>28</v>
      </c>
    </row>
    <row r="459" ht="15.75" hidden="1" spans="1:6">
      <c r="A459" s="295">
        <v>2060103</v>
      </c>
      <c r="B459" s="295" t="s">
        <v>48</v>
      </c>
      <c r="C459" s="296">
        <v>0</v>
      </c>
      <c r="D459" s="297"/>
      <c r="E459" s="298"/>
      <c r="F459" s="173">
        <f t="shared" si="11"/>
        <v>0</v>
      </c>
    </row>
    <row r="460" ht="15.8" customHeight="1" spans="1:6">
      <c r="A460" s="148">
        <v>2060199</v>
      </c>
      <c r="B460" s="148" t="s">
        <v>331</v>
      </c>
      <c r="C460" s="154">
        <v>-4</v>
      </c>
      <c r="D460" s="150">
        <v>-24</v>
      </c>
      <c r="E460" s="135">
        <f>ROUND((D460/C460-1)*100,2)</f>
        <v>500</v>
      </c>
      <c r="F460" s="173">
        <f t="shared" si="11"/>
        <v>-28</v>
      </c>
    </row>
    <row r="461" ht="15.8" customHeight="1" spans="1:6">
      <c r="A461" s="148">
        <v>20602</v>
      </c>
      <c r="B461" s="171" t="s">
        <v>332</v>
      </c>
      <c r="C461" s="150">
        <f>SUM(C462:C469)</f>
        <v>2</v>
      </c>
      <c r="D461" s="150">
        <f>SUM(D462:D469)</f>
        <v>0</v>
      </c>
      <c r="E461" s="135">
        <f>ROUND((D461/C461-1)*100,2)</f>
        <v>-100</v>
      </c>
      <c r="F461" s="173">
        <f t="shared" si="11"/>
        <v>2</v>
      </c>
    </row>
    <row r="462" ht="15.75" hidden="1" spans="1:6">
      <c r="A462" s="299">
        <v>2060201</v>
      </c>
      <c r="B462" s="299" t="s">
        <v>333</v>
      </c>
      <c r="C462" s="300">
        <v>0</v>
      </c>
      <c r="D462" s="301"/>
      <c r="E462" s="302"/>
      <c r="F462" s="173">
        <f t="shared" si="11"/>
        <v>0</v>
      </c>
    </row>
    <row r="463" ht="15.75" hidden="1" spans="1:6">
      <c r="A463" s="307">
        <v>2060203</v>
      </c>
      <c r="B463" s="307" t="s">
        <v>334</v>
      </c>
      <c r="C463" s="308">
        <v>0</v>
      </c>
      <c r="D463" s="309"/>
      <c r="E463" s="310"/>
      <c r="F463" s="173">
        <f t="shared" si="11"/>
        <v>0</v>
      </c>
    </row>
    <row r="464" ht="15.75" hidden="1" spans="1:6">
      <c r="A464" s="307">
        <v>2060204</v>
      </c>
      <c r="B464" s="307" t="s">
        <v>335</v>
      </c>
      <c r="C464" s="308">
        <v>0</v>
      </c>
      <c r="D464" s="309"/>
      <c r="E464" s="310"/>
      <c r="F464" s="173">
        <f t="shared" si="11"/>
        <v>0</v>
      </c>
    </row>
    <row r="465" ht="15.75" hidden="1" spans="1:6">
      <c r="A465" s="307">
        <v>2060205</v>
      </c>
      <c r="B465" s="307" t="s">
        <v>336</v>
      </c>
      <c r="C465" s="308">
        <v>0</v>
      </c>
      <c r="D465" s="309"/>
      <c r="E465" s="310"/>
      <c r="F465" s="173">
        <f t="shared" si="11"/>
        <v>0</v>
      </c>
    </row>
    <row r="466" ht="15.75" hidden="1" spans="1:6">
      <c r="A466" s="307">
        <v>2060206</v>
      </c>
      <c r="B466" s="307" t="s">
        <v>337</v>
      </c>
      <c r="C466" s="308">
        <v>0</v>
      </c>
      <c r="D466" s="309"/>
      <c r="E466" s="310"/>
      <c r="F466" s="173">
        <f t="shared" si="11"/>
        <v>0</v>
      </c>
    </row>
    <row r="467" ht="15.75" hidden="1" spans="1:6">
      <c r="A467" s="303">
        <v>2060207</v>
      </c>
      <c r="B467" s="303" t="s">
        <v>338</v>
      </c>
      <c r="C467" s="304">
        <v>0</v>
      </c>
      <c r="D467" s="305"/>
      <c r="E467" s="306"/>
      <c r="F467" s="173">
        <f t="shared" si="11"/>
        <v>0</v>
      </c>
    </row>
    <row r="468" ht="15.8" customHeight="1" spans="1:6">
      <c r="A468" s="148">
        <v>2060208</v>
      </c>
      <c r="B468" s="148" t="s">
        <v>339</v>
      </c>
      <c r="C468" s="154">
        <v>2</v>
      </c>
      <c r="D468" s="150"/>
      <c r="E468" s="135">
        <f>ROUND((D468/C468-1)*100,2)</f>
        <v>-100</v>
      </c>
      <c r="F468" s="173">
        <f t="shared" si="11"/>
        <v>2</v>
      </c>
    </row>
    <row r="469" ht="15.75" hidden="1" spans="1:6">
      <c r="A469" s="299">
        <v>2060299</v>
      </c>
      <c r="B469" s="299" t="s">
        <v>340</v>
      </c>
      <c r="C469" s="300">
        <v>0</v>
      </c>
      <c r="D469" s="301"/>
      <c r="E469" s="302"/>
      <c r="F469" s="173">
        <f t="shared" si="11"/>
        <v>0</v>
      </c>
    </row>
    <row r="470" ht="15.75" hidden="1" spans="1:6">
      <c r="A470" s="307">
        <v>20603</v>
      </c>
      <c r="B470" s="311" t="s">
        <v>341</v>
      </c>
      <c r="C470" s="312">
        <f>SUM(C471:C475)</f>
        <v>0</v>
      </c>
      <c r="D470" s="309">
        <f>SUM(D471:D475)</f>
        <v>0</v>
      </c>
      <c r="E470" s="310"/>
      <c r="F470" s="173">
        <f t="shared" si="11"/>
        <v>0</v>
      </c>
    </row>
    <row r="471" ht="15.75" hidden="1" spans="1:6">
      <c r="A471" s="307">
        <v>2060301</v>
      </c>
      <c r="B471" s="307" t="s">
        <v>333</v>
      </c>
      <c r="C471" s="308">
        <v>0</v>
      </c>
      <c r="D471" s="309"/>
      <c r="E471" s="310"/>
      <c r="F471" s="173">
        <f t="shared" si="11"/>
        <v>0</v>
      </c>
    </row>
    <row r="472" ht="15.75" hidden="1" spans="1:6">
      <c r="A472" s="307">
        <v>2060302</v>
      </c>
      <c r="B472" s="307" t="s">
        <v>342</v>
      </c>
      <c r="C472" s="308">
        <v>0</v>
      </c>
      <c r="D472" s="309"/>
      <c r="E472" s="310"/>
      <c r="F472" s="173">
        <f t="shared" si="11"/>
        <v>0</v>
      </c>
    </row>
    <row r="473" ht="15.75" hidden="1" spans="1:6">
      <c r="A473" s="307">
        <v>2060303</v>
      </c>
      <c r="B473" s="307" t="s">
        <v>343</v>
      </c>
      <c r="C473" s="308">
        <v>0</v>
      </c>
      <c r="D473" s="309"/>
      <c r="E473" s="310"/>
      <c r="F473" s="173">
        <f t="shared" si="11"/>
        <v>0</v>
      </c>
    </row>
    <row r="474" ht="15.75" hidden="1" spans="1:6">
      <c r="A474" s="307">
        <v>2060304</v>
      </c>
      <c r="B474" s="307" t="s">
        <v>344</v>
      </c>
      <c r="C474" s="308">
        <v>0</v>
      </c>
      <c r="D474" s="309"/>
      <c r="E474" s="310"/>
      <c r="F474" s="173">
        <f t="shared" si="11"/>
        <v>0</v>
      </c>
    </row>
    <row r="475" ht="15.75" hidden="1" spans="1:6">
      <c r="A475" s="303">
        <v>2060399</v>
      </c>
      <c r="B475" s="303" t="s">
        <v>345</v>
      </c>
      <c r="C475" s="304">
        <v>0</v>
      </c>
      <c r="D475" s="305"/>
      <c r="E475" s="306"/>
      <c r="F475" s="173">
        <f t="shared" si="11"/>
        <v>0</v>
      </c>
    </row>
    <row r="476" ht="15.8" customHeight="1" spans="1:6">
      <c r="A476" s="148">
        <v>20604</v>
      </c>
      <c r="B476" s="171" t="s">
        <v>346</v>
      </c>
      <c r="C476" s="150">
        <f>SUM(C477:C480)</f>
        <v>2142</v>
      </c>
      <c r="D476" s="150">
        <f>SUM(D477:D480)</f>
        <v>1426</v>
      </c>
      <c r="E476" s="135">
        <f>ROUND((D476/C476-1)*100,2)</f>
        <v>-33.43</v>
      </c>
      <c r="F476" s="173">
        <f t="shared" si="11"/>
        <v>3568</v>
      </c>
    </row>
    <row r="477" ht="15.75" hidden="1" spans="1:6">
      <c r="A477" s="295">
        <v>2060401</v>
      </c>
      <c r="B477" s="295" t="s">
        <v>333</v>
      </c>
      <c r="C477" s="296">
        <v>0</v>
      </c>
      <c r="D477" s="297"/>
      <c r="E477" s="298"/>
      <c r="F477" s="173">
        <f t="shared" si="11"/>
        <v>0</v>
      </c>
    </row>
    <row r="478" ht="15.8" customHeight="1" spans="1:6">
      <c r="A478" s="148">
        <v>2060404</v>
      </c>
      <c r="B478" s="148" t="s">
        <v>347</v>
      </c>
      <c r="C478" s="154">
        <v>1415</v>
      </c>
      <c r="D478" s="150">
        <v>867</v>
      </c>
      <c r="E478" s="135">
        <f>ROUND((D478/C478-1)*100,2)</f>
        <v>-38.73</v>
      </c>
      <c r="F478" s="173">
        <f t="shared" si="11"/>
        <v>2282</v>
      </c>
    </row>
    <row r="479" ht="15.75" hidden="1" spans="1:6">
      <c r="A479" s="295">
        <v>2060405</v>
      </c>
      <c r="B479" s="295" t="s">
        <v>348</v>
      </c>
      <c r="C479" s="296">
        <v>0</v>
      </c>
      <c r="D479" s="297"/>
      <c r="E479" s="298"/>
      <c r="F479" s="173">
        <f t="shared" si="11"/>
        <v>0</v>
      </c>
    </row>
    <row r="480" ht="15.8" customHeight="1" spans="1:6">
      <c r="A480" s="148">
        <v>2060499</v>
      </c>
      <c r="B480" s="148" t="s">
        <v>349</v>
      </c>
      <c r="C480" s="154">
        <v>727</v>
      </c>
      <c r="D480" s="150">
        <v>559</v>
      </c>
      <c r="E480" s="135">
        <f>ROUND((D480/C480-1)*100,2)</f>
        <v>-23.11</v>
      </c>
      <c r="F480" s="173">
        <f t="shared" si="11"/>
        <v>1286</v>
      </c>
    </row>
    <row r="481" ht="15.75" hidden="1" spans="1:6">
      <c r="A481" s="299">
        <v>20605</v>
      </c>
      <c r="B481" s="314" t="s">
        <v>350</v>
      </c>
      <c r="C481" s="315">
        <f>SUM(C482:C485)</f>
        <v>0</v>
      </c>
      <c r="D481" s="301">
        <f>SUM(D482:D485)</f>
        <v>0</v>
      </c>
      <c r="E481" s="302"/>
      <c r="F481" s="173">
        <f t="shared" si="11"/>
        <v>0</v>
      </c>
    </row>
    <row r="482" ht="15.75" hidden="1" spans="1:6">
      <c r="A482" s="307">
        <v>2060501</v>
      </c>
      <c r="B482" s="307" t="s">
        <v>333</v>
      </c>
      <c r="C482" s="308">
        <v>0</v>
      </c>
      <c r="D482" s="309"/>
      <c r="E482" s="310"/>
      <c r="F482" s="173">
        <f t="shared" si="11"/>
        <v>0</v>
      </c>
    </row>
    <row r="483" ht="15.75" hidden="1" spans="1:6">
      <c r="A483" s="307">
        <v>2060502</v>
      </c>
      <c r="B483" s="307" t="s">
        <v>351</v>
      </c>
      <c r="C483" s="308">
        <v>0</v>
      </c>
      <c r="D483" s="309"/>
      <c r="E483" s="310"/>
      <c r="F483" s="173">
        <f t="shared" si="11"/>
        <v>0</v>
      </c>
    </row>
    <row r="484" ht="15.75" hidden="1" spans="1:6">
      <c r="A484" s="307">
        <v>2060503</v>
      </c>
      <c r="B484" s="307" t="s">
        <v>352</v>
      </c>
      <c r="C484" s="308">
        <v>0</v>
      </c>
      <c r="D484" s="309"/>
      <c r="E484" s="310"/>
      <c r="F484" s="173">
        <f t="shared" si="11"/>
        <v>0</v>
      </c>
    </row>
    <row r="485" ht="15.75" hidden="1" spans="1:6">
      <c r="A485" s="307">
        <v>2060599</v>
      </c>
      <c r="B485" s="307" t="s">
        <v>353</v>
      </c>
      <c r="C485" s="308">
        <v>0</v>
      </c>
      <c r="D485" s="309"/>
      <c r="E485" s="310"/>
      <c r="F485" s="173">
        <f t="shared" si="11"/>
        <v>0</v>
      </c>
    </row>
    <row r="486" ht="15.75" hidden="1" spans="1:6">
      <c r="A486" s="307">
        <v>20606</v>
      </c>
      <c r="B486" s="311" t="s">
        <v>354</v>
      </c>
      <c r="C486" s="312">
        <f>SUM(C487:C490)</f>
        <v>0</v>
      </c>
      <c r="D486" s="309">
        <f>SUM(D487:D490)</f>
        <v>0</v>
      </c>
      <c r="E486" s="310"/>
      <c r="F486" s="173">
        <f t="shared" si="11"/>
        <v>0</v>
      </c>
    </row>
    <row r="487" ht="15.75" hidden="1" spans="1:6">
      <c r="A487" s="307">
        <v>2060601</v>
      </c>
      <c r="B487" s="307" t="s">
        <v>355</v>
      </c>
      <c r="C487" s="308">
        <v>0</v>
      </c>
      <c r="D487" s="309"/>
      <c r="E487" s="310"/>
      <c r="F487" s="173">
        <f t="shared" si="11"/>
        <v>0</v>
      </c>
    </row>
    <row r="488" ht="15.75" hidden="1" spans="1:6">
      <c r="A488" s="307">
        <v>2060602</v>
      </c>
      <c r="B488" s="307" t="s">
        <v>356</v>
      </c>
      <c r="C488" s="308">
        <v>0</v>
      </c>
      <c r="D488" s="309"/>
      <c r="E488" s="310"/>
      <c r="F488" s="173">
        <f t="shared" si="11"/>
        <v>0</v>
      </c>
    </row>
    <row r="489" ht="15.75" hidden="1" spans="1:6">
      <c r="A489" s="307">
        <v>2060603</v>
      </c>
      <c r="B489" s="307" t="s">
        <v>357</v>
      </c>
      <c r="C489" s="308">
        <v>0</v>
      </c>
      <c r="D489" s="309"/>
      <c r="E489" s="310"/>
      <c r="F489" s="173">
        <f t="shared" si="11"/>
        <v>0</v>
      </c>
    </row>
    <row r="490" ht="15.75" hidden="1" spans="1:6">
      <c r="A490" s="303">
        <v>2060699</v>
      </c>
      <c r="B490" s="303" t="s">
        <v>358</v>
      </c>
      <c r="C490" s="304">
        <v>0</v>
      </c>
      <c r="D490" s="305"/>
      <c r="E490" s="306"/>
      <c r="F490" s="173">
        <f t="shared" si="11"/>
        <v>0</v>
      </c>
    </row>
    <row r="491" ht="15.8" customHeight="1" spans="1:6">
      <c r="A491" s="148">
        <v>20607</v>
      </c>
      <c r="B491" s="171" t="s">
        <v>359</v>
      </c>
      <c r="C491" s="150">
        <f>SUM(C492:C497)</f>
        <v>65</v>
      </c>
      <c r="D491" s="150">
        <f>SUM(D492:D497)</f>
        <v>60</v>
      </c>
      <c r="E491" s="135">
        <f>ROUND((D491/C491-1)*100,2)</f>
        <v>-7.69</v>
      </c>
      <c r="F491" s="173">
        <f t="shared" si="11"/>
        <v>125</v>
      </c>
    </row>
    <row r="492" ht="15.75" hidden="1" spans="1:6">
      <c r="A492" s="295">
        <v>2060701</v>
      </c>
      <c r="B492" s="295" t="s">
        <v>333</v>
      </c>
      <c r="C492" s="296">
        <v>0</v>
      </c>
      <c r="D492" s="297"/>
      <c r="E492" s="298"/>
      <c r="F492" s="173">
        <f t="shared" si="11"/>
        <v>0</v>
      </c>
    </row>
    <row r="493" ht="15.8" customHeight="1" spans="1:6">
      <c r="A493" s="148">
        <v>2060702</v>
      </c>
      <c r="B493" s="148" t="s">
        <v>360</v>
      </c>
      <c r="C493" s="154">
        <v>65</v>
      </c>
      <c r="D493" s="150">
        <v>60</v>
      </c>
      <c r="E493" s="135">
        <f>ROUND((D493/C493-1)*100,2)</f>
        <v>-7.69</v>
      </c>
      <c r="F493" s="173">
        <f t="shared" si="11"/>
        <v>125</v>
      </c>
    </row>
    <row r="494" ht="15.75" hidden="1" spans="1:6">
      <c r="A494" s="299">
        <v>2060703</v>
      </c>
      <c r="B494" s="299" t="s">
        <v>361</v>
      </c>
      <c r="C494" s="300">
        <v>0</v>
      </c>
      <c r="D494" s="301"/>
      <c r="E494" s="302"/>
      <c r="F494" s="173">
        <f t="shared" si="11"/>
        <v>0</v>
      </c>
    </row>
    <row r="495" ht="15.75" hidden="1" spans="1:6">
      <c r="A495" s="307">
        <v>2060704</v>
      </c>
      <c r="B495" s="307" t="s">
        <v>362</v>
      </c>
      <c r="C495" s="308">
        <v>0</v>
      </c>
      <c r="D495" s="309"/>
      <c r="E495" s="310"/>
      <c r="F495" s="173">
        <f t="shared" si="11"/>
        <v>0</v>
      </c>
    </row>
    <row r="496" ht="15.75" hidden="1" spans="1:6">
      <c r="A496" s="307">
        <v>2060705</v>
      </c>
      <c r="B496" s="307" t="s">
        <v>363</v>
      </c>
      <c r="C496" s="308">
        <v>0</v>
      </c>
      <c r="D496" s="309"/>
      <c r="E496" s="310"/>
      <c r="F496" s="173">
        <f t="shared" si="11"/>
        <v>0</v>
      </c>
    </row>
    <row r="497" ht="15.75" hidden="1" spans="1:6">
      <c r="A497" s="307">
        <v>2060799</v>
      </c>
      <c r="B497" s="307" t="s">
        <v>364</v>
      </c>
      <c r="C497" s="308">
        <v>0</v>
      </c>
      <c r="D497" s="309"/>
      <c r="E497" s="310"/>
      <c r="F497" s="173">
        <f t="shared" si="11"/>
        <v>0</v>
      </c>
    </row>
    <row r="498" ht="15.75" hidden="1" spans="1:6">
      <c r="A498" s="307">
        <v>20608</v>
      </c>
      <c r="B498" s="311" t="s">
        <v>365</v>
      </c>
      <c r="C498" s="312">
        <f>SUM(C499:C501)</f>
        <v>0</v>
      </c>
      <c r="D498" s="309">
        <f>SUM(D499:D501)</f>
        <v>0</v>
      </c>
      <c r="E498" s="310"/>
      <c r="F498" s="173">
        <f t="shared" si="11"/>
        <v>0</v>
      </c>
    </row>
    <row r="499" ht="15.75" hidden="1" spans="1:6">
      <c r="A499" s="307">
        <v>2060801</v>
      </c>
      <c r="B499" s="307" t="s">
        <v>366</v>
      </c>
      <c r="C499" s="308">
        <v>0</v>
      </c>
      <c r="D499" s="309"/>
      <c r="E499" s="310"/>
      <c r="F499" s="173">
        <f t="shared" si="11"/>
        <v>0</v>
      </c>
    </row>
    <row r="500" ht="15.75" hidden="1" spans="1:6">
      <c r="A500" s="307">
        <v>2060802</v>
      </c>
      <c r="B500" s="307" t="s">
        <v>367</v>
      </c>
      <c r="C500" s="308">
        <v>0</v>
      </c>
      <c r="D500" s="309"/>
      <c r="E500" s="310"/>
      <c r="F500" s="173">
        <f t="shared" si="11"/>
        <v>0</v>
      </c>
    </row>
    <row r="501" ht="15.75" hidden="1" spans="1:6">
      <c r="A501" s="303">
        <v>2060899</v>
      </c>
      <c r="B501" s="303" t="s">
        <v>368</v>
      </c>
      <c r="C501" s="304">
        <v>0</v>
      </c>
      <c r="D501" s="305"/>
      <c r="E501" s="306"/>
      <c r="F501" s="173">
        <f t="shared" si="11"/>
        <v>0</v>
      </c>
    </row>
    <row r="502" ht="15.8" customHeight="1" spans="1:6">
      <c r="A502" s="148">
        <v>20609</v>
      </c>
      <c r="B502" s="171" t="s">
        <v>369</v>
      </c>
      <c r="C502" s="150">
        <f>SUM(C503:C505)</f>
        <v>0</v>
      </c>
      <c r="D502" s="150">
        <f>SUM(D503:D505)</f>
        <v>140</v>
      </c>
      <c r="E502" s="135"/>
      <c r="F502" s="173">
        <f t="shared" si="11"/>
        <v>140</v>
      </c>
    </row>
    <row r="503" ht="15.75" hidden="1" spans="1:6">
      <c r="A503" s="295">
        <v>2060901</v>
      </c>
      <c r="B503" s="295" t="s">
        <v>370</v>
      </c>
      <c r="C503" s="296">
        <v>0</v>
      </c>
      <c r="D503" s="297"/>
      <c r="E503" s="298"/>
      <c r="F503" s="173">
        <f t="shared" si="11"/>
        <v>0</v>
      </c>
    </row>
    <row r="504" ht="15.8" customHeight="1" spans="1:6">
      <c r="A504" s="148">
        <v>2060902</v>
      </c>
      <c r="B504" s="148" t="s">
        <v>371</v>
      </c>
      <c r="C504" s="154">
        <v>0</v>
      </c>
      <c r="D504" s="150">
        <v>140</v>
      </c>
      <c r="E504" s="135"/>
      <c r="F504" s="173">
        <f t="shared" si="11"/>
        <v>140</v>
      </c>
    </row>
    <row r="505" ht="15.75" hidden="1" spans="1:6">
      <c r="A505" s="295">
        <v>2060999</v>
      </c>
      <c r="B505" s="295" t="s">
        <v>372</v>
      </c>
      <c r="C505" s="296">
        <v>0</v>
      </c>
      <c r="D505" s="297"/>
      <c r="E505" s="298"/>
      <c r="F505" s="173">
        <f t="shared" si="11"/>
        <v>0</v>
      </c>
    </row>
    <row r="506" ht="15.8" customHeight="1" spans="1:6">
      <c r="A506" s="148">
        <v>20699</v>
      </c>
      <c r="B506" s="171" t="s">
        <v>373</v>
      </c>
      <c r="C506" s="150">
        <f>SUM(C507:C510)</f>
        <v>21</v>
      </c>
      <c r="D506" s="150">
        <f>SUM(D507:D510)</f>
        <v>97</v>
      </c>
      <c r="E506" s="135">
        <f>ROUND((D506/C506-1)*100,2)</f>
        <v>361.9</v>
      </c>
      <c r="F506" s="173">
        <f t="shared" si="11"/>
        <v>118</v>
      </c>
    </row>
    <row r="507" ht="15.8" customHeight="1" spans="1:6">
      <c r="A507" s="148">
        <v>2069901</v>
      </c>
      <c r="B507" s="148" t="s">
        <v>374</v>
      </c>
      <c r="C507" s="154">
        <v>3</v>
      </c>
      <c r="D507" s="150">
        <v>97</v>
      </c>
      <c r="E507" s="135">
        <f>ROUND((D507/C507-1)*100,2)</f>
        <v>3133.33</v>
      </c>
      <c r="F507" s="173">
        <f t="shared" si="11"/>
        <v>100</v>
      </c>
    </row>
    <row r="508" ht="15.75" hidden="1" spans="1:6">
      <c r="A508" s="299">
        <v>2069902</v>
      </c>
      <c r="B508" s="299" t="s">
        <v>375</v>
      </c>
      <c r="C508" s="300">
        <v>0</v>
      </c>
      <c r="D508" s="301"/>
      <c r="E508" s="302"/>
      <c r="F508" s="173">
        <f t="shared" si="11"/>
        <v>0</v>
      </c>
    </row>
    <row r="509" ht="15.75" hidden="1" spans="1:6">
      <c r="A509" s="303">
        <v>2069903</v>
      </c>
      <c r="B509" s="303" t="s">
        <v>376</v>
      </c>
      <c r="C509" s="304">
        <v>0</v>
      </c>
      <c r="D509" s="305"/>
      <c r="E509" s="306"/>
      <c r="F509" s="173">
        <f t="shared" si="11"/>
        <v>0</v>
      </c>
    </row>
    <row r="510" ht="15.8" customHeight="1" spans="1:6">
      <c r="A510" s="148">
        <v>2069999</v>
      </c>
      <c r="B510" s="148" t="s">
        <v>377</v>
      </c>
      <c r="C510" s="154">
        <v>18</v>
      </c>
      <c r="D510" s="150"/>
      <c r="E510" s="135">
        <f>ROUND((D510/C510-1)*100,2)</f>
        <v>-100</v>
      </c>
      <c r="F510" s="173">
        <f t="shared" si="11"/>
        <v>18</v>
      </c>
    </row>
    <row r="511" ht="15.8" customHeight="1" spans="1:6">
      <c r="A511" s="148">
        <v>207</v>
      </c>
      <c r="B511" s="171" t="s">
        <v>378</v>
      </c>
      <c r="C511" s="150">
        <f>SUM(C512,C528,C536,C547,C556,C564)</f>
        <v>5155</v>
      </c>
      <c r="D511" s="150">
        <f>SUM(D512,D528,D536,D547,D556,D564)</f>
        <v>7000</v>
      </c>
      <c r="E511" s="135">
        <f>ROUND((D511/C511-1)*100,2)</f>
        <v>35.79</v>
      </c>
      <c r="F511" s="173">
        <f t="shared" si="11"/>
        <v>12155</v>
      </c>
    </row>
    <row r="512" ht="15.8" customHeight="1" spans="1:6">
      <c r="A512" s="148">
        <v>20701</v>
      </c>
      <c r="B512" s="171" t="s">
        <v>379</v>
      </c>
      <c r="C512" s="150">
        <f>SUM(C513:C527)</f>
        <v>2891</v>
      </c>
      <c r="D512" s="150">
        <f>SUM(D513:D527)</f>
        <v>2606</v>
      </c>
      <c r="E512" s="135">
        <f>ROUND((D512/C512-1)*100,2)</f>
        <v>-9.86</v>
      </c>
      <c r="F512" s="173">
        <f t="shared" si="11"/>
        <v>5497</v>
      </c>
    </row>
    <row r="513" ht="15.8" customHeight="1" spans="1:6">
      <c r="A513" s="148">
        <v>2070101</v>
      </c>
      <c r="B513" s="148" t="s">
        <v>46</v>
      </c>
      <c r="C513" s="154">
        <v>754</v>
      </c>
      <c r="D513" s="150">
        <v>783</v>
      </c>
      <c r="E513" s="135">
        <f>ROUND((D513/C513-1)*100,2)</f>
        <v>3.85</v>
      </c>
      <c r="F513" s="173">
        <f t="shared" si="11"/>
        <v>1537</v>
      </c>
    </row>
    <row r="514" ht="15.8" customHeight="1" spans="1:6">
      <c r="A514" s="148">
        <v>2070102</v>
      </c>
      <c r="B514" s="148" t="s">
        <v>47</v>
      </c>
      <c r="C514" s="154">
        <v>87</v>
      </c>
      <c r="D514" s="150">
        <v>23</v>
      </c>
      <c r="E514" s="135">
        <f>ROUND((D514/C514-1)*100,2)</f>
        <v>-73.56</v>
      </c>
      <c r="F514" s="173">
        <f t="shared" si="11"/>
        <v>110</v>
      </c>
    </row>
    <row r="515" ht="15.75" hidden="1" spans="1:6">
      <c r="A515" s="295">
        <v>2070103</v>
      </c>
      <c r="B515" s="295" t="s">
        <v>48</v>
      </c>
      <c r="C515" s="296">
        <v>0</v>
      </c>
      <c r="D515" s="297"/>
      <c r="E515" s="298"/>
      <c r="F515" s="173">
        <f t="shared" si="11"/>
        <v>0</v>
      </c>
    </row>
    <row r="516" ht="15.8" customHeight="1" spans="1:6">
      <c r="A516" s="148">
        <v>2070104</v>
      </c>
      <c r="B516" s="148" t="s">
        <v>380</v>
      </c>
      <c r="C516" s="154">
        <v>104</v>
      </c>
      <c r="D516" s="150">
        <v>7</v>
      </c>
      <c r="E516" s="135">
        <f>ROUND((D516/C516-1)*100,2)</f>
        <v>-93.27</v>
      </c>
      <c r="F516" s="173">
        <f t="shared" si="11"/>
        <v>111</v>
      </c>
    </row>
    <row r="517" ht="15.75" hidden="1" spans="1:6">
      <c r="A517" s="299">
        <v>2070105</v>
      </c>
      <c r="B517" s="299" t="s">
        <v>381</v>
      </c>
      <c r="C517" s="300">
        <v>0</v>
      </c>
      <c r="D517" s="301"/>
      <c r="E517" s="302"/>
      <c r="F517" s="173">
        <f t="shared" si="11"/>
        <v>0</v>
      </c>
    </row>
    <row r="518" ht="15.75" hidden="1" spans="1:6">
      <c r="A518" s="307">
        <v>2070106</v>
      </c>
      <c r="B518" s="307" t="s">
        <v>382</v>
      </c>
      <c r="C518" s="308">
        <v>0</v>
      </c>
      <c r="D518" s="309"/>
      <c r="E518" s="310"/>
      <c r="F518" s="173">
        <f t="shared" si="11"/>
        <v>0</v>
      </c>
    </row>
    <row r="519" ht="15.75" hidden="1" spans="1:6">
      <c r="A519" s="303">
        <v>2070107</v>
      </c>
      <c r="B519" s="303" t="s">
        <v>383</v>
      </c>
      <c r="C519" s="304">
        <v>0</v>
      </c>
      <c r="D519" s="305"/>
      <c r="E519" s="306"/>
      <c r="F519" s="173">
        <f t="shared" si="11"/>
        <v>0</v>
      </c>
    </row>
    <row r="520" ht="15.8" customHeight="1" spans="1:6">
      <c r="A520" s="148">
        <v>2070108</v>
      </c>
      <c r="B520" s="148" t="s">
        <v>384</v>
      </c>
      <c r="C520" s="154">
        <v>723</v>
      </c>
      <c r="D520" s="150">
        <v>709</v>
      </c>
      <c r="E520" s="135">
        <f>ROUND((D520/C520-1)*100,2)</f>
        <v>-1.94</v>
      </c>
      <c r="F520" s="173">
        <f t="shared" si="11"/>
        <v>1432</v>
      </c>
    </row>
    <row r="521" ht="15.8" customHeight="1" spans="1:6">
      <c r="A521" s="148">
        <v>2070109</v>
      </c>
      <c r="B521" s="148" t="s">
        <v>385</v>
      </c>
      <c r="C521" s="154">
        <v>164</v>
      </c>
      <c r="D521" s="150">
        <v>108</v>
      </c>
      <c r="E521" s="135">
        <f>ROUND((D521/C521-1)*100,2)</f>
        <v>-34.15</v>
      </c>
      <c r="F521" s="173">
        <f t="shared" si="11"/>
        <v>272</v>
      </c>
    </row>
    <row r="522" ht="15.75" hidden="1" spans="1:6">
      <c r="A522" s="295">
        <v>2070110</v>
      </c>
      <c r="B522" s="295" t="s">
        <v>386</v>
      </c>
      <c r="C522" s="296">
        <v>0</v>
      </c>
      <c r="D522" s="297"/>
      <c r="E522" s="298"/>
      <c r="F522" s="173">
        <f t="shared" ref="F522:F585" si="12">C522+D522</f>
        <v>0</v>
      </c>
    </row>
    <row r="523" ht="15.8" customHeight="1" spans="1:6">
      <c r="A523" s="148">
        <v>2070111</v>
      </c>
      <c r="B523" s="148" t="s">
        <v>387</v>
      </c>
      <c r="C523" s="154">
        <v>0</v>
      </c>
      <c r="D523" s="150">
        <v>3</v>
      </c>
      <c r="E523" s="135"/>
      <c r="F523" s="173">
        <f t="shared" si="12"/>
        <v>3</v>
      </c>
    </row>
    <row r="524" ht="15.8" customHeight="1" spans="1:6">
      <c r="A524" s="148">
        <v>2070112</v>
      </c>
      <c r="B524" s="148" t="s">
        <v>388</v>
      </c>
      <c r="C524" s="154">
        <v>2</v>
      </c>
      <c r="D524" s="150"/>
      <c r="E524" s="135">
        <f>ROUND((D524/C524-1)*100,2)</f>
        <v>-100</v>
      </c>
      <c r="F524" s="173">
        <f t="shared" si="12"/>
        <v>2</v>
      </c>
    </row>
    <row r="525" ht="15.8" customHeight="1" spans="1:6">
      <c r="A525" s="148">
        <v>2070113</v>
      </c>
      <c r="B525" s="148" t="s">
        <v>389</v>
      </c>
      <c r="C525" s="154">
        <v>0</v>
      </c>
      <c r="D525" s="150">
        <v>55</v>
      </c>
      <c r="E525" s="135"/>
      <c r="F525" s="173">
        <f t="shared" si="12"/>
        <v>55</v>
      </c>
    </row>
    <row r="526" ht="15.8" customHeight="1" spans="1:6">
      <c r="A526" s="148">
        <v>2070114</v>
      </c>
      <c r="B526" s="148" t="s">
        <v>390</v>
      </c>
      <c r="C526" s="154">
        <v>43</v>
      </c>
      <c r="D526" s="150"/>
      <c r="E526" s="135">
        <f>ROUND((D526/C526-1)*100,2)</f>
        <v>-100</v>
      </c>
      <c r="F526" s="173">
        <f t="shared" si="12"/>
        <v>43</v>
      </c>
    </row>
    <row r="527" ht="15.8" customHeight="1" spans="1:6">
      <c r="A527" s="148">
        <v>2070199</v>
      </c>
      <c r="B527" s="148" t="s">
        <v>391</v>
      </c>
      <c r="C527" s="154">
        <v>1014</v>
      </c>
      <c r="D527" s="150">
        <v>918</v>
      </c>
      <c r="E527" s="135">
        <f>ROUND((D527/C527-1)*100,2)</f>
        <v>-9.47</v>
      </c>
      <c r="F527" s="173">
        <f t="shared" si="12"/>
        <v>1932</v>
      </c>
    </row>
    <row r="528" ht="15.8" customHeight="1" spans="1:6">
      <c r="A528" s="148">
        <v>20702</v>
      </c>
      <c r="B528" s="171" t="s">
        <v>392</v>
      </c>
      <c r="C528" s="150">
        <f>SUM(C529:C535)</f>
        <v>950</v>
      </c>
      <c r="D528" s="150">
        <f>SUM(D529:D535)</f>
        <v>1733</v>
      </c>
      <c r="E528" s="135">
        <f>ROUND((D528/C528-1)*100,2)</f>
        <v>82.42</v>
      </c>
      <c r="F528" s="173">
        <f t="shared" si="12"/>
        <v>2683</v>
      </c>
    </row>
    <row r="529" ht="15.75" hidden="1" spans="1:6">
      <c r="A529" s="299">
        <v>2070201</v>
      </c>
      <c r="B529" s="299" t="s">
        <v>46</v>
      </c>
      <c r="C529" s="300">
        <v>0</v>
      </c>
      <c r="D529" s="301"/>
      <c r="E529" s="302"/>
      <c r="F529" s="173">
        <f t="shared" si="12"/>
        <v>0</v>
      </c>
    </row>
    <row r="530" ht="15.75" hidden="1" spans="1:6">
      <c r="A530" s="307">
        <v>2070202</v>
      </c>
      <c r="B530" s="307" t="s">
        <v>47</v>
      </c>
      <c r="C530" s="308">
        <v>0</v>
      </c>
      <c r="D530" s="309"/>
      <c r="E530" s="310"/>
      <c r="F530" s="173">
        <f t="shared" si="12"/>
        <v>0</v>
      </c>
    </row>
    <row r="531" ht="15.75" hidden="1" spans="1:6">
      <c r="A531" s="303">
        <v>2070203</v>
      </c>
      <c r="B531" s="303" t="s">
        <v>48</v>
      </c>
      <c r="C531" s="304">
        <v>0</v>
      </c>
      <c r="D531" s="305"/>
      <c r="E531" s="306"/>
      <c r="F531" s="173">
        <f t="shared" si="12"/>
        <v>0</v>
      </c>
    </row>
    <row r="532" ht="15.8" customHeight="1" spans="1:6">
      <c r="A532" s="148">
        <v>2070204</v>
      </c>
      <c r="B532" s="148" t="s">
        <v>393</v>
      </c>
      <c r="C532" s="154">
        <v>921</v>
      </c>
      <c r="D532" s="150">
        <v>1547</v>
      </c>
      <c r="E532" s="135">
        <f>ROUND((D532/C532-1)*100,2)</f>
        <v>67.97</v>
      </c>
      <c r="F532" s="173">
        <f t="shared" si="12"/>
        <v>2468</v>
      </c>
    </row>
    <row r="533" ht="15.8" customHeight="1" spans="1:6">
      <c r="A533" s="148">
        <v>2070205</v>
      </c>
      <c r="B533" s="148" t="s">
        <v>394</v>
      </c>
      <c r="C533" s="154">
        <v>29</v>
      </c>
      <c r="D533" s="150">
        <v>186</v>
      </c>
      <c r="E533" s="135">
        <f>ROUND((D533/C533-1)*100,2)</f>
        <v>541.38</v>
      </c>
      <c r="F533" s="173">
        <f t="shared" si="12"/>
        <v>215</v>
      </c>
    </row>
    <row r="534" ht="15.75" hidden="1" spans="1:6">
      <c r="A534" s="299">
        <v>2070206</v>
      </c>
      <c r="B534" s="299" t="s">
        <v>395</v>
      </c>
      <c r="C534" s="300">
        <v>0</v>
      </c>
      <c r="D534" s="301"/>
      <c r="E534" s="302"/>
      <c r="F534" s="173">
        <f t="shared" si="12"/>
        <v>0</v>
      </c>
    </row>
    <row r="535" ht="15.75" hidden="1" spans="1:6">
      <c r="A535" s="303">
        <v>2070299</v>
      </c>
      <c r="B535" s="303" t="s">
        <v>396</v>
      </c>
      <c r="C535" s="304">
        <v>0</v>
      </c>
      <c r="D535" s="305"/>
      <c r="E535" s="306"/>
      <c r="F535" s="173">
        <f t="shared" si="12"/>
        <v>0</v>
      </c>
    </row>
    <row r="536" ht="15.8" customHeight="1" spans="1:6">
      <c r="A536" s="148">
        <v>20703</v>
      </c>
      <c r="B536" s="171" t="s">
        <v>397</v>
      </c>
      <c r="C536" s="150">
        <f>SUM(C537:C546)</f>
        <v>350</v>
      </c>
      <c r="D536" s="150">
        <f>SUM(D537:D546)</f>
        <v>503</v>
      </c>
      <c r="E536" s="135">
        <f>ROUND((D536/C536-1)*100,2)</f>
        <v>43.71</v>
      </c>
      <c r="F536" s="173">
        <f t="shared" si="12"/>
        <v>853</v>
      </c>
    </row>
    <row r="537" ht="15.75" hidden="1" spans="1:6">
      <c r="A537" s="299">
        <v>2070301</v>
      </c>
      <c r="B537" s="299" t="s">
        <v>46</v>
      </c>
      <c r="C537" s="300">
        <v>0</v>
      </c>
      <c r="D537" s="301"/>
      <c r="E537" s="302"/>
      <c r="F537" s="173">
        <f t="shared" si="12"/>
        <v>0</v>
      </c>
    </row>
    <row r="538" ht="15.75" hidden="1" spans="1:6">
      <c r="A538" s="307">
        <v>2070302</v>
      </c>
      <c r="B538" s="307" t="s">
        <v>47</v>
      </c>
      <c r="C538" s="308">
        <v>0</v>
      </c>
      <c r="D538" s="309"/>
      <c r="E538" s="310"/>
      <c r="F538" s="173">
        <f t="shared" si="12"/>
        <v>0</v>
      </c>
    </row>
    <row r="539" ht="15.75" hidden="1" spans="1:6">
      <c r="A539" s="307">
        <v>2070303</v>
      </c>
      <c r="B539" s="307" t="s">
        <v>48</v>
      </c>
      <c r="C539" s="308">
        <v>0</v>
      </c>
      <c r="D539" s="309"/>
      <c r="E539" s="310"/>
      <c r="F539" s="173">
        <f t="shared" si="12"/>
        <v>0</v>
      </c>
    </row>
    <row r="540" ht="15.75" hidden="1" spans="1:6">
      <c r="A540" s="303">
        <v>2070304</v>
      </c>
      <c r="B540" s="303" t="s">
        <v>398</v>
      </c>
      <c r="C540" s="304">
        <v>0</v>
      </c>
      <c r="D540" s="305"/>
      <c r="E540" s="306"/>
      <c r="F540" s="173">
        <f t="shared" si="12"/>
        <v>0</v>
      </c>
    </row>
    <row r="541" ht="15.8" customHeight="1" spans="1:6">
      <c r="A541" s="148">
        <v>2070305</v>
      </c>
      <c r="B541" s="148" t="s">
        <v>399</v>
      </c>
      <c r="C541" s="154">
        <v>0</v>
      </c>
      <c r="D541" s="150">
        <v>123</v>
      </c>
      <c r="E541" s="135"/>
      <c r="F541" s="173">
        <f t="shared" si="12"/>
        <v>123</v>
      </c>
    </row>
    <row r="542" ht="15.75" hidden="1" spans="1:6">
      <c r="A542" s="317">
        <v>2070306</v>
      </c>
      <c r="B542" s="295" t="s">
        <v>400</v>
      </c>
      <c r="C542" s="296">
        <v>0</v>
      </c>
      <c r="D542" s="297"/>
      <c r="E542" s="298"/>
      <c r="F542" s="173">
        <f t="shared" si="12"/>
        <v>0</v>
      </c>
    </row>
    <row r="543" ht="15.8" customHeight="1" spans="1:6">
      <c r="A543" s="148">
        <v>2070307</v>
      </c>
      <c r="B543" s="148" t="s">
        <v>401</v>
      </c>
      <c r="C543" s="154">
        <v>155</v>
      </c>
      <c r="D543" s="150">
        <v>165</v>
      </c>
      <c r="E543" s="135">
        <f>ROUND((D543/C543-1)*100,2)</f>
        <v>6.45</v>
      </c>
      <c r="F543" s="173">
        <f t="shared" si="12"/>
        <v>320</v>
      </c>
    </row>
    <row r="544" ht="15.75" hidden="1" spans="1:6">
      <c r="A544" s="299">
        <v>2070308</v>
      </c>
      <c r="B544" s="299" t="s">
        <v>402</v>
      </c>
      <c r="C544" s="300">
        <v>0</v>
      </c>
      <c r="D544" s="301"/>
      <c r="E544" s="302"/>
      <c r="F544" s="173">
        <f t="shared" si="12"/>
        <v>0</v>
      </c>
    </row>
    <row r="545" ht="15.75" hidden="1" spans="1:6">
      <c r="A545" s="303">
        <v>2070309</v>
      </c>
      <c r="B545" s="303" t="s">
        <v>403</v>
      </c>
      <c r="C545" s="304">
        <v>0</v>
      </c>
      <c r="D545" s="305"/>
      <c r="E545" s="306"/>
      <c r="F545" s="173">
        <f t="shared" si="12"/>
        <v>0</v>
      </c>
    </row>
    <row r="546" ht="15.8" customHeight="1" spans="1:6">
      <c r="A546" s="148">
        <v>2070399</v>
      </c>
      <c r="B546" s="148" t="s">
        <v>404</v>
      </c>
      <c r="C546" s="154">
        <v>195</v>
      </c>
      <c r="D546" s="150">
        <v>215</v>
      </c>
      <c r="E546" s="135">
        <f>ROUND((D546/C546-1)*100,2)</f>
        <v>10.26</v>
      </c>
      <c r="F546" s="173">
        <f t="shared" si="12"/>
        <v>410</v>
      </c>
    </row>
    <row r="547" ht="15.8" customHeight="1" spans="1:6">
      <c r="A547" s="148">
        <v>20706</v>
      </c>
      <c r="B547" s="171" t="s">
        <v>405</v>
      </c>
      <c r="C547" s="150">
        <f>SUM(C548:C555)</f>
        <v>7</v>
      </c>
      <c r="D547" s="150">
        <f>SUM(D548:D555)</f>
        <v>51</v>
      </c>
      <c r="E547" s="135">
        <f>ROUND((D547/C547-1)*100,2)</f>
        <v>628.57</v>
      </c>
      <c r="F547" s="173">
        <f t="shared" si="12"/>
        <v>58</v>
      </c>
    </row>
    <row r="548" ht="15.75" hidden="1" spans="1:6">
      <c r="A548" s="299">
        <v>2070601</v>
      </c>
      <c r="B548" s="299" t="s">
        <v>46</v>
      </c>
      <c r="C548" s="300">
        <v>0</v>
      </c>
      <c r="D548" s="301"/>
      <c r="E548" s="302"/>
      <c r="F548" s="173">
        <f t="shared" si="12"/>
        <v>0</v>
      </c>
    </row>
    <row r="549" ht="15.75" hidden="1" spans="1:6">
      <c r="A549" s="307">
        <v>2070602</v>
      </c>
      <c r="B549" s="307" t="s">
        <v>47</v>
      </c>
      <c r="C549" s="308">
        <v>0</v>
      </c>
      <c r="D549" s="309"/>
      <c r="E549" s="310"/>
      <c r="F549" s="173">
        <f t="shared" si="12"/>
        <v>0</v>
      </c>
    </row>
    <row r="550" ht="15.75" hidden="1" spans="1:6">
      <c r="A550" s="303">
        <v>2070603</v>
      </c>
      <c r="B550" s="303" t="s">
        <v>48</v>
      </c>
      <c r="C550" s="304">
        <v>0</v>
      </c>
      <c r="D550" s="305"/>
      <c r="E550" s="306"/>
      <c r="F550" s="173">
        <f t="shared" si="12"/>
        <v>0</v>
      </c>
    </row>
    <row r="551" ht="15.8" customHeight="1" spans="1:6">
      <c r="A551" s="148">
        <v>2070604</v>
      </c>
      <c r="B551" s="148" t="s">
        <v>406</v>
      </c>
      <c r="C551" s="154">
        <v>0</v>
      </c>
      <c r="D551" s="150">
        <v>50</v>
      </c>
      <c r="E551" s="135"/>
      <c r="F551" s="173">
        <f t="shared" si="12"/>
        <v>50</v>
      </c>
    </row>
    <row r="552" ht="15.75" hidden="1" spans="1:6">
      <c r="A552" s="299">
        <v>2070605</v>
      </c>
      <c r="B552" s="299" t="s">
        <v>407</v>
      </c>
      <c r="C552" s="300">
        <v>0</v>
      </c>
      <c r="D552" s="301"/>
      <c r="E552" s="302"/>
      <c r="F552" s="173">
        <f t="shared" si="12"/>
        <v>0</v>
      </c>
    </row>
    <row r="553" ht="15.75" hidden="1" spans="1:6">
      <c r="A553" s="307">
        <v>2070606</v>
      </c>
      <c r="B553" s="307" t="s">
        <v>408</v>
      </c>
      <c r="C553" s="308">
        <v>0</v>
      </c>
      <c r="D553" s="309"/>
      <c r="E553" s="310"/>
      <c r="F553" s="173">
        <f t="shared" si="12"/>
        <v>0</v>
      </c>
    </row>
    <row r="554" ht="15.75" hidden="1" spans="1:6">
      <c r="A554" s="303">
        <v>2070607</v>
      </c>
      <c r="B554" s="303" t="s">
        <v>409</v>
      </c>
      <c r="C554" s="304">
        <v>0</v>
      </c>
      <c r="D554" s="305"/>
      <c r="E554" s="306"/>
      <c r="F554" s="173">
        <f t="shared" si="12"/>
        <v>0</v>
      </c>
    </row>
    <row r="555" ht="15.8" customHeight="1" spans="1:6">
      <c r="A555" s="148">
        <v>2070699</v>
      </c>
      <c r="B555" s="148" t="s">
        <v>410</v>
      </c>
      <c r="C555" s="154">
        <v>7</v>
      </c>
      <c r="D555" s="150">
        <v>1</v>
      </c>
      <c r="E555" s="135">
        <f>ROUND((D555/C555-1)*100,2)</f>
        <v>-85.71</v>
      </c>
      <c r="F555" s="173">
        <f t="shared" si="12"/>
        <v>8</v>
      </c>
    </row>
    <row r="556" ht="15.8" customHeight="1" spans="1:6">
      <c r="A556" s="148">
        <v>20708</v>
      </c>
      <c r="B556" s="171" t="s">
        <v>411</v>
      </c>
      <c r="C556" s="150">
        <f>SUM(C557:C563)</f>
        <v>186</v>
      </c>
      <c r="D556" s="150">
        <f>SUM(D557:D563)</f>
        <v>477</v>
      </c>
      <c r="E556" s="135">
        <f>ROUND((D556/C556-1)*100,2)</f>
        <v>156.45</v>
      </c>
      <c r="F556" s="173">
        <f t="shared" si="12"/>
        <v>663</v>
      </c>
    </row>
    <row r="557" ht="15.75" hidden="1" spans="1:6">
      <c r="A557" s="299">
        <v>2070801</v>
      </c>
      <c r="B557" s="299" t="s">
        <v>46</v>
      </c>
      <c r="C557" s="300">
        <v>0</v>
      </c>
      <c r="D557" s="301"/>
      <c r="E557" s="302"/>
      <c r="F557" s="173">
        <f t="shared" si="12"/>
        <v>0</v>
      </c>
    </row>
    <row r="558" ht="15.75" hidden="1" spans="1:6">
      <c r="A558" s="307">
        <v>2070802</v>
      </c>
      <c r="B558" s="307" t="s">
        <v>47</v>
      </c>
      <c r="C558" s="308">
        <v>0</v>
      </c>
      <c r="D558" s="309"/>
      <c r="E558" s="310"/>
      <c r="F558" s="173">
        <f t="shared" si="12"/>
        <v>0</v>
      </c>
    </row>
    <row r="559" ht="15.75" hidden="1" spans="1:6">
      <c r="A559" s="307">
        <v>2070803</v>
      </c>
      <c r="B559" s="307" t="s">
        <v>48</v>
      </c>
      <c r="C559" s="308">
        <v>0</v>
      </c>
      <c r="D559" s="309"/>
      <c r="E559" s="310"/>
      <c r="F559" s="173">
        <f t="shared" si="12"/>
        <v>0</v>
      </c>
    </row>
    <row r="560" ht="15.75" hidden="1" spans="1:6">
      <c r="A560" s="303">
        <v>2070806</v>
      </c>
      <c r="B560" s="303" t="s">
        <v>412</v>
      </c>
      <c r="C560" s="304">
        <v>0</v>
      </c>
      <c r="D560" s="305"/>
      <c r="E560" s="306"/>
      <c r="F560" s="173">
        <f t="shared" si="12"/>
        <v>0</v>
      </c>
    </row>
    <row r="561" ht="15.8" customHeight="1" spans="1:6">
      <c r="A561" s="148">
        <v>2070807</v>
      </c>
      <c r="B561" s="148" t="s">
        <v>413</v>
      </c>
      <c r="C561" s="154">
        <v>112</v>
      </c>
      <c r="D561" s="150">
        <v>364</v>
      </c>
      <c r="E561" s="135">
        <f t="shared" ref="E561:E570" si="13">ROUND((D561/C561-1)*100,2)</f>
        <v>225</v>
      </c>
      <c r="F561" s="173">
        <f t="shared" si="12"/>
        <v>476</v>
      </c>
    </row>
    <row r="562" ht="15.8" customHeight="1" spans="1:6">
      <c r="A562" s="148">
        <v>2070808</v>
      </c>
      <c r="B562" s="148" t="s">
        <v>414</v>
      </c>
      <c r="C562" s="154">
        <v>10</v>
      </c>
      <c r="D562" s="150"/>
      <c r="E562" s="135">
        <f t="shared" si="13"/>
        <v>-100</v>
      </c>
      <c r="F562" s="173">
        <f t="shared" si="12"/>
        <v>10</v>
      </c>
    </row>
    <row r="563" ht="15.8" customHeight="1" spans="1:6">
      <c r="A563" s="148">
        <v>2070899</v>
      </c>
      <c r="B563" s="148" t="s">
        <v>415</v>
      </c>
      <c r="C563" s="154">
        <v>64</v>
      </c>
      <c r="D563" s="150">
        <v>113</v>
      </c>
      <c r="E563" s="135">
        <f t="shared" si="13"/>
        <v>76.56</v>
      </c>
      <c r="F563" s="173">
        <f t="shared" si="12"/>
        <v>177</v>
      </c>
    </row>
    <row r="564" ht="15.8" customHeight="1" spans="1:6">
      <c r="A564" s="148">
        <v>20799</v>
      </c>
      <c r="B564" s="171" t="s">
        <v>416</v>
      </c>
      <c r="C564" s="150">
        <f>SUM(C565:C566)</f>
        <v>771</v>
      </c>
      <c r="D564" s="150">
        <f>SUM(D565:D566)</f>
        <v>1630</v>
      </c>
      <c r="E564" s="135">
        <f t="shared" si="13"/>
        <v>111.41</v>
      </c>
      <c r="F564" s="173">
        <f t="shared" si="12"/>
        <v>2401</v>
      </c>
    </row>
    <row r="565" ht="15.8" customHeight="1" spans="1:6">
      <c r="A565" s="148">
        <v>2079903</v>
      </c>
      <c r="B565" s="148" t="s">
        <v>417</v>
      </c>
      <c r="C565" s="154">
        <v>70</v>
      </c>
      <c r="D565" s="150"/>
      <c r="E565" s="135">
        <f t="shared" si="13"/>
        <v>-100</v>
      </c>
      <c r="F565" s="173">
        <f t="shared" si="12"/>
        <v>70</v>
      </c>
    </row>
    <row r="566" ht="15.8" customHeight="1" spans="1:6">
      <c r="A566" s="148">
        <v>2079999</v>
      </c>
      <c r="B566" s="148" t="s">
        <v>418</v>
      </c>
      <c r="C566" s="154">
        <v>701</v>
      </c>
      <c r="D566" s="150">
        <v>1630</v>
      </c>
      <c r="E566" s="135">
        <f t="shared" si="13"/>
        <v>132.52</v>
      </c>
      <c r="F566" s="173">
        <f t="shared" si="12"/>
        <v>2331</v>
      </c>
    </row>
    <row r="567" ht="15.8" customHeight="1" spans="1:6">
      <c r="A567" s="148">
        <v>208</v>
      </c>
      <c r="B567" s="171" t="s">
        <v>419</v>
      </c>
      <c r="C567" s="150">
        <f>C568+C587+C595+C597+C606+C610+C620+C629+C636+C644+C653+C659+C662+C665+C668+C671+C674+C678+C682+C691+C694</f>
        <v>69493</v>
      </c>
      <c r="D567" s="150">
        <f>D568+D587+D595+D597+D606+D610+D620+D629+D636+D644+D653+D659+D662+D665+D668+D671+D674+D678+D682+D691+D694</f>
        <v>72750</v>
      </c>
      <c r="E567" s="135">
        <f t="shared" si="13"/>
        <v>4.69</v>
      </c>
      <c r="F567" s="173">
        <f t="shared" si="12"/>
        <v>142243</v>
      </c>
    </row>
    <row r="568" ht="15.8" customHeight="1" spans="1:6">
      <c r="A568" s="148">
        <v>20801</v>
      </c>
      <c r="B568" s="171" t="s">
        <v>420</v>
      </c>
      <c r="C568" s="150">
        <f>SUM(C569:C586)</f>
        <v>5344</v>
      </c>
      <c r="D568" s="150">
        <f>SUM(D569:D586)</f>
        <v>5142</v>
      </c>
      <c r="E568" s="135">
        <f t="shared" si="13"/>
        <v>-3.78</v>
      </c>
      <c r="F568" s="173">
        <f t="shared" si="12"/>
        <v>10486</v>
      </c>
    </row>
    <row r="569" ht="15.8" customHeight="1" spans="1:6">
      <c r="A569" s="148">
        <v>2080101</v>
      </c>
      <c r="B569" s="148" t="s">
        <v>46</v>
      </c>
      <c r="C569" s="154">
        <v>352</v>
      </c>
      <c r="D569" s="150">
        <v>345</v>
      </c>
      <c r="E569" s="135">
        <f t="shared" si="13"/>
        <v>-1.99</v>
      </c>
      <c r="F569" s="173">
        <f t="shared" si="12"/>
        <v>697</v>
      </c>
    </row>
    <row r="570" ht="15.8" customHeight="1" spans="1:6">
      <c r="A570" s="148">
        <v>2080102</v>
      </c>
      <c r="B570" s="148" t="s">
        <v>47</v>
      </c>
      <c r="C570" s="154">
        <v>88</v>
      </c>
      <c r="D570" s="150">
        <v>105</v>
      </c>
      <c r="E570" s="135">
        <f t="shared" si="13"/>
        <v>19.32</v>
      </c>
      <c r="F570" s="173">
        <f t="shared" si="12"/>
        <v>193</v>
      </c>
    </row>
    <row r="571" ht="15.75" hidden="1" spans="1:6">
      <c r="A571" s="299">
        <v>2080103</v>
      </c>
      <c r="B571" s="299" t="s">
        <v>48</v>
      </c>
      <c r="C571" s="300">
        <v>0</v>
      </c>
      <c r="D571" s="301"/>
      <c r="E571" s="302"/>
      <c r="F571" s="173">
        <f t="shared" si="12"/>
        <v>0</v>
      </c>
    </row>
    <row r="572" ht="15.75" hidden="1" spans="1:6">
      <c r="A572" s="303">
        <v>2080104</v>
      </c>
      <c r="B572" s="303" t="s">
        <v>421</v>
      </c>
      <c r="C572" s="304">
        <v>0</v>
      </c>
      <c r="D572" s="305"/>
      <c r="E572" s="306"/>
      <c r="F572" s="173">
        <f t="shared" si="12"/>
        <v>0</v>
      </c>
    </row>
    <row r="573" ht="15.8" customHeight="1" spans="1:6">
      <c r="A573" s="148">
        <v>2080105</v>
      </c>
      <c r="B573" s="148" t="s">
        <v>422</v>
      </c>
      <c r="C573" s="154">
        <v>4</v>
      </c>
      <c r="D573" s="150">
        <v>5</v>
      </c>
      <c r="E573" s="135">
        <f>ROUND((D573/C573-1)*100,2)</f>
        <v>25</v>
      </c>
      <c r="F573" s="173">
        <f t="shared" si="12"/>
        <v>9</v>
      </c>
    </row>
    <row r="574" ht="15.75" hidden="1" spans="1:6">
      <c r="A574" s="299">
        <v>2080106</v>
      </c>
      <c r="B574" s="299" t="s">
        <v>423</v>
      </c>
      <c r="C574" s="300">
        <v>0</v>
      </c>
      <c r="D574" s="301"/>
      <c r="E574" s="302"/>
      <c r="F574" s="173">
        <f t="shared" si="12"/>
        <v>0</v>
      </c>
    </row>
    <row r="575" ht="15.75" hidden="1" spans="1:6">
      <c r="A575" s="307">
        <v>2080107</v>
      </c>
      <c r="B575" s="307" t="s">
        <v>424</v>
      </c>
      <c r="C575" s="308">
        <v>0</v>
      </c>
      <c r="D575" s="309"/>
      <c r="E575" s="310"/>
      <c r="F575" s="173">
        <f t="shared" si="12"/>
        <v>0</v>
      </c>
    </row>
    <row r="576" ht="15.75" hidden="1" spans="1:6">
      <c r="A576" s="303">
        <v>2080108</v>
      </c>
      <c r="B576" s="303" t="s">
        <v>86</v>
      </c>
      <c r="C576" s="304">
        <v>0</v>
      </c>
      <c r="D576" s="305"/>
      <c r="E576" s="306"/>
      <c r="F576" s="173">
        <f t="shared" si="12"/>
        <v>0</v>
      </c>
    </row>
    <row r="577" ht="15.8" customHeight="1" spans="1:6">
      <c r="A577" s="148">
        <v>2080109</v>
      </c>
      <c r="B577" s="148" t="s">
        <v>425</v>
      </c>
      <c r="C577" s="154">
        <v>962</v>
      </c>
      <c r="D577" s="150">
        <v>457</v>
      </c>
      <c r="E577" s="135">
        <f>ROUND((D577/C577-1)*100,2)</f>
        <v>-52.49</v>
      </c>
      <c r="F577" s="173">
        <f t="shared" si="12"/>
        <v>1419</v>
      </c>
    </row>
    <row r="578" ht="15.8" customHeight="1" spans="1:6">
      <c r="A578" s="148">
        <v>2080110</v>
      </c>
      <c r="B578" s="148" t="s">
        <v>426</v>
      </c>
      <c r="C578" s="154">
        <v>3</v>
      </c>
      <c r="D578" s="150">
        <v>3</v>
      </c>
      <c r="E578" s="135">
        <f>ROUND((D578/C578-1)*100,2)</f>
        <v>0</v>
      </c>
      <c r="F578" s="173">
        <f t="shared" si="12"/>
        <v>6</v>
      </c>
    </row>
    <row r="579" ht="15.75" hidden="1" spans="1:6">
      <c r="A579" s="295">
        <v>2080111</v>
      </c>
      <c r="B579" s="295" t="s">
        <v>427</v>
      </c>
      <c r="C579" s="296">
        <v>0</v>
      </c>
      <c r="D579" s="297"/>
      <c r="E579" s="298"/>
      <c r="F579" s="173">
        <f t="shared" si="12"/>
        <v>0</v>
      </c>
    </row>
    <row r="580" ht="15.8" customHeight="1" spans="1:6">
      <c r="A580" s="148">
        <v>2080112</v>
      </c>
      <c r="B580" s="148" t="s">
        <v>428</v>
      </c>
      <c r="C580" s="154">
        <v>0</v>
      </c>
      <c r="D580" s="150">
        <v>3</v>
      </c>
      <c r="E580" s="135"/>
      <c r="F580" s="173">
        <f t="shared" si="12"/>
        <v>3</v>
      </c>
    </row>
    <row r="581" ht="15.75" hidden="1" spans="1:6">
      <c r="A581" s="299">
        <v>2080113</v>
      </c>
      <c r="B581" s="299" t="s">
        <v>429</v>
      </c>
      <c r="C581" s="300">
        <v>0</v>
      </c>
      <c r="D581" s="301"/>
      <c r="E581" s="302"/>
      <c r="F581" s="173">
        <f t="shared" si="12"/>
        <v>0</v>
      </c>
    </row>
    <row r="582" ht="15.75" hidden="1" spans="1:6">
      <c r="A582" s="307">
        <v>2080114</v>
      </c>
      <c r="B582" s="307" t="s">
        <v>430</v>
      </c>
      <c r="C582" s="308">
        <v>0</v>
      </c>
      <c r="D582" s="309"/>
      <c r="E582" s="310"/>
      <c r="F582" s="173">
        <f t="shared" si="12"/>
        <v>0</v>
      </c>
    </row>
    <row r="583" ht="15.75" hidden="1" spans="1:6">
      <c r="A583" s="303">
        <v>2080115</v>
      </c>
      <c r="B583" s="303" t="s">
        <v>431</v>
      </c>
      <c r="C583" s="304">
        <v>0</v>
      </c>
      <c r="D583" s="305"/>
      <c r="E583" s="306"/>
      <c r="F583" s="173">
        <f t="shared" si="12"/>
        <v>0</v>
      </c>
    </row>
    <row r="584" ht="15.8" customHeight="1" spans="1:6">
      <c r="A584" s="148">
        <v>2080116</v>
      </c>
      <c r="B584" s="148" t="s">
        <v>432</v>
      </c>
      <c r="C584" s="154">
        <v>35</v>
      </c>
      <c r="D584" s="150">
        <v>49</v>
      </c>
      <c r="E584" s="135">
        <f t="shared" ref="E582:E645" si="14">ROUND((D584/C584-1)*100,2)</f>
        <v>40</v>
      </c>
      <c r="F584" s="173">
        <f t="shared" si="12"/>
        <v>84</v>
      </c>
    </row>
    <row r="585" ht="15.75" hidden="1" spans="1:6">
      <c r="A585" s="295">
        <v>2080150</v>
      </c>
      <c r="B585" s="295" t="s">
        <v>55</v>
      </c>
      <c r="C585" s="296">
        <v>0</v>
      </c>
      <c r="D585" s="297"/>
      <c r="E585" s="298"/>
      <c r="F585" s="173">
        <f t="shared" si="12"/>
        <v>0</v>
      </c>
    </row>
    <row r="586" ht="15.8" customHeight="1" spans="1:6">
      <c r="A586" s="148">
        <v>2080199</v>
      </c>
      <c r="B586" s="148" t="s">
        <v>433</v>
      </c>
      <c r="C586" s="154">
        <v>3900</v>
      </c>
      <c r="D586" s="150">
        <v>4175</v>
      </c>
      <c r="E586" s="135">
        <f t="shared" si="14"/>
        <v>7.05</v>
      </c>
      <c r="F586" s="173">
        <f t="shared" ref="F586:F649" si="15">C586+D586</f>
        <v>8075</v>
      </c>
    </row>
    <row r="587" ht="15.8" customHeight="1" spans="1:6">
      <c r="A587" s="148">
        <v>20802</v>
      </c>
      <c r="B587" s="171" t="s">
        <v>434</v>
      </c>
      <c r="C587" s="150">
        <f>SUM(C588:C594)</f>
        <v>1599</v>
      </c>
      <c r="D587" s="150">
        <f>SUM(D588:D594)</f>
        <v>1252</v>
      </c>
      <c r="E587" s="135">
        <f t="shared" si="14"/>
        <v>-21.7</v>
      </c>
      <c r="F587" s="173">
        <f t="shared" si="15"/>
        <v>2851</v>
      </c>
    </row>
    <row r="588" ht="15.8" customHeight="1" spans="1:6">
      <c r="A588" s="148">
        <v>2080201</v>
      </c>
      <c r="B588" s="148" t="s">
        <v>46</v>
      </c>
      <c r="C588" s="154">
        <v>285</v>
      </c>
      <c r="D588" s="150">
        <v>324</v>
      </c>
      <c r="E588" s="135">
        <f t="shared" si="14"/>
        <v>13.68</v>
      </c>
      <c r="F588" s="173">
        <f t="shared" si="15"/>
        <v>609</v>
      </c>
    </row>
    <row r="589" ht="15.8" customHeight="1" spans="1:6">
      <c r="A589" s="148">
        <v>2080202</v>
      </c>
      <c r="B589" s="148" t="s">
        <v>47</v>
      </c>
      <c r="C589" s="154">
        <v>1155</v>
      </c>
      <c r="D589" s="150">
        <v>331</v>
      </c>
      <c r="E589" s="135">
        <f t="shared" si="14"/>
        <v>-71.34</v>
      </c>
      <c r="F589" s="173">
        <f t="shared" si="15"/>
        <v>1486</v>
      </c>
    </row>
    <row r="590" ht="15.75" hidden="1" spans="1:6">
      <c r="A590" s="295">
        <v>2080203</v>
      </c>
      <c r="B590" s="295" t="s">
        <v>48</v>
      </c>
      <c r="C590" s="296">
        <v>0</v>
      </c>
      <c r="D590" s="297"/>
      <c r="E590" s="298"/>
      <c r="F590" s="173">
        <f t="shared" si="15"/>
        <v>0</v>
      </c>
    </row>
    <row r="591" ht="15.8" customHeight="1" spans="1:6">
      <c r="A591" s="148">
        <v>2080206</v>
      </c>
      <c r="B591" s="148" t="s">
        <v>435</v>
      </c>
      <c r="C591" s="154">
        <v>0</v>
      </c>
      <c r="D591" s="150">
        <v>4</v>
      </c>
      <c r="E591" s="135"/>
      <c r="F591" s="173">
        <f t="shared" si="15"/>
        <v>4</v>
      </c>
    </row>
    <row r="592" ht="15.8" customHeight="1" spans="1:6">
      <c r="A592" s="148">
        <v>2080207</v>
      </c>
      <c r="B592" s="148" t="s">
        <v>436</v>
      </c>
      <c r="C592" s="154">
        <v>70</v>
      </c>
      <c r="D592" s="150"/>
      <c r="E592" s="135">
        <f t="shared" si="14"/>
        <v>-100</v>
      </c>
      <c r="F592" s="173">
        <f t="shared" si="15"/>
        <v>70</v>
      </c>
    </row>
    <row r="593" ht="15.8" customHeight="1" spans="1:6">
      <c r="A593" s="148">
        <v>2080209</v>
      </c>
      <c r="B593" s="148" t="s">
        <v>437</v>
      </c>
      <c r="C593" s="154">
        <v>6</v>
      </c>
      <c r="D593" s="150"/>
      <c r="E593" s="135">
        <f t="shared" si="14"/>
        <v>-100</v>
      </c>
      <c r="F593" s="173">
        <f t="shared" si="15"/>
        <v>6</v>
      </c>
    </row>
    <row r="594" ht="15.8" customHeight="1" spans="1:6">
      <c r="A594" s="148">
        <v>2080299</v>
      </c>
      <c r="B594" s="148" t="s">
        <v>438</v>
      </c>
      <c r="C594" s="154">
        <v>83</v>
      </c>
      <c r="D594" s="150">
        <v>593</v>
      </c>
      <c r="E594" s="135">
        <f t="shared" si="14"/>
        <v>614.46</v>
      </c>
      <c r="F594" s="173">
        <f t="shared" si="15"/>
        <v>676</v>
      </c>
    </row>
    <row r="595" ht="15.75" hidden="1" spans="1:6">
      <c r="A595" s="299">
        <v>20804</v>
      </c>
      <c r="B595" s="314" t="s">
        <v>439</v>
      </c>
      <c r="C595" s="318">
        <f>C596</f>
        <v>0</v>
      </c>
      <c r="D595" s="297">
        <f>D596</f>
        <v>0</v>
      </c>
      <c r="E595" s="302"/>
      <c r="F595" s="173">
        <f t="shared" si="15"/>
        <v>0</v>
      </c>
    </row>
    <row r="596" ht="15.75" hidden="1" spans="1:6">
      <c r="A596" s="303">
        <v>2080402</v>
      </c>
      <c r="B596" s="319" t="s">
        <v>440</v>
      </c>
      <c r="C596" s="304">
        <v>0</v>
      </c>
      <c r="D596" s="305"/>
      <c r="E596" s="306"/>
      <c r="F596" s="173">
        <f t="shared" si="15"/>
        <v>0</v>
      </c>
    </row>
    <row r="597" ht="15.8" customHeight="1" spans="1:6">
      <c r="A597" s="148">
        <v>20805</v>
      </c>
      <c r="B597" s="171" t="s">
        <v>441</v>
      </c>
      <c r="C597" s="150">
        <f>SUM(C598:C605)</f>
        <v>28352</v>
      </c>
      <c r="D597" s="150">
        <f>SUM(D598:D605)</f>
        <v>31264</v>
      </c>
      <c r="E597" s="135">
        <f t="shared" si="14"/>
        <v>10.27</v>
      </c>
      <c r="F597" s="173">
        <f t="shared" si="15"/>
        <v>59616</v>
      </c>
    </row>
    <row r="598" ht="15.8" customHeight="1" spans="1:6">
      <c r="A598" s="148">
        <v>2080501</v>
      </c>
      <c r="B598" s="148" t="s">
        <v>442</v>
      </c>
      <c r="C598" s="154">
        <v>38</v>
      </c>
      <c r="D598" s="150">
        <v>662</v>
      </c>
      <c r="E598" s="135">
        <f t="shared" si="14"/>
        <v>1642.11</v>
      </c>
      <c r="F598" s="173">
        <f t="shared" si="15"/>
        <v>700</v>
      </c>
    </row>
    <row r="599" ht="15.8" customHeight="1" spans="1:6">
      <c r="A599" s="148">
        <v>2080502</v>
      </c>
      <c r="B599" s="148" t="s">
        <v>443</v>
      </c>
      <c r="C599" s="154">
        <v>793</v>
      </c>
      <c r="D599" s="150">
        <v>1235</v>
      </c>
      <c r="E599" s="135">
        <f t="shared" si="14"/>
        <v>55.74</v>
      </c>
      <c r="F599" s="173">
        <f t="shared" si="15"/>
        <v>2028</v>
      </c>
    </row>
    <row r="600" ht="15.75" hidden="1" spans="1:6">
      <c r="A600" s="295">
        <v>2080503</v>
      </c>
      <c r="B600" s="295" t="s">
        <v>444</v>
      </c>
      <c r="C600" s="296">
        <v>0</v>
      </c>
      <c r="D600" s="297"/>
      <c r="E600" s="298"/>
      <c r="F600" s="173">
        <f t="shared" si="15"/>
        <v>0</v>
      </c>
    </row>
    <row r="601" ht="15.8" customHeight="1" spans="1:6">
      <c r="A601" s="148">
        <v>2080505</v>
      </c>
      <c r="B601" s="148" t="s">
        <v>445</v>
      </c>
      <c r="C601" s="154">
        <v>8703</v>
      </c>
      <c r="D601" s="150">
        <v>9010</v>
      </c>
      <c r="E601" s="135">
        <f t="shared" si="14"/>
        <v>3.53</v>
      </c>
      <c r="F601" s="173">
        <f t="shared" si="15"/>
        <v>17713</v>
      </c>
    </row>
    <row r="602" ht="15.8" customHeight="1" spans="1:6">
      <c r="A602" s="148">
        <v>2080506</v>
      </c>
      <c r="B602" s="148" t="s">
        <v>446</v>
      </c>
      <c r="C602" s="154">
        <v>4356</v>
      </c>
      <c r="D602" s="150">
        <v>4450</v>
      </c>
      <c r="E602" s="135">
        <f t="shared" si="14"/>
        <v>2.16</v>
      </c>
      <c r="F602" s="173">
        <f t="shared" si="15"/>
        <v>8806</v>
      </c>
    </row>
    <row r="603" ht="15.8" customHeight="1" spans="1:6">
      <c r="A603" s="148">
        <v>2080507</v>
      </c>
      <c r="B603" s="148" t="s">
        <v>447</v>
      </c>
      <c r="C603" s="154">
        <v>13387</v>
      </c>
      <c r="D603" s="150">
        <v>15199</v>
      </c>
      <c r="E603" s="135">
        <f t="shared" si="14"/>
        <v>13.54</v>
      </c>
      <c r="F603" s="173">
        <f t="shared" si="15"/>
        <v>28586</v>
      </c>
    </row>
    <row r="604" ht="15.75" hidden="1" spans="1:6">
      <c r="A604" s="295">
        <v>2080508</v>
      </c>
      <c r="B604" s="295" t="s">
        <v>448</v>
      </c>
      <c r="C604" s="296">
        <v>0</v>
      </c>
      <c r="D604" s="297"/>
      <c r="E604" s="298"/>
      <c r="F604" s="173">
        <f t="shared" si="15"/>
        <v>0</v>
      </c>
    </row>
    <row r="605" ht="15.8" customHeight="1" spans="1:6">
      <c r="A605" s="148">
        <v>2080599</v>
      </c>
      <c r="B605" s="148" t="s">
        <v>449</v>
      </c>
      <c r="C605" s="154">
        <v>1075</v>
      </c>
      <c r="D605" s="150">
        <v>708</v>
      </c>
      <c r="E605" s="135">
        <f t="shared" si="14"/>
        <v>-34.14</v>
      </c>
      <c r="F605" s="173">
        <f t="shared" si="15"/>
        <v>1783</v>
      </c>
    </row>
    <row r="606" ht="15.75" hidden="1" spans="1:6">
      <c r="A606" s="299">
        <v>20806</v>
      </c>
      <c r="B606" s="314" t="s">
        <v>450</v>
      </c>
      <c r="C606" s="315">
        <f>SUM(C607:C609)</f>
        <v>0</v>
      </c>
      <c r="D606" s="301">
        <f>SUM(D607:D609)</f>
        <v>0</v>
      </c>
      <c r="E606" s="302"/>
      <c r="F606" s="173">
        <f t="shared" si="15"/>
        <v>0</v>
      </c>
    </row>
    <row r="607" ht="15.75" hidden="1" spans="1:6">
      <c r="A607" s="307">
        <v>2080601</v>
      </c>
      <c r="B607" s="307" t="s">
        <v>451</v>
      </c>
      <c r="C607" s="308">
        <v>0</v>
      </c>
      <c r="D607" s="309"/>
      <c r="E607" s="310"/>
      <c r="F607" s="173">
        <f t="shared" si="15"/>
        <v>0</v>
      </c>
    </row>
    <row r="608" ht="15.75" hidden="1" spans="1:6">
      <c r="A608" s="307">
        <v>2080602</v>
      </c>
      <c r="B608" s="307" t="s">
        <v>452</v>
      </c>
      <c r="C608" s="308">
        <v>0</v>
      </c>
      <c r="D608" s="309"/>
      <c r="E608" s="310"/>
      <c r="F608" s="173">
        <f t="shared" si="15"/>
        <v>0</v>
      </c>
    </row>
    <row r="609" ht="15.75" hidden="1" spans="1:6">
      <c r="A609" s="303">
        <v>2080699</v>
      </c>
      <c r="B609" s="303" t="s">
        <v>453</v>
      </c>
      <c r="C609" s="304">
        <v>0</v>
      </c>
      <c r="D609" s="305"/>
      <c r="E609" s="306"/>
      <c r="F609" s="173">
        <f t="shared" si="15"/>
        <v>0</v>
      </c>
    </row>
    <row r="610" ht="15.8" customHeight="1" spans="1:6">
      <c r="A610" s="148">
        <v>20807</v>
      </c>
      <c r="B610" s="171" t="s">
        <v>454</v>
      </c>
      <c r="C610" s="150">
        <f>SUM(C611:C619)</f>
        <v>4370</v>
      </c>
      <c r="D610" s="150">
        <f>SUM(D611:D619)</f>
        <v>2342</v>
      </c>
      <c r="E610" s="135">
        <f t="shared" si="14"/>
        <v>-46.41</v>
      </c>
      <c r="F610" s="173">
        <f t="shared" si="15"/>
        <v>6712</v>
      </c>
    </row>
    <row r="611" ht="15.8" customHeight="1" spans="1:6">
      <c r="A611" s="148">
        <v>2080701</v>
      </c>
      <c r="B611" s="148" t="s">
        <v>455</v>
      </c>
      <c r="C611" s="154">
        <v>378</v>
      </c>
      <c r="D611" s="150">
        <v>686</v>
      </c>
      <c r="E611" s="135">
        <f t="shared" si="14"/>
        <v>81.48</v>
      </c>
      <c r="F611" s="173">
        <f t="shared" si="15"/>
        <v>1064</v>
      </c>
    </row>
    <row r="612" ht="15.8" customHeight="1" spans="1:6">
      <c r="A612" s="148">
        <v>2080702</v>
      </c>
      <c r="B612" s="148" t="s">
        <v>456</v>
      </c>
      <c r="C612" s="154">
        <v>0</v>
      </c>
      <c r="D612" s="150">
        <v>30</v>
      </c>
      <c r="E612" s="135"/>
      <c r="F612" s="173">
        <f t="shared" si="15"/>
        <v>30</v>
      </c>
    </row>
    <row r="613" ht="15.75" hidden="1" spans="1:6">
      <c r="A613" s="295">
        <v>2080704</v>
      </c>
      <c r="B613" s="295" t="s">
        <v>457</v>
      </c>
      <c r="C613" s="296">
        <v>0</v>
      </c>
      <c r="D613" s="297"/>
      <c r="E613" s="298"/>
      <c r="F613" s="173">
        <f t="shared" si="15"/>
        <v>0</v>
      </c>
    </row>
    <row r="614" ht="15.8" customHeight="1" spans="1:6">
      <c r="A614" s="148">
        <v>2080705</v>
      </c>
      <c r="B614" s="148" t="s">
        <v>458</v>
      </c>
      <c r="C614" s="154">
        <v>2386</v>
      </c>
      <c r="D614" s="150">
        <v>1096</v>
      </c>
      <c r="E614" s="135">
        <f t="shared" si="14"/>
        <v>-54.07</v>
      </c>
      <c r="F614" s="173">
        <f t="shared" si="15"/>
        <v>3482</v>
      </c>
    </row>
    <row r="615" ht="15.75" hidden="1" spans="1:6">
      <c r="A615" s="295">
        <v>2080709</v>
      </c>
      <c r="B615" s="295" t="s">
        <v>459</v>
      </c>
      <c r="C615" s="296">
        <v>0</v>
      </c>
      <c r="D615" s="297"/>
      <c r="E615" s="298"/>
      <c r="F615" s="173">
        <f t="shared" si="15"/>
        <v>0</v>
      </c>
    </row>
    <row r="616" ht="15.8" customHeight="1" spans="1:6">
      <c r="A616" s="148">
        <v>2080711</v>
      </c>
      <c r="B616" s="148" t="s">
        <v>460</v>
      </c>
      <c r="C616" s="154">
        <v>0</v>
      </c>
      <c r="D616" s="150">
        <v>212</v>
      </c>
      <c r="E616" s="135"/>
      <c r="F616" s="173">
        <f t="shared" si="15"/>
        <v>212</v>
      </c>
    </row>
    <row r="617" ht="15.75" hidden="1" spans="1:6">
      <c r="A617" s="299">
        <v>2080712</v>
      </c>
      <c r="B617" s="299" t="s">
        <v>461</v>
      </c>
      <c r="C617" s="300">
        <v>0</v>
      </c>
      <c r="D617" s="301"/>
      <c r="E617" s="302"/>
      <c r="F617" s="173">
        <f t="shared" si="15"/>
        <v>0</v>
      </c>
    </row>
    <row r="618" ht="15.75" hidden="1" spans="1:6">
      <c r="A618" s="303">
        <v>2080713</v>
      </c>
      <c r="B618" s="303" t="s">
        <v>462</v>
      </c>
      <c r="C618" s="304">
        <v>0</v>
      </c>
      <c r="D618" s="305"/>
      <c r="E618" s="306"/>
      <c r="F618" s="173">
        <f t="shared" si="15"/>
        <v>0</v>
      </c>
    </row>
    <row r="619" ht="15.8" customHeight="1" spans="1:6">
      <c r="A619" s="148">
        <v>2080799</v>
      </c>
      <c r="B619" s="148" t="s">
        <v>463</v>
      </c>
      <c r="C619" s="154">
        <v>1606</v>
      </c>
      <c r="D619" s="150">
        <v>318</v>
      </c>
      <c r="E619" s="135">
        <f t="shared" si="14"/>
        <v>-80.2</v>
      </c>
      <c r="F619" s="173">
        <f t="shared" si="15"/>
        <v>1924</v>
      </c>
    </row>
    <row r="620" ht="15.8" customHeight="1" spans="1:6">
      <c r="A620" s="148">
        <v>20808</v>
      </c>
      <c r="B620" s="171" t="s">
        <v>464</v>
      </c>
      <c r="C620" s="150">
        <f>SUM(C621:C628)</f>
        <v>1118</v>
      </c>
      <c r="D620" s="150">
        <f>SUM(D621:D628)</f>
        <v>1530</v>
      </c>
      <c r="E620" s="135">
        <f t="shared" si="14"/>
        <v>36.85</v>
      </c>
      <c r="F620" s="173">
        <f t="shared" si="15"/>
        <v>2648</v>
      </c>
    </row>
    <row r="621" ht="15.75" hidden="1" spans="1:6">
      <c r="A621" s="295">
        <v>2080801</v>
      </c>
      <c r="B621" s="295" t="s">
        <v>465</v>
      </c>
      <c r="C621" s="296">
        <v>0</v>
      </c>
      <c r="D621" s="297"/>
      <c r="E621" s="298"/>
      <c r="F621" s="173">
        <f t="shared" si="15"/>
        <v>0</v>
      </c>
    </row>
    <row r="622" ht="15.8" customHeight="1" spans="1:6">
      <c r="A622" s="148">
        <v>2080802</v>
      </c>
      <c r="B622" s="148" t="s">
        <v>466</v>
      </c>
      <c r="C622" s="154">
        <v>710</v>
      </c>
      <c r="D622" s="150">
        <v>664</v>
      </c>
      <c r="E622" s="135">
        <f t="shared" si="14"/>
        <v>-6.48</v>
      </c>
      <c r="F622" s="173">
        <f t="shared" si="15"/>
        <v>1374</v>
      </c>
    </row>
    <row r="623" ht="15.75" hidden="1" spans="1:6">
      <c r="A623" s="295">
        <v>2080803</v>
      </c>
      <c r="B623" s="295" t="s">
        <v>467</v>
      </c>
      <c r="C623" s="296">
        <v>0</v>
      </c>
      <c r="D623" s="297"/>
      <c r="E623" s="298"/>
      <c r="F623" s="173">
        <f t="shared" si="15"/>
        <v>0</v>
      </c>
    </row>
    <row r="624" ht="15.8" customHeight="1" spans="1:6">
      <c r="A624" s="148">
        <v>2080805</v>
      </c>
      <c r="B624" s="148" t="s">
        <v>468</v>
      </c>
      <c r="C624" s="154">
        <v>392</v>
      </c>
      <c r="D624" s="150">
        <v>828</v>
      </c>
      <c r="E624" s="135">
        <f t="shared" si="14"/>
        <v>111.22</v>
      </c>
      <c r="F624" s="173">
        <f t="shared" si="15"/>
        <v>1220</v>
      </c>
    </row>
    <row r="625" ht="15.75" hidden="1" spans="1:6">
      <c r="A625" s="299">
        <v>2080806</v>
      </c>
      <c r="B625" s="299" t="s">
        <v>469</v>
      </c>
      <c r="C625" s="300">
        <v>0</v>
      </c>
      <c r="D625" s="301"/>
      <c r="E625" s="302"/>
      <c r="F625" s="173">
        <f t="shared" si="15"/>
        <v>0</v>
      </c>
    </row>
    <row r="626" ht="15.75" hidden="1" spans="1:6">
      <c r="A626" s="303">
        <v>2080807</v>
      </c>
      <c r="B626" s="303" t="s">
        <v>470</v>
      </c>
      <c r="C626" s="304">
        <v>0</v>
      </c>
      <c r="D626" s="305"/>
      <c r="E626" s="306"/>
      <c r="F626" s="173">
        <f t="shared" si="15"/>
        <v>0</v>
      </c>
    </row>
    <row r="627" ht="15.8" customHeight="1" spans="1:6">
      <c r="A627" s="148">
        <v>2080808</v>
      </c>
      <c r="B627" s="148" t="s">
        <v>471</v>
      </c>
      <c r="C627" s="154">
        <v>16</v>
      </c>
      <c r="D627" s="150">
        <v>38</v>
      </c>
      <c r="E627" s="135">
        <f t="shared" si="14"/>
        <v>137.5</v>
      </c>
      <c r="F627" s="173">
        <f t="shared" si="15"/>
        <v>54</v>
      </c>
    </row>
    <row r="628" ht="15.75" hidden="1" spans="1:6">
      <c r="A628" s="295">
        <v>2080899</v>
      </c>
      <c r="B628" s="295" t="s">
        <v>472</v>
      </c>
      <c r="C628" s="296">
        <v>0</v>
      </c>
      <c r="D628" s="297"/>
      <c r="E628" s="298"/>
      <c r="F628" s="173">
        <f t="shared" si="15"/>
        <v>0</v>
      </c>
    </row>
    <row r="629" ht="15.8" customHeight="1" spans="1:6">
      <c r="A629" s="148">
        <v>20809</v>
      </c>
      <c r="B629" s="171" t="s">
        <v>473</v>
      </c>
      <c r="C629" s="150">
        <f>SUM(C630:C635)</f>
        <v>494</v>
      </c>
      <c r="D629" s="150">
        <f>SUM(D630:D635)</f>
        <v>407</v>
      </c>
      <c r="E629" s="135">
        <f t="shared" si="14"/>
        <v>-17.61</v>
      </c>
      <c r="F629" s="173">
        <f t="shared" si="15"/>
        <v>901</v>
      </c>
    </row>
    <row r="630" ht="15.8" customHeight="1" spans="1:6">
      <c r="A630" s="148">
        <v>2080901</v>
      </c>
      <c r="B630" s="148" t="s">
        <v>474</v>
      </c>
      <c r="C630" s="154">
        <v>391</v>
      </c>
      <c r="D630" s="150">
        <v>366</v>
      </c>
      <c r="E630" s="135">
        <f t="shared" si="14"/>
        <v>-6.39</v>
      </c>
      <c r="F630" s="173">
        <f t="shared" si="15"/>
        <v>757</v>
      </c>
    </row>
    <row r="631" ht="15.75" hidden="1" spans="1:6">
      <c r="A631" s="299">
        <v>2080902</v>
      </c>
      <c r="B631" s="299" t="s">
        <v>475</v>
      </c>
      <c r="C631" s="300">
        <v>0</v>
      </c>
      <c r="D631" s="301"/>
      <c r="E631" s="302"/>
      <c r="F631" s="173">
        <f t="shared" si="15"/>
        <v>0</v>
      </c>
    </row>
    <row r="632" ht="15.75" hidden="1" spans="1:6">
      <c r="A632" s="303">
        <v>2080903</v>
      </c>
      <c r="B632" s="303" t="s">
        <v>476</v>
      </c>
      <c r="C632" s="304">
        <v>0</v>
      </c>
      <c r="D632" s="305"/>
      <c r="E632" s="306"/>
      <c r="F632" s="173">
        <f t="shared" si="15"/>
        <v>0</v>
      </c>
    </row>
    <row r="633" ht="15.8" customHeight="1" spans="1:6">
      <c r="A633" s="148">
        <v>2080904</v>
      </c>
      <c r="B633" s="148" t="s">
        <v>477</v>
      </c>
      <c r="C633" s="154">
        <v>25</v>
      </c>
      <c r="D633" s="150">
        <v>13</v>
      </c>
      <c r="E633" s="135">
        <f t="shared" si="14"/>
        <v>-48</v>
      </c>
      <c r="F633" s="173">
        <f t="shared" si="15"/>
        <v>38</v>
      </c>
    </row>
    <row r="634" ht="15.75" hidden="1" spans="1:6">
      <c r="A634" s="295">
        <v>2080905</v>
      </c>
      <c r="B634" s="295" t="s">
        <v>478</v>
      </c>
      <c r="C634" s="296">
        <v>0</v>
      </c>
      <c r="D634" s="297"/>
      <c r="E634" s="298"/>
      <c r="F634" s="173">
        <f t="shared" si="15"/>
        <v>0</v>
      </c>
    </row>
    <row r="635" ht="15.8" customHeight="1" spans="1:6">
      <c r="A635" s="148">
        <v>2080999</v>
      </c>
      <c r="B635" s="148" t="s">
        <v>479</v>
      </c>
      <c r="C635" s="154">
        <v>78</v>
      </c>
      <c r="D635" s="150">
        <v>28</v>
      </c>
      <c r="E635" s="135">
        <f t="shared" si="14"/>
        <v>-64.1</v>
      </c>
      <c r="F635" s="173">
        <f t="shared" si="15"/>
        <v>106</v>
      </c>
    </row>
    <row r="636" ht="15.8" customHeight="1" spans="1:6">
      <c r="A636" s="148">
        <v>20810</v>
      </c>
      <c r="B636" s="171" t="s">
        <v>480</v>
      </c>
      <c r="C636" s="150">
        <f>SUM(C637:C643)</f>
        <v>2299</v>
      </c>
      <c r="D636" s="150">
        <f>SUM(D637:D643)</f>
        <v>2326</v>
      </c>
      <c r="E636" s="135">
        <f t="shared" si="14"/>
        <v>1.17</v>
      </c>
      <c r="F636" s="173">
        <f t="shared" si="15"/>
        <v>4625</v>
      </c>
    </row>
    <row r="637" ht="15.8" customHeight="1" spans="1:6">
      <c r="A637" s="148">
        <v>2081001</v>
      </c>
      <c r="B637" s="148" t="s">
        <v>481</v>
      </c>
      <c r="C637" s="154">
        <v>413</v>
      </c>
      <c r="D637" s="150">
        <v>384</v>
      </c>
      <c r="E637" s="135">
        <f t="shared" si="14"/>
        <v>-7.02</v>
      </c>
      <c r="F637" s="173">
        <f t="shared" si="15"/>
        <v>797</v>
      </c>
    </row>
    <row r="638" ht="15.8" customHeight="1" spans="1:6">
      <c r="A638" s="148">
        <v>2081002</v>
      </c>
      <c r="B638" s="148" t="s">
        <v>482</v>
      </c>
      <c r="C638" s="154">
        <v>1047</v>
      </c>
      <c r="D638" s="150">
        <v>1252</v>
      </c>
      <c r="E638" s="135">
        <f t="shared" si="14"/>
        <v>19.58</v>
      </c>
      <c r="F638" s="173">
        <f t="shared" si="15"/>
        <v>2299</v>
      </c>
    </row>
    <row r="639" ht="15.75" hidden="1" spans="1:6">
      <c r="A639" s="295">
        <v>2081003</v>
      </c>
      <c r="B639" s="295" t="s">
        <v>483</v>
      </c>
      <c r="C639" s="296">
        <v>0</v>
      </c>
      <c r="D639" s="297"/>
      <c r="E639" s="298"/>
      <c r="F639" s="173">
        <f t="shared" si="15"/>
        <v>0</v>
      </c>
    </row>
    <row r="640" ht="15.8" customHeight="1" spans="1:6">
      <c r="A640" s="148">
        <v>2081004</v>
      </c>
      <c r="B640" s="148" t="s">
        <v>484</v>
      </c>
      <c r="C640" s="154">
        <v>0</v>
      </c>
      <c r="D640" s="150">
        <v>142</v>
      </c>
      <c r="E640" s="135"/>
      <c r="F640" s="173">
        <f t="shared" si="15"/>
        <v>142</v>
      </c>
    </row>
    <row r="641" ht="15.75" hidden="1" spans="1:6">
      <c r="A641" s="295">
        <v>2081005</v>
      </c>
      <c r="B641" s="295" t="s">
        <v>485</v>
      </c>
      <c r="C641" s="296">
        <v>0</v>
      </c>
      <c r="D641" s="297"/>
      <c r="E641" s="298"/>
      <c r="F641" s="173">
        <f t="shared" si="15"/>
        <v>0</v>
      </c>
    </row>
    <row r="642" ht="15.8" customHeight="1" spans="1:6">
      <c r="A642" s="148">
        <v>2081006</v>
      </c>
      <c r="B642" s="148" t="s">
        <v>486</v>
      </c>
      <c r="C642" s="154">
        <v>839</v>
      </c>
      <c r="D642" s="150">
        <v>548</v>
      </c>
      <c r="E642" s="135">
        <f t="shared" si="14"/>
        <v>-34.68</v>
      </c>
      <c r="F642" s="173">
        <f t="shared" si="15"/>
        <v>1387</v>
      </c>
    </row>
    <row r="643" ht="15.75" hidden="1" spans="1:6">
      <c r="A643" s="295">
        <v>2081099</v>
      </c>
      <c r="B643" s="295" t="s">
        <v>487</v>
      </c>
      <c r="C643" s="296">
        <v>0</v>
      </c>
      <c r="D643" s="297"/>
      <c r="E643" s="298"/>
      <c r="F643" s="173">
        <f t="shared" si="15"/>
        <v>0</v>
      </c>
    </row>
    <row r="644" ht="15.8" customHeight="1" spans="1:6">
      <c r="A644" s="148">
        <v>20811</v>
      </c>
      <c r="B644" s="171" t="s">
        <v>488</v>
      </c>
      <c r="C644" s="150">
        <f>SUM(C645:C652)</f>
        <v>1942</v>
      </c>
      <c r="D644" s="150">
        <f>SUM(D645:D652)</f>
        <v>2197</v>
      </c>
      <c r="E644" s="135">
        <f t="shared" si="14"/>
        <v>13.13</v>
      </c>
      <c r="F644" s="173">
        <f t="shared" si="15"/>
        <v>4139</v>
      </c>
    </row>
    <row r="645" ht="15.8" customHeight="1" spans="1:6">
      <c r="A645" s="148">
        <v>2081101</v>
      </c>
      <c r="B645" s="148" t="s">
        <v>46</v>
      </c>
      <c r="C645" s="154">
        <v>79</v>
      </c>
      <c r="D645" s="150">
        <v>125</v>
      </c>
      <c r="E645" s="135">
        <f t="shared" si="14"/>
        <v>58.23</v>
      </c>
      <c r="F645" s="173">
        <f t="shared" si="15"/>
        <v>204</v>
      </c>
    </row>
    <row r="646" ht="15.8" customHeight="1" spans="1:6">
      <c r="A646" s="148">
        <v>2081102</v>
      </c>
      <c r="B646" s="148" t="s">
        <v>47</v>
      </c>
      <c r="C646" s="154">
        <v>3</v>
      </c>
      <c r="D646" s="150"/>
      <c r="E646" s="135">
        <f t="shared" ref="E646:E709" si="16">ROUND((D646/C646-1)*100,2)</f>
        <v>-100</v>
      </c>
      <c r="F646" s="173">
        <f t="shared" si="15"/>
        <v>3</v>
      </c>
    </row>
    <row r="647" ht="15.75" hidden="1" spans="1:6">
      <c r="A647" s="295">
        <v>2081103</v>
      </c>
      <c r="B647" s="295" t="s">
        <v>48</v>
      </c>
      <c r="C647" s="296">
        <v>0</v>
      </c>
      <c r="D647" s="297"/>
      <c r="E647" s="298"/>
      <c r="F647" s="173">
        <f t="shared" si="15"/>
        <v>0</v>
      </c>
    </row>
    <row r="648" ht="15.8" customHeight="1" spans="1:6">
      <c r="A648" s="148">
        <v>2081104</v>
      </c>
      <c r="B648" s="148" t="s">
        <v>489</v>
      </c>
      <c r="C648" s="154">
        <v>145</v>
      </c>
      <c r="D648" s="150">
        <v>201</v>
      </c>
      <c r="E648" s="135">
        <f t="shared" si="16"/>
        <v>38.62</v>
      </c>
      <c r="F648" s="173">
        <f t="shared" si="15"/>
        <v>346</v>
      </c>
    </row>
    <row r="649" ht="15.8" customHeight="1" spans="1:6">
      <c r="A649" s="148">
        <v>2081105</v>
      </c>
      <c r="B649" s="148" t="s">
        <v>490</v>
      </c>
      <c r="C649" s="154">
        <v>99</v>
      </c>
      <c r="D649" s="150">
        <v>93</v>
      </c>
      <c r="E649" s="135">
        <f t="shared" si="16"/>
        <v>-6.06</v>
      </c>
      <c r="F649" s="173">
        <f t="shared" si="15"/>
        <v>192</v>
      </c>
    </row>
    <row r="650" ht="15.75" hidden="1" spans="1:6">
      <c r="A650" s="295">
        <v>2081106</v>
      </c>
      <c r="B650" s="295" t="s">
        <v>491</v>
      </c>
      <c r="C650" s="296">
        <v>0</v>
      </c>
      <c r="D650" s="297"/>
      <c r="E650" s="298"/>
      <c r="F650" s="173">
        <f t="shared" ref="F650:F713" si="17">C650+D650</f>
        <v>0</v>
      </c>
    </row>
    <row r="651" ht="15.8" customHeight="1" spans="1:6">
      <c r="A651" s="148">
        <v>2081107</v>
      </c>
      <c r="B651" s="148" t="s">
        <v>492</v>
      </c>
      <c r="C651" s="154">
        <v>1354</v>
      </c>
      <c r="D651" s="150">
        <v>1468</v>
      </c>
      <c r="E651" s="135">
        <f t="shared" si="16"/>
        <v>8.42</v>
      </c>
      <c r="F651" s="173">
        <f t="shared" si="17"/>
        <v>2822</v>
      </c>
    </row>
    <row r="652" ht="15.8" customHeight="1" spans="1:6">
      <c r="A652" s="148">
        <v>2081199</v>
      </c>
      <c r="B652" s="148" t="s">
        <v>493</v>
      </c>
      <c r="C652" s="154">
        <v>262</v>
      </c>
      <c r="D652" s="150">
        <v>310</v>
      </c>
      <c r="E652" s="135">
        <f t="shared" si="16"/>
        <v>18.32</v>
      </c>
      <c r="F652" s="173">
        <f t="shared" si="17"/>
        <v>572</v>
      </c>
    </row>
    <row r="653" ht="15.8" customHeight="1" spans="1:6">
      <c r="A653" s="148">
        <v>20816</v>
      </c>
      <c r="B653" s="171" t="s">
        <v>494</v>
      </c>
      <c r="C653" s="150">
        <f>SUM(C654:C658)</f>
        <v>32</v>
      </c>
      <c r="D653" s="150">
        <f>SUM(D654:D658)</f>
        <v>52</v>
      </c>
      <c r="E653" s="135">
        <f t="shared" si="16"/>
        <v>62.5</v>
      </c>
      <c r="F653" s="173">
        <f t="shared" si="17"/>
        <v>84</v>
      </c>
    </row>
    <row r="654" ht="15.8" customHeight="1" spans="1:6">
      <c r="A654" s="148">
        <v>2081601</v>
      </c>
      <c r="B654" s="148" t="s">
        <v>46</v>
      </c>
      <c r="C654" s="154">
        <v>22</v>
      </c>
      <c r="D654" s="150">
        <v>42</v>
      </c>
      <c r="E654" s="135">
        <f t="shared" si="16"/>
        <v>90.91</v>
      </c>
      <c r="F654" s="173">
        <f t="shared" si="17"/>
        <v>64</v>
      </c>
    </row>
    <row r="655" ht="15.75" hidden="1" spans="1:6">
      <c r="A655" s="299">
        <v>2081602</v>
      </c>
      <c r="B655" s="299" t="s">
        <v>47</v>
      </c>
      <c r="C655" s="300">
        <v>0</v>
      </c>
      <c r="D655" s="301"/>
      <c r="E655" s="302"/>
      <c r="F655" s="173">
        <f t="shared" si="17"/>
        <v>0</v>
      </c>
    </row>
    <row r="656" ht="15.75" hidden="1" spans="1:6">
      <c r="A656" s="303">
        <v>2081603</v>
      </c>
      <c r="B656" s="303" t="s">
        <v>48</v>
      </c>
      <c r="C656" s="304">
        <v>0</v>
      </c>
      <c r="D656" s="305"/>
      <c r="E656" s="306"/>
      <c r="F656" s="173">
        <f t="shared" si="17"/>
        <v>0</v>
      </c>
    </row>
    <row r="657" ht="15.8" customHeight="1" spans="1:6">
      <c r="A657" s="148">
        <v>2081650</v>
      </c>
      <c r="B657" s="148" t="s">
        <v>55</v>
      </c>
      <c r="C657" s="154">
        <v>10</v>
      </c>
      <c r="D657" s="150">
        <v>10</v>
      </c>
      <c r="E657" s="135">
        <f t="shared" si="16"/>
        <v>0</v>
      </c>
      <c r="F657" s="173">
        <f t="shared" si="17"/>
        <v>20</v>
      </c>
    </row>
    <row r="658" ht="15.75" hidden="1" spans="1:6">
      <c r="A658" s="295">
        <v>2081699</v>
      </c>
      <c r="B658" s="295" t="s">
        <v>495</v>
      </c>
      <c r="C658" s="296">
        <v>0</v>
      </c>
      <c r="D658" s="297"/>
      <c r="E658" s="298"/>
      <c r="F658" s="173">
        <f t="shared" si="17"/>
        <v>0</v>
      </c>
    </row>
    <row r="659" ht="15.8" customHeight="1" spans="1:6">
      <c r="A659" s="148">
        <v>20819</v>
      </c>
      <c r="B659" s="171" t="s">
        <v>496</v>
      </c>
      <c r="C659" s="150">
        <f>SUM(C660:C661)</f>
        <v>10482</v>
      </c>
      <c r="D659" s="150">
        <f>SUM(D660:D661)</f>
        <v>12434</v>
      </c>
      <c r="E659" s="135">
        <f t="shared" si="16"/>
        <v>18.62</v>
      </c>
      <c r="F659" s="173">
        <f t="shared" si="17"/>
        <v>22916</v>
      </c>
    </row>
    <row r="660" ht="15.8" customHeight="1" spans="1:6">
      <c r="A660" s="148">
        <v>2081901</v>
      </c>
      <c r="B660" s="148" t="s">
        <v>497</v>
      </c>
      <c r="C660" s="154">
        <v>1769</v>
      </c>
      <c r="D660" s="150">
        <v>1996</v>
      </c>
      <c r="E660" s="135">
        <f t="shared" si="16"/>
        <v>12.83</v>
      </c>
      <c r="F660" s="173">
        <f t="shared" si="17"/>
        <v>3765</v>
      </c>
    </row>
    <row r="661" ht="15.8" customHeight="1" spans="1:6">
      <c r="A661" s="148">
        <v>2081902</v>
      </c>
      <c r="B661" s="148" t="s">
        <v>498</v>
      </c>
      <c r="C661" s="154">
        <v>8713</v>
      </c>
      <c r="D661" s="150">
        <v>10438</v>
      </c>
      <c r="E661" s="135">
        <f t="shared" si="16"/>
        <v>19.8</v>
      </c>
      <c r="F661" s="173">
        <f t="shared" si="17"/>
        <v>19151</v>
      </c>
    </row>
    <row r="662" ht="15.8" customHeight="1" spans="1:6">
      <c r="A662" s="148">
        <v>20820</v>
      </c>
      <c r="B662" s="171" t="s">
        <v>499</v>
      </c>
      <c r="C662" s="150">
        <f>SUM(C663:C664)</f>
        <v>1151</v>
      </c>
      <c r="D662" s="150">
        <f>SUM(D663:D664)</f>
        <v>770</v>
      </c>
      <c r="E662" s="135">
        <f t="shared" si="16"/>
        <v>-33.1</v>
      </c>
      <c r="F662" s="173">
        <f t="shared" si="17"/>
        <v>1921</v>
      </c>
    </row>
    <row r="663" ht="15.8" customHeight="1" spans="1:6">
      <c r="A663" s="148">
        <v>2082001</v>
      </c>
      <c r="B663" s="148" t="s">
        <v>500</v>
      </c>
      <c r="C663" s="154">
        <v>1151</v>
      </c>
      <c r="D663" s="150">
        <v>770</v>
      </c>
      <c r="E663" s="135">
        <f t="shared" si="16"/>
        <v>-33.1</v>
      </c>
      <c r="F663" s="173">
        <f t="shared" si="17"/>
        <v>1921</v>
      </c>
    </row>
    <row r="664" ht="15.75" hidden="1" spans="1:6">
      <c r="A664" s="295">
        <v>2082002</v>
      </c>
      <c r="B664" s="295" t="s">
        <v>501</v>
      </c>
      <c r="C664" s="296">
        <v>0</v>
      </c>
      <c r="D664" s="297"/>
      <c r="E664" s="298"/>
      <c r="F664" s="173">
        <f t="shared" si="17"/>
        <v>0</v>
      </c>
    </row>
    <row r="665" ht="15.8" customHeight="1" spans="1:6">
      <c r="A665" s="148">
        <v>20821</v>
      </c>
      <c r="B665" s="171" t="s">
        <v>502</v>
      </c>
      <c r="C665" s="150">
        <f>SUM(C666:C667)</f>
        <v>935</v>
      </c>
      <c r="D665" s="150">
        <f>SUM(D666:D667)</f>
        <v>963</v>
      </c>
      <c r="E665" s="135">
        <f t="shared" si="16"/>
        <v>2.99</v>
      </c>
      <c r="F665" s="173">
        <f t="shared" si="17"/>
        <v>1898</v>
      </c>
    </row>
    <row r="666" ht="15.8" customHeight="1" spans="1:6">
      <c r="A666" s="148">
        <v>2082101</v>
      </c>
      <c r="B666" s="148" t="s">
        <v>503</v>
      </c>
      <c r="C666" s="154">
        <v>29</v>
      </c>
      <c r="D666" s="150">
        <v>33</v>
      </c>
      <c r="E666" s="135">
        <f t="shared" si="16"/>
        <v>13.79</v>
      </c>
      <c r="F666" s="173">
        <f t="shared" si="17"/>
        <v>62</v>
      </c>
    </row>
    <row r="667" ht="15.8" customHeight="1" spans="1:6">
      <c r="A667" s="148">
        <v>2082102</v>
      </c>
      <c r="B667" s="148" t="s">
        <v>504</v>
      </c>
      <c r="C667" s="154">
        <v>906</v>
      </c>
      <c r="D667" s="150">
        <v>930</v>
      </c>
      <c r="E667" s="135">
        <f t="shared" si="16"/>
        <v>2.65</v>
      </c>
      <c r="F667" s="173">
        <f t="shared" si="17"/>
        <v>1836</v>
      </c>
    </row>
    <row r="668" ht="15.75" hidden="1" spans="1:6">
      <c r="A668" s="299">
        <v>20824</v>
      </c>
      <c r="B668" s="314" t="s">
        <v>505</v>
      </c>
      <c r="C668" s="315">
        <f>SUM(C669:C670)</f>
        <v>0</v>
      </c>
      <c r="D668" s="301">
        <f>SUM(D669:D670)</f>
        <v>0</v>
      </c>
      <c r="E668" s="302"/>
      <c r="F668" s="173">
        <f t="shared" si="17"/>
        <v>0</v>
      </c>
    </row>
    <row r="669" ht="15.75" hidden="1" spans="1:6">
      <c r="A669" s="307">
        <v>2082401</v>
      </c>
      <c r="B669" s="307" t="s">
        <v>506</v>
      </c>
      <c r="C669" s="308">
        <v>0</v>
      </c>
      <c r="D669" s="309"/>
      <c r="E669" s="310"/>
      <c r="F669" s="173">
        <f t="shared" si="17"/>
        <v>0</v>
      </c>
    </row>
    <row r="670" ht="15.75" hidden="1" spans="1:6">
      <c r="A670" s="303">
        <v>2082402</v>
      </c>
      <c r="B670" s="303" t="s">
        <v>507</v>
      </c>
      <c r="C670" s="304">
        <v>0</v>
      </c>
      <c r="D670" s="305"/>
      <c r="E670" s="306"/>
      <c r="F670" s="173">
        <f t="shared" si="17"/>
        <v>0</v>
      </c>
    </row>
    <row r="671" ht="15.8" customHeight="1" spans="1:6">
      <c r="A671" s="148">
        <v>20825</v>
      </c>
      <c r="B671" s="171" t="s">
        <v>508</v>
      </c>
      <c r="C671" s="150">
        <f>SUM(C672:C673)</f>
        <v>376</v>
      </c>
      <c r="D671" s="150">
        <f>SUM(D672:D673)</f>
        <v>0</v>
      </c>
      <c r="E671" s="135">
        <f t="shared" si="16"/>
        <v>-100</v>
      </c>
      <c r="F671" s="173">
        <f t="shared" si="17"/>
        <v>376</v>
      </c>
    </row>
    <row r="672" ht="15.8" customHeight="1" spans="1:6">
      <c r="A672" s="148">
        <v>2082501</v>
      </c>
      <c r="B672" s="148" t="s">
        <v>509</v>
      </c>
      <c r="C672" s="154">
        <v>47</v>
      </c>
      <c r="D672" s="150"/>
      <c r="E672" s="135">
        <f t="shared" si="16"/>
        <v>-100</v>
      </c>
      <c r="F672" s="173">
        <f t="shared" si="17"/>
        <v>47</v>
      </c>
    </row>
    <row r="673" ht="15.8" customHeight="1" spans="1:6">
      <c r="A673" s="148">
        <v>2082502</v>
      </c>
      <c r="B673" s="148" t="s">
        <v>510</v>
      </c>
      <c r="C673" s="154">
        <v>329</v>
      </c>
      <c r="D673" s="150"/>
      <c r="E673" s="135">
        <f t="shared" si="16"/>
        <v>-100</v>
      </c>
      <c r="F673" s="173">
        <f t="shared" si="17"/>
        <v>329</v>
      </c>
    </row>
    <row r="674" ht="15.8" customHeight="1" spans="1:6">
      <c r="A674" s="148">
        <v>20826</v>
      </c>
      <c r="B674" s="171" t="s">
        <v>511</v>
      </c>
      <c r="C674" s="150">
        <f>SUM(C675:C677)</f>
        <v>10730</v>
      </c>
      <c r="D674" s="150">
        <f>SUM(D675:D677)</f>
        <v>13705</v>
      </c>
      <c r="E674" s="135">
        <f t="shared" si="16"/>
        <v>27.73</v>
      </c>
      <c r="F674" s="173">
        <f t="shared" si="17"/>
        <v>24435</v>
      </c>
    </row>
    <row r="675" ht="15.8" customHeight="1" spans="1:6">
      <c r="A675" s="148">
        <v>2082601</v>
      </c>
      <c r="B675" s="148" t="s">
        <v>512</v>
      </c>
      <c r="C675" s="154">
        <v>1603</v>
      </c>
      <c r="D675" s="150">
        <v>2108</v>
      </c>
      <c r="E675" s="135">
        <f t="shared" si="16"/>
        <v>31.5</v>
      </c>
      <c r="F675" s="173">
        <f t="shared" si="17"/>
        <v>3711</v>
      </c>
    </row>
    <row r="676" ht="15.8" customHeight="1" spans="1:6">
      <c r="A676" s="148">
        <v>2082602</v>
      </c>
      <c r="B676" s="148" t="s">
        <v>513</v>
      </c>
      <c r="C676" s="154">
        <v>9127</v>
      </c>
      <c r="D676" s="150">
        <v>11597</v>
      </c>
      <c r="E676" s="135">
        <f t="shared" si="16"/>
        <v>27.06</v>
      </c>
      <c r="F676" s="173">
        <f t="shared" si="17"/>
        <v>20724</v>
      </c>
    </row>
    <row r="677" ht="15.75" hidden="1" spans="1:6">
      <c r="A677" s="299">
        <v>2082699</v>
      </c>
      <c r="B677" s="299" t="s">
        <v>514</v>
      </c>
      <c r="C677" s="300">
        <v>0</v>
      </c>
      <c r="D677" s="301"/>
      <c r="E677" s="302"/>
      <c r="F677" s="173">
        <f t="shared" si="17"/>
        <v>0</v>
      </c>
    </row>
    <row r="678" ht="15.75" hidden="1" spans="1:6">
      <c r="A678" s="307">
        <v>20827</v>
      </c>
      <c r="B678" s="311" t="s">
        <v>515</v>
      </c>
      <c r="C678" s="312">
        <f>SUM(C679:C681)</f>
        <v>0</v>
      </c>
      <c r="D678" s="309">
        <f>SUM(D679:D681)</f>
        <v>0</v>
      </c>
      <c r="E678" s="310"/>
      <c r="F678" s="173">
        <f t="shared" si="17"/>
        <v>0</v>
      </c>
    </row>
    <row r="679" ht="15.75" hidden="1" spans="1:6">
      <c r="A679" s="307">
        <v>2082701</v>
      </c>
      <c r="B679" s="307" t="s">
        <v>516</v>
      </c>
      <c r="C679" s="308">
        <v>0</v>
      </c>
      <c r="D679" s="309"/>
      <c r="E679" s="310"/>
      <c r="F679" s="173">
        <f t="shared" si="17"/>
        <v>0</v>
      </c>
    </row>
    <row r="680" ht="15.75" hidden="1" spans="1:6">
      <c r="A680" s="307">
        <v>2082702</v>
      </c>
      <c r="B680" s="307" t="s">
        <v>517</v>
      </c>
      <c r="C680" s="308">
        <v>0</v>
      </c>
      <c r="D680" s="309"/>
      <c r="E680" s="310"/>
      <c r="F680" s="173">
        <f t="shared" si="17"/>
        <v>0</v>
      </c>
    </row>
    <row r="681" ht="15.75" hidden="1" spans="1:6">
      <c r="A681" s="303">
        <v>2082799</v>
      </c>
      <c r="B681" s="303" t="s">
        <v>518</v>
      </c>
      <c r="C681" s="304">
        <v>0</v>
      </c>
      <c r="D681" s="305"/>
      <c r="E681" s="306"/>
      <c r="F681" s="173">
        <f t="shared" si="17"/>
        <v>0</v>
      </c>
    </row>
    <row r="682" ht="15.8" customHeight="1" spans="1:6">
      <c r="A682" s="148">
        <v>20828</v>
      </c>
      <c r="B682" s="171" t="s">
        <v>519</v>
      </c>
      <c r="C682" s="150">
        <f>SUM(C683:C690)</f>
        <v>269</v>
      </c>
      <c r="D682" s="150">
        <f>SUM(D683:D690)</f>
        <v>254</v>
      </c>
      <c r="E682" s="135">
        <f t="shared" si="16"/>
        <v>-5.58</v>
      </c>
      <c r="F682" s="173">
        <f t="shared" si="17"/>
        <v>523</v>
      </c>
    </row>
    <row r="683" ht="15.8" customHeight="1" spans="1:6">
      <c r="A683" s="148">
        <v>2082801</v>
      </c>
      <c r="B683" s="148" t="s">
        <v>46</v>
      </c>
      <c r="C683" s="154">
        <v>180</v>
      </c>
      <c r="D683" s="150">
        <v>201</v>
      </c>
      <c r="E683" s="135">
        <f t="shared" si="16"/>
        <v>11.67</v>
      </c>
      <c r="F683" s="173">
        <f t="shared" si="17"/>
        <v>381</v>
      </c>
    </row>
    <row r="684" ht="15.8" customHeight="1" spans="1:6">
      <c r="A684" s="148">
        <v>2082802</v>
      </c>
      <c r="B684" s="148" t="s">
        <v>47</v>
      </c>
      <c r="C684" s="154">
        <v>23</v>
      </c>
      <c r="D684" s="150">
        <v>12</v>
      </c>
      <c r="E684" s="135">
        <f t="shared" si="16"/>
        <v>-47.83</v>
      </c>
      <c r="F684" s="173">
        <f t="shared" si="17"/>
        <v>35</v>
      </c>
    </row>
    <row r="685" ht="15.75" hidden="1" spans="1:6">
      <c r="A685" s="295">
        <v>2082803</v>
      </c>
      <c r="B685" s="295" t="s">
        <v>48</v>
      </c>
      <c r="C685" s="296">
        <v>0</v>
      </c>
      <c r="D685" s="297"/>
      <c r="E685" s="298"/>
      <c r="F685" s="173">
        <f t="shared" si="17"/>
        <v>0</v>
      </c>
    </row>
    <row r="686" ht="15.8" customHeight="1" spans="1:6">
      <c r="A686" s="148">
        <v>2082804</v>
      </c>
      <c r="B686" s="148" t="s">
        <v>520</v>
      </c>
      <c r="C686" s="154">
        <v>29</v>
      </c>
      <c r="D686" s="150">
        <v>35</v>
      </c>
      <c r="E686" s="135">
        <f t="shared" si="16"/>
        <v>20.69</v>
      </c>
      <c r="F686" s="173">
        <f t="shared" si="17"/>
        <v>64</v>
      </c>
    </row>
    <row r="687" ht="15.75" hidden="1" spans="1:6">
      <c r="A687" s="299">
        <v>2082805</v>
      </c>
      <c r="B687" s="299" t="s">
        <v>521</v>
      </c>
      <c r="C687" s="300">
        <v>0</v>
      </c>
      <c r="D687" s="301"/>
      <c r="E687" s="302"/>
      <c r="F687" s="173">
        <f t="shared" si="17"/>
        <v>0</v>
      </c>
    </row>
    <row r="688" ht="15.75" hidden="1" spans="1:6">
      <c r="A688" s="307">
        <v>2082806</v>
      </c>
      <c r="B688" s="307" t="s">
        <v>86</v>
      </c>
      <c r="C688" s="308">
        <v>0</v>
      </c>
      <c r="D688" s="309"/>
      <c r="E688" s="310"/>
      <c r="F688" s="173">
        <f t="shared" si="17"/>
        <v>0</v>
      </c>
    </row>
    <row r="689" ht="15.75" hidden="1" spans="1:6">
      <c r="A689" s="303">
        <v>2082850</v>
      </c>
      <c r="B689" s="303" t="s">
        <v>55</v>
      </c>
      <c r="C689" s="304">
        <v>0</v>
      </c>
      <c r="D689" s="305"/>
      <c r="E689" s="306"/>
      <c r="F689" s="173">
        <f t="shared" si="17"/>
        <v>0</v>
      </c>
    </row>
    <row r="690" ht="15.8" customHeight="1" spans="1:6">
      <c r="A690" s="148">
        <v>2082899</v>
      </c>
      <c r="B690" s="148" t="s">
        <v>522</v>
      </c>
      <c r="C690" s="154">
        <v>37</v>
      </c>
      <c r="D690" s="150">
        <v>6</v>
      </c>
      <c r="E690" s="135">
        <f t="shared" si="16"/>
        <v>-83.78</v>
      </c>
      <c r="F690" s="173">
        <f t="shared" si="17"/>
        <v>43</v>
      </c>
    </row>
    <row r="691" ht="15.75" hidden="1" spans="1:6">
      <c r="A691" s="299">
        <v>20830</v>
      </c>
      <c r="B691" s="314" t="s">
        <v>523</v>
      </c>
      <c r="C691" s="315">
        <f>SUM(C692:C693)</f>
        <v>0</v>
      </c>
      <c r="D691" s="301">
        <f>SUM(D692:D693)</f>
        <v>0</v>
      </c>
      <c r="E691" s="302"/>
      <c r="F691" s="173">
        <f t="shared" si="17"/>
        <v>0</v>
      </c>
    </row>
    <row r="692" ht="15.75" hidden="1" spans="1:6">
      <c r="A692" s="307">
        <v>2083001</v>
      </c>
      <c r="B692" s="307" t="s">
        <v>524</v>
      </c>
      <c r="C692" s="308">
        <v>0</v>
      </c>
      <c r="D692" s="309"/>
      <c r="E692" s="310"/>
      <c r="F692" s="173">
        <f t="shared" si="17"/>
        <v>0</v>
      </c>
    </row>
    <row r="693" ht="15.75" hidden="1" spans="1:6">
      <c r="A693" s="303">
        <v>2083099</v>
      </c>
      <c r="B693" s="303" t="s">
        <v>525</v>
      </c>
      <c r="C693" s="304">
        <v>0</v>
      </c>
      <c r="D693" s="305"/>
      <c r="E693" s="306"/>
      <c r="F693" s="173">
        <f t="shared" si="17"/>
        <v>0</v>
      </c>
    </row>
    <row r="694" ht="15.8" customHeight="1" spans="1:6">
      <c r="A694" s="148">
        <v>20899</v>
      </c>
      <c r="B694" s="171" t="s">
        <v>526</v>
      </c>
      <c r="C694" s="150">
        <f>C695</f>
        <v>0</v>
      </c>
      <c r="D694" s="150">
        <f>D695</f>
        <v>-1888</v>
      </c>
      <c r="E694" s="135"/>
      <c r="F694" s="173">
        <f t="shared" si="17"/>
        <v>-1888</v>
      </c>
    </row>
    <row r="695" ht="15.8" customHeight="1" spans="1:6">
      <c r="A695" s="148">
        <v>2089999</v>
      </c>
      <c r="B695" s="148" t="s">
        <v>527</v>
      </c>
      <c r="C695" s="154">
        <v>0</v>
      </c>
      <c r="D695" s="150">
        <v>-1888</v>
      </c>
      <c r="E695" s="135"/>
      <c r="F695" s="173">
        <f t="shared" si="17"/>
        <v>-1888</v>
      </c>
    </row>
    <row r="696" ht="15.8" customHeight="1" spans="1:6">
      <c r="A696" s="148">
        <v>210</v>
      </c>
      <c r="B696" s="171" t="s">
        <v>528</v>
      </c>
      <c r="C696" s="150">
        <f>C697+C702+C717+C721+C733+C737+C742+C746+C750+C753+C762+C769+C774+C777</f>
        <v>20619</v>
      </c>
      <c r="D696" s="150">
        <f>D697+D702+D717+D721+D733+D737+D742+D746+D750+D753+D762+D769+D774+D777</f>
        <v>23966</v>
      </c>
      <c r="E696" s="135">
        <f t="shared" si="16"/>
        <v>16.23</v>
      </c>
      <c r="F696" s="173">
        <f t="shared" si="17"/>
        <v>44585</v>
      </c>
    </row>
    <row r="697" ht="15.8" customHeight="1" spans="1:6">
      <c r="A697" s="148">
        <v>21001</v>
      </c>
      <c r="B697" s="171" t="s">
        <v>529</v>
      </c>
      <c r="C697" s="150">
        <f>SUM(C698:C701)</f>
        <v>552</v>
      </c>
      <c r="D697" s="150">
        <f>SUM(D698:D701)</f>
        <v>888</v>
      </c>
      <c r="E697" s="135">
        <f t="shared" si="16"/>
        <v>60.87</v>
      </c>
      <c r="F697" s="173">
        <f t="shared" si="17"/>
        <v>1440</v>
      </c>
    </row>
    <row r="698" ht="15.8" customHeight="1" spans="1:6">
      <c r="A698" s="148">
        <v>2100101</v>
      </c>
      <c r="B698" s="148" t="s">
        <v>46</v>
      </c>
      <c r="C698" s="154">
        <v>352</v>
      </c>
      <c r="D698" s="150">
        <v>376</v>
      </c>
      <c r="E698" s="135">
        <f t="shared" si="16"/>
        <v>6.82</v>
      </c>
      <c r="F698" s="173">
        <f t="shared" si="17"/>
        <v>728</v>
      </c>
    </row>
    <row r="699" ht="15.8" customHeight="1" spans="1:6">
      <c r="A699" s="148">
        <v>2100102</v>
      </c>
      <c r="B699" s="148" t="s">
        <v>47</v>
      </c>
      <c r="C699" s="154">
        <v>24</v>
      </c>
      <c r="D699" s="150"/>
      <c r="E699" s="135">
        <f t="shared" si="16"/>
        <v>-100</v>
      </c>
      <c r="F699" s="173">
        <f t="shared" si="17"/>
        <v>24</v>
      </c>
    </row>
    <row r="700" ht="15.75" hidden="1" spans="1:6">
      <c r="A700" s="295">
        <v>2100103</v>
      </c>
      <c r="B700" s="295" t="s">
        <v>48</v>
      </c>
      <c r="C700" s="296">
        <v>0</v>
      </c>
      <c r="D700" s="297"/>
      <c r="E700" s="298"/>
      <c r="F700" s="173">
        <f t="shared" si="17"/>
        <v>0</v>
      </c>
    </row>
    <row r="701" ht="15.8" customHeight="1" spans="1:6">
      <c r="A701" s="148">
        <v>2100199</v>
      </c>
      <c r="B701" s="148" t="s">
        <v>530</v>
      </c>
      <c r="C701" s="154">
        <v>176</v>
      </c>
      <c r="D701" s="150">
        <v>512</v>
      </c>
      <c r="E701" s="135">
        <f t="shared" si="16"/>
        <v>190.91</v>
      </c>
      <c r="F701" s="173">
        <f t="shared" si="17"/>
        <v>688</v>
      </c>
    </row>
    <row r="702" ht="15.8" customHeight="1" spans="1:6">
      <c r="A702" s="148">
        <v>21002</v>
      </c>
      <c r="B702" s="171" t="s">
        <v>531</v>
      </c>
      <c r="C702" s="150">
        <f>SUM(C703:C716)</f>
        <v>4512</v>
      </c>
      <c r="D702" s="150">
        <f>SUM(D703:D716)</f>
        <v>4538</v>
      </c>
      <c r="E702" s="135">
        <f t="shared" si="16"/>
        <v>0.58</v>
      </c>
      <c r="F702" s="173">
        <f t="shared" si="17"/>
        <v>9050</v>
      </c>
    </row>
    <row r="703" ht="15.8" customHeight="1" spans="1:6">
      <c r="A703" s="148">
        <v>2100201</v>
      </c>
      <c r="B703" s="148" t="s">
        <v>532</v>
      </c>
      <c r="C703" s="154">
        <v>2729</v>
      </c>
      <c r="D703" s="150">
        <v>3049</v>
      </c>
      <c r="E703" s="135">
        <f t="shared" si="16"/>
        <v>11.73</v>
      </c>
      <c r="F703" s="173">
        <f t="shared" si="17"/>
        <v>5778</v>
      </c>
    </row>
    <row r="704" ht="15.8" customHeight="1" spans="1:6">
      <c r="A704" s="148">
        <v>2100202</v>
      </c>
      <c r="B704" s="148" t="s">
        <v>533</v>
      </c>
      <c r="C704" s="154">
        <v>807</v>
      </c>
      <c r="D704" s="150">
        <v>887</v>
      </c>
      <c r="E704" s="135">
        <f t="shared" si="16"/>
        <v>9.91</v>
      </c>
      <c r="F704" s="173">
        <f t="shared" si="17"/>
        <v>1694</v>
      </c>
    </row>
    <row r="705" ht="15.75" hidden="1" spans="1:6">
      <c r="A705" s="299">
        <v>2100203</v>
      </c>
      <c r="B705" s="299" t="s">
        <v>534</v>
      </c>
      <c r="C705" s="300">
        <v>0</v>
      </c>
      <c r="D705" s="301"/>
      <c r="E705" s="302"/>
      <c r="F705" s="173">
        <f t="shared" si="17"/>
        <v>0</v>
      </c>
    </row>
    <row r="706" ht="15.75" hidden="1" spans="1:6">
      <c r="A706" s="307">
        <v>2100204</v>
      </c>
      <c r="B706" s="307" t="s">
        <v>535</v>
      </c>
      <c r="C706" s="308">
        <v>0</v>
      </c>
      <c r="D706" s="309"/>
      <c r="E706" s="310"/>
      <c r="F706" s="173">
        <f t="shared" si="17"/>
        <v>0</v>
      </c>
    </row>
    <row r="707" ht="15.75" hidden="1" spans="1:6">
      <c r="A707" s="303">
        <v>2100205</v>
      </c>
      <c r="B707" s="303" t="s">
        <v>536</v>
      </c>
      <c r="C707" s="304">
        <v>0</v>
      </c>
      <c r="D707" s="305"/>
      <c r="E707" s="306"/>
      <c r="F707" s="173">
        <f t="shared" si="17"/>
        <v>0</v>
      </c>
    </row>
    <row r="708" ht="15.8" customHeight="1" spans="1:6">
      <c r="A708" s="148">
        <v>2100206</v>
      </c>
      <c r="B708" s="148" t="s">
        <v>537</v>
      </c>
      <c r="C708" s="154">
        <v>0</v>
      </c>
      <c r="D708" s="150">
        <v>12</v>
      </c>
      <c r="E708" s="135"/>
      <c r="F708" s="173">
        <f t="shared" si="17"/>
        <v>12</v>
      </c>
    </row>
    <row r="709" ht="15.75" hidden="1" spans="1:6">
      <c r="A709" s="299">
        <v>2100207</v>
      </c>
      <c r="B709" s="299" t="s">
        <v>538</v>
      </c>
      <c r="C709" s="300">
        <v>0</v>
      </c>
      <c r="D709" s="301"/>
      <c r="E709" s="302"/>
      <c r="F709" s="173">
        <f t="shared" si="17"/>
        <v>0</v>
      </c>
    </row>
    <row r="710" ht="15.75" hidden="1" spans="1:6">
      <c r="A710" s="307">
        <v>2100208</v>
      </c>
      <c r="B710" s="307" t="s">
        <v>539</v>
      </c>
      <c r="C710" s="308">
        <v>0</v>
      </c>
      <c r="D710" s="309"/>
      <c r="E710" s="310"/>
      <c r="F710" s="173">
        <f t="shared" si="17"/>
        <v>0</v>
      </c>
    </row>
    <row r="711" ht="15.75" hidden="1" spans="1:6">
      <c r="A711" s="307">
        <v>2100209</v>
      </c>
      <c r="B711" s="307" t="s">
        <v>540</v>
      </c>
      <c r="C711" s="308">
        <v>0</v>
      </c>
      <c r="D711" s="309"/>
      <c r="E711" s="310"/>
      <c r="F711" s="173">
        <f t="shared" si="17"/>
        <v>0</v>
      </c>
    </row>
    <row r="712" ht="15.75" hidden="1" spans="1:6">
      <c r="A712" s="307">
        <v>2100210</v>
      </c>
      <c r="B712" s="307" t="s">
        <v>541</v>
      </c>
      <c r="C712" s="308">
        <v>0</v>
      </c>
      <c r="D712" s="309"/>
      <c r="E712" s="310"/>
      <c r="F712" s="173">
        <f t="shared" si="17"/>
        <v>0</v>
      </c>
    </row>
    <row r="713" ht="15.75" hidden="1" spans="1:6">
      <c r="A713" s="307">
        <v>2100211</v>
      </c>
      <c r="B713" s="307" t="s">
        <v>542</v>
      </c>
      <c r="C713" s="308">
        <v>0</v>
      </c>
      <c r="D713" s="309"/>
      <c r="E713" s="310"/>
      <c r="F713" s="173">
        <f t="shared" si="17"/>
        <v>0</v>
      </c>
    </row>
    <row r="714" ht="15.75" hidden="1" spans="1:6">
      <c r="A714" s="307">
        <v>2100212</v>
      </c>
      <c r="B714" s="307" t="s">
        <v>543</v>
      </c>
      <c r="C714" s="308">
        <v>0</v>
      </c>
      <c r="D714" s="309"/>
      <c r="E714" s="310"/>
      <c r="F714" s="173">
        <f t="shared" ref="F714:F777" si="18">C714+D714</f>
        <v>0</v>
      </c>
    </row>
    <row r="715" ht="15.75" hidden="1" spans="1:6">
      <c r="A715" s="303">
        <v>2100213</v>
      </c>
      <c r="B715" s="303" t="s">
        <v>544</v>
      </c>
      <c r="C715" s="304">
        <v>0</v>
      </c>
      <c r="D715" s="305"/>
      <c r="E715" s="306"/>
      <c r="F715" s="173">
        <f t="shared" si="18"/>
        <v>0</v>
      </c>
    </row>
    <row r="716" ht="15.8" customHeight="1" spans="1:6">
      <c r="A716" s="148">
        <v>2100299</v>
      </c>
      <c r="B716" s="148" t="s">
        <v>545</v>
      </c>
      <c r="C716" s="154">
        <v>976</v>
      </c>
      <c r="D716" s="150">
        <v>590</v>
      </c>
      <c r="E716" s="135">
        <f t="shared" ref="E710:E773" si="19">ROUND((D716/C716-1)*100,2)</f>
        <v>-39.55</v>
      </c>
      <c r="F716" s="173">
        <f t="shared" si="18"/>
        <v>1566</v>
      </c>
    </row>
    <row r="717" ht="15.8" customHeight="1" spans="1:6">
      <c r="A717" s="148">
        <v>21003</v>
      </c>
      <c r="B717" s="171" t="s">
        <v>546</v>
      </c>
      <c r="C717" s="150">
        <f>SUM(C718:C720)</f>
        <v>5080</v>
      </c>
      <c r="D717" s="150">
        <f>SUM(D718:D720)</f>
        <v>5040</v>
      </c>
      <c r="E717" s="135">
        <f t="shared" si="19"/>
        <v>-0.79</v>
      </c>
      <c r="F717" s="173">
        <f t="shared" si="18"/>
        <v>10120</v>
      </c>
    </row>
    <row r="718" ht="15.8" customHeight="1" spans="1:6">
      <c r="A718" s="148">
        <v>2100301</v>
      </c>
      <c r="B718" s="148" t="s">
        <v>547</v>
      </c>
      <c r="C718" s="154">
        <v>816</v>
      </c>
      <c r="D718" s="150">
        <v>876</v>
      </c>
      <c r="E718" s="135">
        <f t="shared" si="19"/>
        <v>7.35</v>
      </c>
      <c r="F718" s="173">
        <f t="shared" si="18"/>
        <v>1692</v>
      </c>
    </row>
    <row r="719" ht="15.8" customHeight="1" spans="1:6">
      <c r="A719" s="148">
        <v>2100302</v>
      </c>
      <c r="B719" s="148" t="s">
        <v>548</v>
      </c>
      <c r="C719" s="154">
        <v>2896</v>
      </c>
      <c r="D719" s="150">
        <v>3053</v>
      </c>
      <c r="E719" s="135">
        <f t="shared" si="19"/>
        <v>5.42</v>
      </c>
      <c r="F719" s="173">
        <f t="shared" si="18"/>
        <v>5949</v>
      </c>
    </row>
    <row r="720" ht="15.8" customHeight="1" spans="1:6">
      <c r="A720" s="148">
        <v>2100399</v>
      </c>
      <c r="B720" s="148" t="s">
        <v>549</v>
      </c>
      <c r="C720" s="154">
        <v>1368</v>
      </c>
      <c r="D720" s="150">
        <v>1111</v>
      </c>
      <c r="E720" s="135">
        <f t="shared" si="19"/>
        <v>-18.79</v>
      </c>
      <c r="F720" s="173">
        <f t="shared" si="18"/>
        <v>2479</v>
      </c>
    </row>
    <row r="721" ht="15.8" customHeight="1" spans="1:6">
      <c r="A721" s="148">
        <v>21004</v>
      </c>
      <c r="B721" s="171" t="s">
        <v>550</v>
      </c>
      <c r="C721" s="150">
        <f>SUM(C722:C732)</f>
        <v>3369</v>
      </c>
      <c r="D721" s="150">
        <f>SUM(D722:D732)</f>
        <v>3581</v>
      </c>
      <c r="E721" s="135">
        <f t="shared" si="19"/>
        <v>6.29</v>
      </c>
      <c r="F721" s="173">
        <f t="shared" si="18"/>
        <v>6950</v>
      </c>
    </row>
    <row r="722" ht="15.8" customHeight="1" spans="1:6">
      <c r="A722" s="148">
        <v>2100401</v>
      </c>
      <c r="B722" s="148" t="s">
        <v>551</v>
      </c>
      <c r="C722" s="154">
        <v>858</v>
      </c>
      <c r="D722" s="150">
        <v>799</v>
      </c>
      <c r="E722" s="135">
        <f t="shared" si="19"/>
        <v>-6.88</v>
      </c>
      <c r="F722" s="173">
        <f t="shared" si="18"/>
        <v>1657</v>
      </c>
    </row>
    <row r="723" ht="15.8" customHeight="1" spans="1:6">
      <c r="A723" s="148">
        <v>2100402</v>
      </c>
      <c r="B723" s="148" t="s">
        <v>552</v>
      </c>
      <c r="C723" s="154">
        <v>1</v>
      </c>
      <c r="D723" s="150"/>
      <c r="E723" s="135">
        <f t="shared" si="19"/>
        <v>-100</v>
      </c>
      <c r="F723" s="173">
        <f t="shared" si="18"/>
        <v>1</v>
      </c>
    </row>
    <row r="724" ht="15.8" customHeight="1" spans="1:6">
      <c r="A724" s="148">
        <v>2100403</v>
      </c>
      <c r="B724" s="148" t="s">
        <v>553</v>
      </c>
      <c r="C724" s="154">
        <v>856</v>
      </c>
      <c r="D724" s="150">
        <v>745</v>
      </c>
      <c r="E724" s="135">
        <f t="shared" si="19"/>
        <v>-12.97</v>
      </c>
      <c r="F724" s="173">
        <f t="shared" si="18"/>
        <v>1601</v>
      </c>
    </row>
    <row r="725" ht="15.75" hidden="1" spans="1:6">
      <c r="A725" s="299">
        <v>2100404</v>
      </c>
      <c r="B725" s="299" t="s">
        <v>554</v>
      </c>
      <c r="C725" s="300">
        <v>0</v>
      </c>
      <c r="D725" s="301"/>
      <c r="E725" s="302"/>
      <c r="F725" s="173">
        <f t="shared" si="18"/>
        <v>0</v>
      </c>
    </row>
    <row r="726" ht="15.75" hidden="1" spans="1:6">
      <c r="A726" s="307">
        <v>2100405</v>
      </c>
      <c r="B726" s="307" t="s">
        <v>555</v>
      </c>
      <c r="C726" s="308">
        <v>0</v>
      </c>
      <c r="D726" s="309"/>
      <c r="E726" s="310"/>
      <c r="F726" s="173">
        <f t="shared" si="18"/>
        <v>0</v>
      </c>
    </row>
    <row r="727" ht="15.75" hidden="1" spans="1:6">
      <c r="A727" s="307">
        <v>2100406</v>
      </c>
      <c r="B727" s="307" t="s">
        <v>556</v>
      </c>
      <c r="C727" s="308">
        <v>0</v>
      </c>
      <c r="D727" s="309"/>
      <c r="E727" s="310"/>
      <c r="F727" s="173">
        <f t="shared" si="18"/>
        <v>0</v>
      </c>
    </row>
    <row r="728" ht="15.75" hidden="1" spans="1:6">
      <c r="A728" s="303">
        <v>2100407</v>
      </c>
      <c r="B728" s="303" t="s">
        <v>557</v>
      </c>
      <c r="C728" s="304">
        <v>0</v>
      </c>
      <c r="D728" s="305"/>
      <c r="E728" s="306"/>
      <c r="F728" s="173">
        <f t="shared" si="18"/>
        <v>0</v>
      </c>
    </row>
    <row r="729" ht="15.8" customHeight="1" spans="1:6">
      <c r="A729" s="148">
        <v>2100408</v>
      </c>
      <c r="B729" s="148" t="s">
        <v>558</v>
      </c>
      <c r="C729" s="154">
        <v>1486</v>
      </c>
      <c r="D729" s="150">
        <v>1659</v>
      </c>
      <c r="E729" s="135">
        <f t="shared" si="19"/>
        <v>11.64</v>
      </c>
      <c r="F729" s="173">
        <f t="shared" si="18"/>
        <v>3145</v>
      </c>
    </row>
    <row r="730" ht="15.8" customHeight="1" spans="1:6">
      <c r="A730" s="148">
        <v>2100409</v>
      </c>
      <c r="B730" s="148" t="s">
        <v>559</v>
      </c>
      <c r="C730" s="154">
        <v>-141</v>
      </c>
      <c r="D730" s="150">
        <v>248</v>
      </c>
      <c r="E730" s="135">
        <f t="shared" si="19"/>
        <v>-275.89</v>
      </c>
      <c r="F730" s="173">
        <f t="shared" si="18"/>
        <v>107</v>
      </c>
    </row>
    <row r="731" ht="15.8" customHeight="1" spans="1:6">
      <c r="A731" s="148">
        <v>2100410</v>
      </c>
      <c r="B731" s="148" t="s">
        <v>560</v>
      </c>
      <c r="C731" s="154">
        <v>71</v>
      </c>
      <c r="D731" s="150">
        <v>21</v>
      </c>
      <c r="E731" s="135">
        <f t="shared" si="19"/>
        <v>-70.42</v>
      </c>
      <c r="F731" s="173">
        <f t="shared" si="18"/>
        <v>92</v>
      </c>
    </row>
    <row r="732" ht="15.8" customHeight="1" spans="1:6">
      <c r="A732" s="148">
        <v>2100499</v>
      </c>
      <c r="B732" s="148" t="s">
        <v>561</v>
      </c>
      <c r="C732" s="154">
        <v>238</v>
      </c>
      <c r="D732" s="150">
        <v>109</v>
      </c>
      <c r="E732" s="135">
        <f t="shared" si="19"/>
        <v>-54.2</v>
      </c>
      <c r="F732" s="173">
        <f t="shared" si="18"/>
        <v>347</v>
      </c>
    </row>
    <row r="733" ht="15.8" customHeight="1" spans="1:6">
      <c r="A733" s="148">
        <v>21007</v>
      </c>
      <c r="B733" s="171" t="s">
        <v>562</v>
      </c>
      <c r="C733" s="150">
        <f>SUM(C734:C736)</f>
        <v>910</v>
      </c>
      <c r="D733" s="150">
        <f>SUM(D734:D736)</f>
        <v>635</v>
      </c>
      <c r="E733" s="135">
        <f t="shared" si="19"/>
        <v>-30.22</v>
      </c>
      <c r="F733" s="173">
        <f t="shared" si="18"/>
        <v>1545</v>
      </c>
    </row>
    <row r="734" ht="15.8" customHeight="1" spans="1:6">
      <c r="A734" s="148">
        <v>2100716</v>
      </c>
      <c r="B734" s="148" t="s">
        <v>563</v>
      </c>
      <c r="C734" s="154">
        <v>150</v>
      </c>
      <c r="D734" s="150">
        <v>100</v>
      </c>
      <c r="E734" s="135">
        <f t="shared" si="19"/>
        <v>-33.33</v>
      </c>
      <c r="F734" s="173">
        <f t="shared" si="18"/>
        <v>250</v>
      </c>
    </row>
    <row r="735" ht="15.8" customHeight="1" spans="1:6">
      <c r="A735" s="148">
        <v>2100717</v>
      </c>
      <c r="B735" s="148" t="s">
        <v>564</v>
      </c>
      <c r="C735" s="154">
        <v>562</v>
      </c>
      <c r="D735" s="150">
        <v>535</v>
      </c>
      <c r="E735" s="135">
        <f t="shared" si="19"/>
        <v>-4.8</v>
      </c>
      <c r="F735" s="173">
        <f t="shared" si="18"/>
        <v>1097</v>
      </c>
    </row>
    <row r="736" ht="15.8" customHeight="1" spans="1:6">
      <c r="A736" s="148">
        <v>2100799</v>
      </c>
      <c r="B736" s="148" t="s">
        <v>565</v>
      </c>
      <c r="C736" s="154">
        <v>198</v>
      </c>
      <c r="D736" s="150"/>
      <c r="E736" s="135">
        <f t="shared" si="19"/>
        <v>-100</v>
      </c>
      <c r="F736" s="173">
        <f t="shared" si="18"/>
        <v>198</v>
      </c>
    </row>
    <row r="737" ht="15.8" customHeight="1" spans="1:6">
      <c r="A737" s="148">
        <v>21011</v>
      </c>
      <c r="B737" s="171" t="s">
        <v>566</v>
      </c>
      <c r="C737" s="150">
        <f>SUM(C738:C741)</f>
        <v>5140</v>
      </c>
      <c r="D737" s="150">
        <f>SUM(D738:D741)</f>
        <v>5267</v>
      </c>
      <c r="E737" s="135">
        <f t="shared" si="19"/>
        <v>2.47</v>
      </c>
      <c r="F737" s="173">
        <f t="shared" si="18"/>
        <v>10407</v>
      </c>
    </row>
    <row r="738" ht="15.8" customHeight="1" spans="1:6">
      <c r="A738" s="148">
        <v>2101101</v>
      </c>
      <c r="B738" s="148" t="s">
        <v>567</v>
      </c>
      <c r="C738" s="154">
        <v>1515</v>
      </c>
      <c r="D738" s="150">
        <v>1658</v>
      </c>
      <c r="E738" s="135">
        <f t="shared" si="19"/>
        <v>9.44</v>
      </c>
      <c r="F738" s="173">
        <f t="shared" si="18"/>
        <v>3173</v>
      </c>
    </row>
    <row r="739" ht="15.8" customHeight="1" spans="1:6">
      <c r="A739" s="148">
        <v>2101102</v>
      </c>
      <c r="B739" s="148" t="s">
        <v>568</v>
      </c>
      <c r="C739" s="154">
        <v>3205</v>
      </c>
      <c r="D739" s="150">
        <v>3311</v>
      </c>
      <c r="E739" s="135">
        <f t="shared" si="19"/>
        <v>3.31</v>
      </c>
      <c r="F739" s="173">
        <f t="shared" si="18"/>
        <v>6516</v>
      </c>
    </row>
    <row r="740" ht="15.8" customHeight="1" spans="1:6">
      <c r="A740" s="148">
        <v>2101103</v>
      </c>
      <c r="B740" s="148" t="s">
        <v>569</v>
      </c>
      <c r="C740" s="154">
        <v>420</v>
      </c>
      <c r="D740" s="150">
        <v>298</v>
      </c>
      <c r="E740" s="135">
        <f t="shared" si="19"/>
        <v>-29.05</v>
      </c>
      <c r="F740" s="173">
        <f t="shared" si="18"/>
        <v>718</v>
      </c>
    </row>
    <row r="741" ht="15.75" hidden="1" spans="1:6">
      <c r="A741" s="295">
        <v>2101199</v>
      </c>
      <c r="B741" s="295" t="s">
        <v>570</v>
      </c>
      <c r="C741" s="296">
        <v>0</v>
      </c>
      <c r="D741" s="297"/>
      <c r="E741" s="298"/>
      <c r="F741" s="173">
        <f t="shared" si="18"/>
        <v>0</v>
      </c>
    </row>
    <row r="742" ht="15.8" customHeight="1" spans="1:6">
      <c r="A742" s="148">
        <v>21012</v>
      </c>
      <c r="B742" s="171" t="s">
        <v>571</v>
      </c>
      <c r="C742" s="150">
        <f>SUM(C743:C745)</f>
        <v>270</v>
      </c>
      <c r="D742" s="150">
        <f>SUM(D743:D745)</f>
        <v>268</v>
      </c>
      <c r="E742" s="135">
        <f t="shared" si="19"/>
        <v>-0.74</v>
      </c>
      <c r="F742" s="173">
        <f t="shared" si="18"/>
        <v>538</v>
      </c>
    </row>
    <row r="743" ht="15.8" customHeight="1" spans="1:6">
      <c r="A743" s="148">
        <v>2101201</v>
      </c>
      <c r="B743" s="148" t="s">
        <v>572</v>
      </c>
      <c r="C743" s="154">
        <v>1</v>
      </c>
      <c r="D743" s="150"/>
      <c r="E743" s="135">
        <f t="shared" si="19"/>
        <v>-100</v>
      </c>
      <c r="F743" s="173">
        <f t="shared" si="18"/>
        <v>1</v>
      </c>
    </row>
    <row r="744" ht="15.8" customHeight="1" spans="1:6">
      <c r="A744" s="148">
        <v>2101202</v>
      </c>
      <c r="B744" s="148" t="s">
        <v>573</v>
      </c>
      <c r="C744" s="154">
        <v>269</v>
      </c>
      <c r="D744" s="150">
        <v>268</v>
      </c>
      <c r="E744" s="135">
        <f t="shared" si="19"/>
        <v>-0.37</v>
      </c>
      <c r="F744" s="173">
        <f t="shared" si="18"/>
        <v>537</v>
      </c>
    </row>
    <row r="745" ht="15.75" hidden="1" spans="1:6">
      <c r="A745" s="295">
        <v>2101299</v>
      </c>
      <c r="B745" s="295" t="s">
        <v>574</v>
      </c>
      <c r="C745" s="296">
        <v>0</v>
      </c>
      <c r="D745" s="297"/>
      <c r="E745" s="298"/>
      <c r="F745" s="173">
        <f t="shared" si="18"/>
        <v>0</v>
      </c>
    </row>
    <row r="746" ht="15.8" customHeight="1" spans="1:6">
      <c r="A746" s="148">
        <v>21013</v>
      </c>
      <c r="B746" s="171" t="s">
        <v>575</v>
      </c>
      <c r="C746" s="150">
        <f>SUM(C747:C749)</f>
        <v>80</v>
      </c>
      <c r="D746" s="150">
        <f>SUM(D747:D749)</f>
        <v>992</v>
      </c>
      <c r="E746" s="135">
        <f t="shared" si="19"/>
        <v>1140</v>
      </c>
      <c r="F746" s="173">
        <f t="shared" si="18"/>
        <v>1072</v>
      </c>
    </row>
    <row r="747" ht="15.8" customHeight="1" spans="1:6">
      <c r="A747" s="148">
        <v>2101301</v>
      </c>
      <c r="B747" s="148" t="s">
        <v>576</v>
      </c>
      <c r="C747" s="154">
        <v>80</v>
      </c>
      <c r="D747" s="150">
        <v>992</v>
      </c>
      <c r="E747" s="135">
        <f t="shared" si="19"/>
        <v>1140</v>
      </c>
      <c r="F747" s="173">
        <f t="shared" si="18"/>
        <v>1072</v>
      </c>
    </row>
    <row r="748" ht="15.75" hidden="1" spans="1:6">
      <c r="A748" s="299">
        <v>2101302</v>
      </c>
      <c r="B748" s="299" t="s">
        <v>577</v>
      </c>
      <c r="C748" s="300">
        <v>0</v>
      </c>
      <c r="D748" s="301"/>
      <c r="E748" s="302"/>
      <c r="F748" s="173">
        <f t="shared" si="18"/>
        <v>0</v>
      </c>
    </row>
    <row r="749" ht="15.75" hidden="1" spans="1:6">
      <c r="A749" s="303">
        <v>2101399</v>
      </c>
      <c r="B749" s="303" t="s">
        <v>578</v>
      </c>
      <c r="C749" s="304">
        <v>0</v>
      </c>
      <c r="D749" s="305"/>
      <c r="E749" s="306"/>
      <c r="F749" s="173">
        <f t="shared" si="18"/>
        <v>0</v>
      </c>
    </row>
    <row r="750" ht="15.8" customHeight="1" spans="1:6">
      <c r="A750" s="148">
        <v>21014</v>
      </c>
      <c r="B750" s="171" t="s">
        <v>579</v>
      </c>
      <c r="C750" s="150">
        <f>SUM(C751:C752)</f>
        <v>7</v>
      </c>
      <c r="D750" s="150">
        <f>SUM(D751:D752)</f>
        <v>13</v>
      </c>
      <c r="E750" s="135">
        <f t="shared" si="19"/>
        <v>85.71</v>
      </c>
      <c r="F750" s="173">
        <f t="shared" si="18"/>
        <v>20</v>
      </c>
    </row>
    <row r="751" ht="15.8" customHeight="1" spans="1:6">
      <c r="A751" s="148">
        <v>2101401</v>
      </c>
      <c r="B751" s="148" t="s">
        <v>580</v>
      </c>
      <c r="C751" s="154">
        <v>7</v>
      </c>
      <c r="D751" s="150">
        <v>13</v>
      </c>
      <c r="E751" s="135">
        <f t="shared" si="19"/>
        <v>85.71</v>
      </c>
      <c r="F751" s="173">
        <f t="shared" si="18"/>
        <v>20</v>
      </c>
    </row>
    <row r="752" ht="15.75" hidden="1" spans="1:6">
      <c r="A752" s="295">
        <v>2101499</v>
      </c>
      <c r="B752" s="295" t="s">
        <v>581</v>
      </c>
      <c r="C752" s="296">
        <v>0</v>
      </c>
      <c r="D752" s="297"/>
      <c r="E752" s="298"/>
      <c r="F752" s="173">
        <f t="shared" si="18"/>
        <v>0</v>
      </c>
    </row>
    <row r="753" ht="15.8" customHeight="1" spans="1:6">
      <c r="A753" s="148">
        <v>21015</v>
      </c>
      <c r="B753" s="171" t="s">
        <v>582</v>
      </c>
      <c r="C753" s="150">
        <f>SUM(C754:C761)</f>
        <v>480</v>
      </c>
      <c r="D753" s="150">
        <f>SUM(D754:D761)</f>
        <v>474</v>
      </c>
      <c r="E753" s="135">
        <f t="shared" si="19"/>
        <v>-1.25</v>
      </c>
      <c r="F753" s="173">
        <f t="shared" si="18"/>
        <v>954</v>
      </c>
    </row>
    <row r="754" ht="15.8" customHeight="1" spans="1:6">
      <c r="A754" s="148">
        <v>2101501</v>
      </c>
      <c r="B754" s="148" t="s">
        <v>46</v>
      </c>
      <c r="C754" s="154">
        <v>86</v>
      </c>
      <c r="D754" s="150">
        <v>71</v>
      </c>
      <c r="E754" s="135">
        <f t="shared" si="19"/>
        <v>-17.44</v>
      </c>
      <c r="F754" s="173">
        <f t="shared" si="18"/>
        <v>157</v>
      </c>
    </row>
    <row r="755" ht="15.8" customHeight="1" spans="1:6">
      <c r="A755" s="148">
        <v>2101502</v>
      </c>
      <c r="B755" s="148" t="s">
        <v>47</v>
      </c>
      <c r="C755" s="154">
        <v>0</v>
      </c>
      <c r="D755" s="150">
        <v>16</v>
      </c>
      <c r="E755" s="135"/>
      <c r="F755" s="173">
        <f t="shared" si="18"/>
        <v>16</v>
      </c>
    </row>
    <row r="756" ht="15.75" hidden="1" spans="1:6">
      <c r="A756" s="299">
        <v>2101503</v>
      </c>
      <c r="B756" s="299" t="s">
        <v>48</v>
      </c>
      <c r="C756" s="300">
        <v>0</v>
      </c>
      <c r="D756" s="301"/>
      <c r="E756" s="302"/>
      <c r="F756" s="173">
        <f t="shared" si="18"/>
        <v>0</v>
      </c>
    </row>
    <row r="757" ht="15.75" hidden="1" spans="1:6">
      <c r="A757" s="303">
        <v>2101504</v>
      </c>
      <c r="B757" s="303" t="s">
        <v>86</v>
      </c>
      <c r="C757" s="304">
        <v>0</v>
      </c>
      <c r="D757" s="305"/>
      <c r="E757" s="306"/>
      <c r="F757" s="173">
        <f t="shared" si="18"/>
        <v>0</v>
      </c>
    </row>
    <row r="758" ht="15.8" customHeight="1" spans="1:6">
      <c r="A758" s="148">
        <v>2101505</v>
      </c>
      <c r="B758" s="148" t="s">
        <v>583</v>
      </c>
      <c r="C758" s="154">
        <v>140</v>
      </c>
      <c r="D758" s="150">
        <v>132</v>
      </c>
      <c r="E758" s="135">
        <f t="shared" si="19"/>
        <v>-5.71</v>
      </c>
      <c r="F758" s="173">
        <f t="shared" si="18"/>
        <v>272</v>
      </c>
    </row>
    <row r="759" ht="15.75" hidden="1" spans="1:6">
      <c r="A759" s="295">
        <v>2101506</v>
      </c>
      <c r="B759" s="295" t="s">
        <v>584</v>
      </c>
      <c r="C759" s="296">
        <v>0</v>
      </c>
      <c r="D759" s="297"/>
      <c r="E759" s="298"/>
      <c r="F759" s="173">
        <f t="shared" si="18"/>
        <v>0</v>
      </c>
    </row>
    <row r="760" ht="15.8" customHeight="1" spans="1:6">
      <c r="A760" s="148">
        <v>2101550</v>
      </c>
      <c r="B760" s="148" t="s">
        <v>55</v>
      </c>
      <c r="C760" s="154">
        <v>199</v>
      </c>
      <c r="D760" s="150">
        <v>200</v>
      </c>
      <c r="E760" s="135">
        <f t="shared" si="19"/>
        <v>0.5</v>
      </c>
      <c r="F760" s="173">
        <f t="shared" si="18"/>
        <v>399</v>
      </c>
    </row>
    <row r="761" ht="15.8" customHeight="1" spans="1:6">
      <c r="A761" s="148">
        <v>2101599</v>
      </c>
      <c r="B761" s="148" t="s">
        <v>585</v>
      </c>
      <c r="C761" s="154">
        <v>55</v>
      </c>
      <c r="D761" s="150">
        <v>55</v>
      </c>
      <c r="E761" s="135">
        <f t="shared" si="19"/>
        <v>0</v>
      </c>
      <c r="F761" s="173">
        <f t="shared" si="18"/>
        <v>110</v>
      </c>
    </row>
    <row r="762" ht="15.8" customHeight="1" spans="1:6">
      <c r="A762" s="148">
        <v>21017</v>
      </c>
      <c r="B762" s="171" t="s">
        <v>586</v>
      </c>
      <c r="C762" s="150">
        <f>SUM(C763:C768)</f>
        <v>171</v>
      </c>
      <c r="D762" s="150">
        <f>SUM(D763:D768)</f>
        <v>180</v>
      </c>
      <c r="E762" s="135">
        <f t="shared" si="19"/>
        <v>5.26</v>
      </c>
      <c r="F762" s="173">
        <f t="shared" si="18"/>
        <v>351</v>
      </c>
    </row>
    <row r="763" ht="15.75" hidden="1" spans="1:6">
      <c r="A763" s="299">
        <v>2101701</v>
      </c>
      <c r="B763" s="299" t="s">
        <v>46</v>
      </c>
      <c r="C763" s="300">
        <v>0</v>
      </c>
      <c r="D763" s="301"/>
      <c r="E763" s="302"/>
      <c r="F763" s="173">
        <f t="shared" si="18"/>
        <v>0</v>
      </c>
    </row>
    <row r="764" ht="15.75" hidden="1" spans="1:6">
      <c r="A764" s="307">
        <v>2101702</v>
      </c>
      <c r="B764" s="307" t="s">
        <v>47</v>
      </c>
      <c r="C764" s="308">
        <v>0</v>
      </c>
      <c r="D764" s="309"/>
      <c r="E764" s="310"/>
      <c r="F764" s="173">
        <f t="shared" si="18"/>
        <v>0</v>
      </c>
    </row>
    <row r="765" ht="15.75" hidden="1" spans="1:6">
      <c r="A765" s="303">
        <v>2101703</v>
      </c>
      <c r="B765" s="303" t="s">
        <v>48</v>
      </c>
      <c r="C765" s="304">
        <v>0</v>
      </c>
      <c r="D765" s="305"/>
      <c r="E765" s="306"/>
      <c r="F765" s="173">
        <f t="shared" si="18"/>
        <v>0</v>
      </c>
    </row>
    <row r="766" ht="15.8" customHeight="1" spans="1:6">
      <c r="A766" s="148">
        <v>2101704</v>
      </c>
      <c r="B766" s="148" t="s">
        <v>587</v>
      </c>
      <c r="C766" s="154">
        <v>112</v>
      </c>
      <c r="D766" s="150">
        <v>153</v>
      </c>
      <c r="E766" s="135">
        <f t="shared" si="19"/>
        <v>36.61</v>
      </c>
      <c r="F766" s="173">
        <f t="shared" si="18"/>
        <v>265</v>
      </c>
    </row>
    <row r="767" ht="15.75" hidden="1" spans="1:6">
      <c r="A767" s="317">
        <v>2101750</v>
      </c>
      <c r="B767" s="320" t="s">
        <v>55</v>
      </c>
      <c r="C767" s="296"/>
      <c r="D767" s="297"/>
      <c r="E767" s="298"/>
      <c r="F767" s="173">
        <f t="shared" si="18"/>
        <v>0</v>
      </c>
    </row>
    <row r="768" ht="15.8" customHeight="1" spans="1:6">
      <c r="A768" s="148">
        <v>2101799</v>
      </c>
      <c r="B768" s="148" t="s">
        <v>588</v>
      </c>
      <c r="C768" s="154">
        <v>59</v>
      </c>
      <c r="D768" s="150">
        <v>27</v>
      </c>
      <c r="E768" s="135">
        <f t="shared" si="19"/>
        <v>-54.24</v>
      </c>
      <c r="F768" s="173">
        <f t="shared" si="18"/>
        <v>86</v>
      </c>
    </row>
    <row r="769" ht="15.75" hidden="1" spans="1:6">
      <c r="A769" s="299">
        <v>21018</v>
      </c>
      <c r="B769" s="314" t="s">
        <v>589</v>
      </c>
      <c r="C769" s="315">
        <f>SUM(C770:C773)</f>
        <v>0</v>
      </c>
      <c r="D769" s="301">
        <f>SUM(D770:D773)</f>
        <v>0</v>
      </c>
      <c r="E769" s="302"/>
      <c r="F769" s="173">
        <f t="shared" si="18"/>
        <v>0</v>
      </c>
    </row>
    <row r="770" ht="15.75" hidden="1" spans="1:6">
      <c r="A770" s="307">
        <v>2101801</v>
      </c>
      <c r="B770" s="307" t="s">
        <v>46</v>
      </c>
      <c r="C770" s="308">
        <v>0</v>
      </c>
      <c r="D770" s="309"/>
      <c r="E770" s="310"/>
      <c r="F770" s="173">
        <f t="shared" si="18"/>
        <v>0</v>
      </c>
    </row>
    <row r="771" ht="15.75" hidden="1" spans="1:6">
      <c r="A771" s="307">
        <v>2101802</v>
      </c>
      <c r="B771" s="307" t="s">
        <v>47</v>
      </c>
      <c r="C771" s="308">
        <v>0</v>
      </c>
      <c r="D771" s="309"/>
      <c r="E771" s="310"/>
      <c r="F771" s="173">
        <f t="shared" si="18"/>
        <v>0</v>
      </c>
    </row>
    <row r="772" ht="15.75" hidden="1" spans="1:6">
      <c r="A772" s="307">
        <v>2101803</v>
      </c>
      <c r="B772" s="307" t="s">
        <v>48</v>
      </c>
      <c r="C772" s="308">
        <v>0</v>
      </c>
      <c r="D772" s="309"/>
      <c r="E772" s="310"/>
      <c r="F772" s="173">
        <f t="shared" si="18"/>
        <v>0</v>
      </c>
    </row>
    <row r="773" ht="15.75" hidden="1" spans="1:6">
      <c r="A773" s="303">
        <v>2101899</v>
      </c>
      <c r="B773" s="303" t="s">
        <v>590</v>
      </c>
      <c r="C773" s="304">
        <v>0</v>
      </c>
      <c r="D773" s="305"/>
      <c r="E773" s="306"/>
      <c r="F773" s="173">
        <f t="shared" si="18"/>
        <v>0</v>
      </c>
    </row>
    <row r="774" ht="15.8" customHeight="1" spans="1:6">
      <c r="A774" s="148">
        <v>21019</v>
      </c>
      <c r="B774" s="171" t="s">
        <v>591</v>
      </c>
      <c r="C774" s="150">
        <f>SUM(C775:C776)</f>
        <v>0</v>
      </c>
      <c r="D774" s="150">
        <f>SUM(D775:D776)</f>
        <v>2090</v>
      </c>
      <c r="E774" s="135"/>
      <c r="F774" s="173">
        <f t="shared" si="18"/>
        <v>2090</v>
      </c>
    </row>
    <row r="775" ht="15.75" hidden="1" spans="1:6">
      <c r="A775" s="295">
        <v>2101901</v>
      </c>
      <c r="B775" s="295" t="s">
        <v>592</v>
      </c>
      <c r="C775" s="296"/>
      <c r="D775" s="297"/>
      <c r="E775" s="298"/>
      <c r="F775" s="173">
        <f t="shared" si="18"/>
        <v>0</v>
      </c>
    </row>
    <row r="776" ht="15.8" customHeight="1" spans="1:6">
      <c r="A776" s="148">
        <v>2101999</v>
      </c>
      <c r="B776" s="148" t="s">
        <v>593</v>
      </c>
      <c r="C776" s="154"/>
      <c r="D776" s="150">
        <v>2090</v>
      </c>
      <c r="E776" s="135"/>
      <c r="F776" s="173">
        <f t="shared" si="18"/>
        <v>2090</v>
      </c>
    </row>
    <row r="777" ht="15.8" customHeight="1" spans="1:6">
      <c r="A777" s="148">
        <v>21099</v>
      </c>
      <c r="B777" s="171" t="s">
        <v>594</v>
      </c>
      <c r="C777" s="150">
        <f>C778</f>
        <v>48</v>
      </c>
      <c r="D777" s="150">
        <f>D778</f>
        <v>0</v>
      </c>
      <c r="E777" s="135">
        <f>ROUND((D777/C777-1)*100,2)</f>
        <v>-100</v>
      </c>
      <c r="F777" s="173">
        <f t="shared" si="18"/>
        <v>48</v>
      </c>
    </row>
    <row r="778" ht="15.8" customHeight="1" spans="1:6">
      <c r="A778" s="148">
        <v>2109999</v>
      </c>
      <c r="B778" s="148" t="s">
        <v>595</v>
      </c>
      <c r="C778" s="154">
        <v>48</v>
      </c>
      <c r="D778" s="150"/>
      <c r="E778" s="135">
        <f>ROUND((D778/C778-1)*100,2)</f>
        <v>-100</v>
      </c>
      <c r="F778" s="173">
        <f t="shared" ref="F778:F841" si="20">C778+D778</f>
        <v>48</v>
      </c>
    </row>
    <row r="779" ht="15.8" customHeight="1" spans="1:6">
      <c r="A779" s="148">
        <v>211</v>
      </c>
      <c r="B779" s="171" t="s">
        <v>596</v>
      </c>
      <c r="C779" s="150">
        <f>C780+C790+C794+C803+C810+C817+C820+C823+C825+C827+C833+C836+C838+C849</f>
        <v>20037</v>
      </c>
      <c r="D779" s="150">
        <f>D780+D790+D794+D803+D810+D817+D820+D823+D825+D827+D833+D836+D838+D849</f>
        <v>21271</v>
      </c>
      <c r="E779" s="135">
        <f>ROUND((D779/C779-1)*100,2)</f>
        <v>6.16</v>
      </c>
      <c r="F779" s="173">
        <f t="shared" si="20"/>
        <v>41308</v>
      </c>
    </row>
    <row r="780" ht="15.75" hidden="1" spans="1:6">
      <c r="A780" s="299">
        <v>21101</v>
      </c>
      <c r="B780" s="314" t="s">
        <v>597</v>
      </c>
      <c r="C780" s="315">
        <f>SUM(C781:C789)</f>
        <v>0</v>
      </c>
      <c r="D780" s="301">
        <f>SUM(D781:D789)</f>
        <v>0</v>
      </c>
      <c r="E780" s="302"/>
      <c r="F780" s="173">
        <f t="shared" si="20"/>
        <v>0</v>
      </c>
    </row>
    <row r="781" ht="15.75" hidden="1" spans="1:6">
      <c r="A781" s="307">
        <v>2110101</v>
      </c>
      <c r="B781" s="307" t="s">
        <v>46</v>
      </c>
      <c r="C781" s="308">
        <v>0</v>
      </c>
      <c r="D781" s="309"/>
      <c r="E781" s="310"/>
      <c r="F781" s="173">
        <f t="shared" si="20"/>
        <v>0</v>
      </c>
    </row>
    <row r="782" ht="15.75" hidden="1" spans="1:6">
      <c r="A782" s="307">
        <v>2110102</v>
      </c>
      <c r="B782" s="307" t="s">
        <v>47</v>
      </c>
      <c r="C782" s="308">
        <v>0</v>
      </c>
      <c r="D782" s="309"/>
      <c r="E782" s="310"/>
      <c r="F782" s="173">
        <f t="shared" si="20"/>
        <v>0</v>
      </c>
    </row>
    <row r="783" ht="15.75" hidden="1" spans="1:6">
      <c r="A783" s="307">
        <v>2110103</v>
      </c>
      <c r="B783" s="307" t="s">
        <v>48</v>
      </c>
      <c r="C783" s="308">
        <v>0</v>
      </c>
      <c r="D783" s="309"/>
      <c r="E783" s="310"/>
      <c r="F783" s="173">
        <f t="shared" si="20"/>
        <v>0</v>
      </c>
    </row>
    <row r="784" ht="15.75" hidden="1" spans="1:6">
      <c r="A784" s="307">
        <v>2110104</v>
      </c>
      <c r="B784" s="307" t="s">
        <v>598</v>
      </c>
      <c r="C784" s="308">
        <v>0</v>
      </c>
      <c r="D784" s="309"/>
      <c r="E784" s="310"/>
      <c r="F784" s="173">
        <f t="shared" si="20"/>
        <v>0</v>
      </c>
    </row>
    <row r="785" ht="15.75" hidden="1" spans="1:6">
      <c r="A785" s="307">
        <v>2110105</v>
      </c>
      <c r="B785" s="307" t="s">
        <v>599</v>
      </c>
      <c r="C785" s="308">
        <v>0</v>
      </c>
      <c r="D785" s="309"/>
      <c r="E785" s="310"/>
      <c r="F785" s="173">
        <f t="shared" si="20"/>
        <v>0</v>
      </c>
    </row>
    <row r="786" ht="15.75" hidden="1" spans="1:6">
      <c r="A786" s="307">
        <v>2110106</v>
      </c>
      <c r="B786" s="307" t="s">
        <v>600</v>
      </c>
      <c r="C786" s="308">
        <v>0</v>
      </c>
      <c r="D786" s="309"/>
      <c r="E786" s="310"/>
      <c r="F786" s="173">
        <f t="shared" si="20"/>
        <v>0</v>
      </c>
    </row>
    <row r="787" ht="15.75" hidden="1" spans="1:6">
      <c r="A787" s="307">
        <v>2110107</v>
      </c>
      <c r="B787" s="307" t="s">
        <v>601</v>
      </c>
      <c r="C787" s="308">
        <v>0</v>
      </c>
      <c r="D787" s="309"/>
      <c r="E787" s="310"/>
      <c r="F787" s="173">
        <f t="shared" si="20"/>
        <v>0</v>
      </c>
    </row>
    <row r="788" ht="15.75" hidden="1" spans="1:6">
      <c r="A788" s="307">
        <v>2110108</v>
      </c>
      <c r="B788" s="307" t="s">
        <v>602</v>
      </c>
      <c r="C788" s="308">
        <v>0</v>
      </c>
      <c r="D788" s="309"/>
      <c r="E788" s="310"/>
      <c r="F788" s="173">
        <f t="shared" si="20"/>
        <v>0</v>
      </c>
    </row>
    <row r="789" ht="15.75" hidden="1" spans="1:6">
      <c r="A789" s="303">
        <v>2110199</v>
      </c>
      <c r="B789" s="303" t="s">
        <v>603</v>
      </c>
      <c r="C789" s="304">
        <v>0</v>
      </c>
      <c r="D789" s="305"/>
      <c r="E789" s="306"/>
      <c r="F789" s="173">
        <f t="shared" si="20"/>
        <v>0</v>
      </c>
    </row>
    <row r="790" ht="15.8" customHeight="1" spans="1:6">
      <c r="A790" s="148">
        <v>21102</v>
      </c>
      <c r="B790" s="171" t="s">
        <v>604</v>
      </c>
      <c r="C790" s="150">
        <f>SUM(C791:C793)</f>
        <v>0</v>
      </c>
      <c r="D790" s="150">
        <f>SUM(D791:D793)</f>
        <v>20</v>
      </c>
      <c r="E790" s="135"/>
      <c r="F790" s="173">
        <f t="shared" si="20"/>
        <v>20</v>
      </c>
    </row>
    <row r="791" ht="15.75" hidden="1" spans="1:6">
      <c r="A791" s="299">
        <v>2110203</v>
      </c>
      <c r="B791" s="299" t="s">
        <v>605</v>
      </c>
      <c r="C791" s="300">
        <v>0</v>
      </c>
      <c r="D791" s="301"/>
      <c r="E791" s="302"/>
      <c r="F791" s="173">
        <f t="shared" si="20"/>
        <v>0</v>
      </c>
    </row>
    <row r="792" ht="15.75" hidden="1" spans="1:6">
      <c r="A792" s="303">
        <v>2110204</v>
      </c>
      <c r="B792" s="303" t="s">
        <v>606</v>
      </c>
      <c r="C792" s="304">
        <v>0</v>
      </c>
      <c r="D792" s="305"/>
      <c r="E792" s="306"/>
      <c r="F792" s="173">
        <f t="shared" si="20"/>
        <v>0</v>
      </c>
    </row>
    <row r="793" ht="15.8" customHeight="1" spans="1:6">
      <c r="A793" s="148">
        <v>2110299</v>
      </c>
      <c r="B793" s="148" t="s">
        <v>607</v>
      </c>
      <c r="C793" s="154">
        <v>0</v>
      </c>
      <c r="D793" s="150">
        <v>20</v>
      </c>
      <c r="E793" s="135"/>
      <c r="F793" s="173">
        <f t="shared" si="20"/>
        <v>20</v>
      </c>
    </row>
    <row r="794" ht="15.8" customHeight="1" spans="1:6">
      <c r="A794" s="148">
        <v>21103</v>
      </c>
      <c r="B794" s="171" t="s">
        <v>608</v>
      </c>
      <c r="C794" s="150">
        <f>SUM(C795:C802)</f>
        <v>5932</v>
      </c>
      <c r="D794" s="150">
        <f>SUM(D795:D802)</f>
        <v>3898</v>
      </c>
      <c r="E794" s="135">
        <f>ROUND((D794/C794-1)*100,2)</f>
        <v>-34.29</v>
      </c>
      <c r="F794" s="173">
        <f t="shared" si="20"/>
        <v>9830</v>
      </c>
    </row>
    <row r="795" ht="15.8" customHeight="1" spans="1:6">
      <c r="A795" s="148">
        <v>2110301</v>
      </c>
      <c r="B795" s="148" t="s">
        <v>609</v>
      </c>
      <c r="C795" s="154">
        <v>910</v>
      </c>
      <c r="D795" s="150">
        <v>512</v>
      </c>
      <c r="E795" s="135">
        <f>ROUND((D795/C795-1)*100,2)</f>
        <v>-43.74</v>
      </c>
      <c r="F795" s="173">
        <f t="shared" si="20"/>
        <v>1422</v>
      </c>
    </row>
    <row r="796" ht="15.8" customHeight="1" spans="1:6">
      <c r="A796" s="148">
        <v>2110302</v>
      </c>
      <c r="B796" s="148" t="s">
        <v>610</v>
      </c>
      <c r="C796" s="154">
        <v>4497</v>
      </c>
      <c r="D796" s="150">
        <v>2333</v>
      </c>
      <c r="E796" s="135">
        <f>ROUND((D796/C796-1)*100,2)</f>
        <v>-48.12</v>
      </c>
      <c r="F796" s="173">
        <f t="shared" si="20"/>
        <v>6830</v>
      </c>
    </row>
    <row r="797" ht="15.75" hidden="1" spans="1:6">
      <c r="A797" s="295">
        <v>2110303</v>
      </c>
      <c r="B797" s="295" t="s">
        <v>611</v>
      </c>
      <c r="C797" s="296">
        <v>0</v>
      </c>
      <c r="D797" s="297"/>
      <c r="E797" s="298"/>
      <c r="F797" s="173">
        <f t="shared" si="20"/>
        <v>0</v>
      </c>
    </row>
    <row r="798" ht="15.8" customHeight="1" spans="1:6">
      <c r="A798" s="148">
        <v>2110304</v>
      </c>
      <c r="B798" s="148" t="s">
        <v>612</v>
      </c>
      <c r="C798" s="154">
        <v>45</v>
      </c>
      <c r="D798" s="150"/>
      <c r="E798" s="135">
        <f>ROUND((D798/C798-1)*100,2)</f>
        <v>-100</v>
      </c>
      <c r="F798" s="173">
        <f t="shared" si="20"/>
        <v>45</v>
      </c>
    </row>
    <row r="799" ht="15.75" hidden="1" spans="1:6">
      <c r="A799" s="321">
        <v>2110305</v>
      </c>
      <c r="B799" s="299" t="s">
        <v>613</v>
      </c>
      <c r="C799" s="300">
        <v>0</v>
      </c>
      <c r="D799" s="301"/>
      <c r="E799" s="302"/>
      <c r="F799" s="173">
        <f t="shared" si="20"/>
        <v>0</v>
      </c>
    </row>
    <row r="800" ht="15.75" hidden="1" spans="1:6">
      <c r="A800" s="316">
        <v>2110306</v>
      </c>
      <c r="B800" s="307" t="s">
        <v>614</v>
      </c>
      <c r="C800" s="308">
        <v>0</v>
      </c>
      <c r="D800" s="309"/>
      <c r="E800" s="310"/>
      <c r="F800" s="173">
        <f t="shared" si="20"/>
        <v>0</v>
      </c>
    </row>
    <row r="801" ht="15.75" hidden="1" spans="1:6">
      <c r="A801" s="322">
        <v>2110307</v>
      </c>
      <c r="B801" s="303" t="s">
        <v>615</v>
      </c>
      <c r="C801" s="304">
        <v>0</v>
      </c>
      <c r="D801" s="305"/>
      <c r="E801" s="306"/>
      <c r="F801" s="173">
        <f t="shared" si="20"/>
        <v>0</v>
      </c>
    </row>
    <row r="802" ht="15.8" customHeight="1" spans="1:6">
      <c r="A802" s="148">
        <v>2110399</v>
      </c>
      <c r="B802" s="148" t="s">
        <v>616</v>
      </c>
      <c r="C802" s="154">
        <v>480</v>
      </c>
      <c r="D802" s="150">
        <v>1053</v>
      </c>
      <c r="E802" s="135">
        <f>ROUND((D802/C802-1)*100,2)</f>
        <v>119.38</v>
      </c>
      <c r="F802" s="173">
        <f t="shared" si="20"/>
        <v>1533</v>
      </c>
    </row>
    <row r="803" ht="15.8" customHeight="1" spans="1:6">
      <c r="A803" s="148">
        <v>21104</v>
      </c>
      <c r="B803" s="171" t="s">
        <v>617</v>
      </c>
      <c r="C803" s="150">
        <f>SUM(C804:C809)</f>
        <v>4074</v>
      </c>
      <c r="D803" s="150">
        <f>SUM(D804:D809)</f>
        <v>4027</v>
      </c>
      <c r="E803" s="135">
        <f>ROUND((D803/C803-1)*100,2)</f>
        <v>-1.15</v>
      </c>
      <c r="F803" s="173">
        <f t="shared" si="20"/>
        <v>8101</v>
      </c>
    </row>
    <row r="804" ht="15.8" customHeight="1" spans="1:6">
      <c r="A804" s="148">
        <v>2110401</v>
      </c>
      <c r="B804" s="148" t="s">
        <v>618</v>
      </c>
      <c r="C804" s="154">
        <v>1090</v>
      </c>
      <c r="D804" s="150">
        <v>1090</v>
      </c>
      <c r="E804" s="135">
        <f>ROUND((D804/C804-1)*100,2)</f>
        <v>0</v>
      </c>
      <c r="F804" s="173">
        <f t="shared" si="20"/>
        <v>2180</v>
      </c>
    </row>
    <row r="805" ht="15.8" customHeight="1" spans="1:6">
      <c r="A805" s="148">
        <v>2110402</v>
      </c>
      <c r="B805" s="148" t="s">
        <v>619</v>
      </c>
      <c r="C805" s="154">
        <v>2068</v>
      </c>
      <c r="D805" s="150">
        <v>1279</v>
      </c>
      <c r="E805" s="135">
        <f>ROUND((D805/C805-1)*100,2)</f>
        <v>-38.15</v>
      </c>
      <c r="F805" s="173">
        <f t="shared" si="20"/>
        <v>3347</v>
      </c>
    </row>
    <row r="806" ht="15.75" hidden="1" spans="1:6">
      <c r="A806" s="295">
        <v>2110404</v>
      </c>
      <c r="B806" s="295" t="s">
        <v>620</v>
      </c>
      <c r="C806" s="296">
        <v>0</v>
      </c>
      <c r="D806" s="297"/>
      <c r="E806" s="298"/>
      <c r="F806" s="173">
        <f t="shared" si="20"/>
        <v>0</v>
      </c>
    </row>
    <row r="807" ht="15.8" customHeight="1" spans="1:6">
      <c r="A807" s="148">
        <v>2110405</v>
      </c>
      <c r="B807" s="148" t="s">
        <v>621</v>
      </c>
      <c r="C807" s="154">
        <v>78</v>
      </c>
      <c r="D807" s="150"/>
      <c r="E807" s="135">
        <f>ROUND((D807/C807-1)*100,2)</f>
        <v>-100</v>
      </c>
      <c r="F807" s="173">
        <f t="shared" si="20"/>
        <v>78</v>
      </c>
    </row>
    <row r="808" ht="15.8" customHeight="1" spans="1:6">
      <c r="A808" s="148">
        <v>2110406</v>
      </c>
      <c r="B808" s="148" t="s">
        <v>622</v>
      </c>
      <c r="C808" s="154">
        <v>40</v>
      </c>
      <c r="D808" s="150">
        <v>122</v>
      </c>
      <c r="E808" s="135">
        <f>ROUND((D808/C808-1)*100,2)</f>
        <v>205</v>
      </c>
      <c r="F808" s="173">
        <f t="shared" si="20"/>
        <v>162</v>
      </c>
    </row>
    <row r="809" ht="15.8" customHeight="1" spans="1:6">
      <c r="A809" s="148">
        <v>2110499</v>
      </c>
      <c r="B809" s="148" t="s">
        <v>623</v>
      </c>
      <c r="C809" s="154">
        <v>798</v>
      </c>
      <c r="D809" s="150">
        <v>1536</v>
      </c>
      <c r="E809" s="135">
        <f>ROUND((D809/C809-1)*100,2)</f>
        <v>92.48</v>
      </c>
      <c r="F809" s="173">
        <f t="shared" si="20"/>
        <v>2334</v>
      </c>
    </row>
    <row r="810" ht="15.8" customHeight="1" spans="1:6">
      <c r="A810" s="148">
        <v>21105</v>
      </c>
      <c r="B810" s="171" t="s">
        <v>624</v>
      </c>
      <c r="C810" s="150">
        <f>SUM(C811:C816)</f>
        <v>125</v>
      </c>
      <c r="D810" s="150">
        <f>SUM(D811:D816)</f>
        <v>2100</v>
      </c>
      <c r="E810" s="135">
        <f>ROUND((D810/C810-1)*100,2)</f>
        <v>1580</v>
      </c>
      <c r="F810" s="173">
        <f t="shared" si="20"/>
        <v>2225</v>
      </c>
    </row>
    <row r="811" ht="15.8" customHeight="1" spans="1:6">
      <c r="A811" s="148">
        <v>2110501</v>
      </c>
      <c r="B811" s="148" t="s">
        <v>625</v>
      </c>
      <c r="C811" s="154">
        <v>125</v>
      </c>
      <c r="D811" s="150">
        <v>513</v>
      </c>
      <c r="E811" s="135">
        <f>ROUND((D811/C811-1)*100,2)</f>
        <v>310.4</v>
      </c>
      <c r="F811" s="173">
        <f t="shared" si="20"/>
        <v>638</v>
      </c>
    </row>
    <row r="812" ht="15.75" hidden="1" spans="1:6">
      <c r="A812" s="299">
        <v>2110502</v>
      </c>
      <c r="B812" s="299" t="s">
        <v>626</v>
      </c>
      <c r="C812" s="300">
        <v>0</v>
      </c>
      <c r="D812" s="301"/>
      <c r="E812" s="302"/>
      <c r="F812" s="173">
        <f t="shared" si="20"/>
        <v>0</v>
      </c>
    </row>
    <row r="813" ht="15.75" hidden="1" spans="1:6">
      <c r="A813" s="307">
        <v>2110503</v>
      </c>
      <c r="B813" s="307" t="s">
        <v>627</v>
      </c>
      <c r="C813" s="308">
        <v>0</v>
      </c>
      <c r="D813" s="309"/>
      <c r="E813" s="310"/>
      <c r="F813" s="173">
        <f t="shared" si="20"/>
        <v>0</v>
      </c>
    </row>
    <row r="814" ht="15.75" hidden="1" spans="1:6">
      <c r="A814" s="307">
        <v>2110506</v>
      </c>
      <c r="B814" s="307" t="s">
        <v>628</v>
      </c>
      <c r="C814" s="308">
        <v>0</v>
      </c>
      <c r="D814" s="309"/>
      <c r="E814" s="310"/>
      <c r="F814" s="173">
        <f t="shared" si="20"/>
        <v>0</v>
      </c>
    </row>
    <row r="815" ht="15.75" hidden="1" spans="1:6">
      <c r="A815" s="303">
        <v>2110507</v>
      </c>
      <c r="B815" s="303" t="s">
        <v>629</v>
      </c>
      <c r="C815" s="304">
        <v>0</v>
      </c>
      <c r="D815" s="305"/>
      <c r="E815" s="306"/>
      <c r="F815" s="173">
        <f t="shared" si="20"/>
        <v>0</v>
      </c>
    </row>
    <row r="816" ht="15.8" customHeight="1" spans="1:6">
      <c r="A816" s="148">
        <v>2110599</v>
      </c>
      <c r="B816" s="148" t="s">
        <v>630</v>
      </c>
      <c r="C816" s="154">
        <v>0</v>
      </c>
      <c r="D816" s="150">
        <v>1587</v>
      </c>
      <c r="E816" s="135"/>
      <c r="F816" s="173">
        <f t="shared" si="20"/>
        <v>1587</v>
      </c>
    </row>
    <row r="817" ht="15.8" customHeight="1" spans="1:6">
      <c r="A817" s="148">
        <v>21107</v>
      </c>
      <c r="B817" s="171" t="s">
        <v>631</v>
      </c>
      <c r="C817" s="150">
        <f>SUM(C818:C819)</f>
        <v>40</v>
      </c>
      <c r="D817" s="150">
        <f>SUM(D818:D819)</f>
        <v>2692</v>
      </c>
      <c r="E817" s="135">
        <f>ROUND((D817/C817-1)*100,2)</f>
        <v>6630</v>
      </c>
      <c r="F817" s="173">
        <f t="shared" si="20"/>
        <v>2732</v>
      </c>
    </row>
    <row r="818" ht="15.75" hidden="1" spans="1:6">
      <c r="A818" s="295">
        <v>2110704</v>
      </c>
      <c r="B818" s="295" t="s">
        <v>632</v>
      </c>
      <c r="C818" s="296">
        <v>0</v>
      </c>
      <c r="D818" s="297"/>
      <c r="E818" s="298"/>
      <c r="F818" s="173">
        <f t="shared" si="20"/>
        <v>0</v>
      </c>
    </row>
    <row r="819" ht="15.8" customHeight="1" spans="1:6">
      <c r="A819" s="148">
        <v>2110799</v>
      </c>
      <c r="B819" s="148" t="s">
        <v>633</v>
      </c>
      <c r="C819" s="154">
        <v>40</v>
      </c>
      <c r="D819" s="150">
        <v>2692</v>
      </c>
      <c r="E819" s="135">
        <f>ROUND((D819/C819-1)*100,2)</f>
        <v>6630</v>
      </c>
      <c r="F819" s="173">
        <f t="shared" si="20"/>
        <v>2732</v>
      </c>
    </row>
    <row r="820" ht="15.75" hidden="1" spans="1:6">
      <c r="A820" s="299">
        <v>21108</v>
      </c>
      <c r="B820" s="314" t="s">
        <v>634</v>
      </c>
      <c r="C820" s="315">
        <f>SUM(C821:C822)</f>
        <v>0</v>
      </c>
      <c r="D820" s="301">
        <f>SUM(D821:D822)</f>
        <v>0</v>
      </c>
      <c r="E820" s="302"/>
      <c r="F820" s="173">
        <f t="shared" si="20"/>
        <v>0</v>
      </c>
    </row>
    <row r="821" ht="15.75" hidden="1" spans="1:6">
      <c r="A821" s="307">
        <v>2110804</v>
      </c>
      <c r="B821" s="307" t="s">
        <v>635</v>
      </c>
      <c r="C821" s="308">
        <v>0</v>
      </c>
      <c r="D821" s="309"/>
      <c r="E821" s="310"/>
      <c r="F821" s="173">
        <f t="shared" si="20"/>
        <v>0</v>
      </c>
    </row>
    <row r="822" ht="15.75" hidden="1" spans="1:6">
      <c r="A822" s="307">
        <v>2110899</v>
      </c>
      <c r="B822" s="307" t="s">
        <v>636</v>
      </c>
      <c r="C822" s="308">
        <v>0</v>
      </c>
      <c r="D822" s="309"/>
      <c r="E822" s="310"/>
      <c r="F822" s="173">
        <f t="shared" si="20"/>
        <v>0</v>
      </c>
    </row>
    <row r="823" ht="15.75" hidden="1" spans="1:6">
      <c r="A823" s="307">
        <v>21109</v>
      </c>
      <c r="B823" s="311" t="s">
        <v>637</v>
      </c>
      <c r="C823" s="312">
        <f>C824</f>
        <v>0</v>
      </c>
      <c r="D823" s="309">
        <f>D824</f>
        <v>0</v>
      </c>
      <c r="E823" s="310"/>
      <c r="F823" s="173">
        <f t="shared" si="20"/>
        <v>0</v>
      </c>
    </row>
    <row r="824" ht="15.75" hidden="1" spans="1:6">
      <c r="A824" s="303">
        <v>2110901</v>
      </c>
      <c r="B824" s="303" t="s">
        <v>638</v>
      </c>
      <c r="C824" s="304">
        <v>0</v>
      </c>
      <c r="D824" s="305"/>
      <c r="E824" s="306"/>
      <c r="F824" s="173">
        <f t="shared" si="20"/>
        <v>0</v>
      </c>
    </row>
    <row r="825" ht="15.8" customHeight="1" spans="1:6">
      <c r="A825" s="148">
        <v>21110</v>
      </c>
      <c r="B825" s="171" t="s">
        <v>639</v>
      </c>
      <c r="C825" s="150">
        <f>C826</f>
        <v>849</v>
      </c>
      <c r="D825" s="150">
        <f>D826</f>
        <v>0</v>
      </c>
      <c r="E825" s="135">
        <f>ROUND((D825/C825-1)*100,2)</f>
        <v>-100</v>
      </c>
      <c r="F825" s="173">
        <f t="shared" si="20"/>
        <v>849</v>
      </c>
    </row>
    <row r="826" ht="15.8" customHeight="1" spans="1:6">
      <c r="A826" s="148">
        <v>2111001</v>
      </c>
      <c r="B826" s="148" t="s">
        <v>640</v>
      </c>
      <c r="C826" s="154">
        <v>849</v>
      </c>
      <c r="D826" s="150"/>
      <c r="E826" s="135">
        <f>ROUND((D826/C826-1)*100,2)</f>
        <v>-100</v>
      </c>
      <c r="F826" s="173">
        <f t="shared" si="20"/>
        <v>849</v>
      </c>
    </row>
    <row r="827" ht="15.8" customHeight="1" spans="1:6">
      <c r="A827" s="148">
        <v>21111</v>
      </c>
      <c r="B827" s="171" t="s">
        <v>641</v>
      </c>
      <c r="C827" s="150">
        <f>SUM(C828:C832)</f>
        <v>20</v>
      </c>
      <c r="D827" s="150">
        <f>SUM(D828:D832)</f>
        <v>18</v>
      </c>
      <c r="E827" s="135">
        <f>ROUND((D827/C827-1)*100,2)</f>
        <v>-10</v>
      </c>
      <c r="F827" s="173">
        <f t="shared" si="20"/>
        <v>38</v>
      </c>
    </row>
    <row r="828" ht="15.75" hidden="1" spans="1:6">
      <c r="A828" s="299">
        <v>2111101</v>
      </c>
      <c r="B828" s="299" t="s">
        <v>642</v>
      </c>
      <c r="C828" s="300">
        <v>0</v>
      </c>
      <c r="D828" s="301"/>
      <c r="E828" s="302"/>
      <c r="F828" s="173">
        <f t="shared" si="20"/>
        <v>0</v>
      </c>
    </row>
    <row r="829" ht="15.75" hidden="1" spans="1:6">
      <c r="A829" s="303">
        <v>2111102</v>
      </c>
      <c r="B829" s="303" t="s">
        <v>643</v>
      </c>
      <c r="C829" s="304">
        <v>0</v>
      </c>
      <c r="D829" s="305"/>
      <c r="E829" s="306"/>
      <c r="F829" s="173">
        <f t="shared" si="20"/>
        <v>0</v>
      </c>
    </row>
    <row r="830" ht="15.8" customHeight="1" spans="1:6">
      <c r="A830" s="148">
        <v>2111103</v>
      </c>
      <c r="B830" s="148" t="s">
        <v>644</v>
      </c>
      <c r="C830" s="154">
        <v>20</v>
      </c>
      <c r="D830" s="150">
        <v>10</v>
      </c>
      <c r="E830" s="135">
        <f>ROUND((D830/C830-1)*100,2)</f>
        <v>-50</v>
      </c>
      <c r="F830" s="173">
        <f t="shared" si="20"/>
        <v>30</v>
      </c>
    </row>
    <row r="831" ht="15.75" hidden="1" spans="1:6">
      <c r="A831" s="295">
        <v>2111104</v>
      </c>
      <c r="B831" s="295" t="s">
        <v>645</v>
      </c>
      <c r="C831" s="296">
        <v>0</v>
      </c>
      <c r="D831" s="297"/>
      <c r="E831" s="298"/>
      <c r="F831" s="173">
        <f t="shared" si="20"/>
        <v>0</v>
      </c>
    </row>
    <row r="832" ht="15.8" customHeight="1" spans="1:6">
      <c r="A832" s="148">
        <v>2111199</v>
      </c>
      <c r="B832" s="148" t="s">
        <v>646</v>
      </c>
      <c r="C832" s="154">
        <v>0</v>
      </c>
      <c r="D832" s="150">
        <v>8</v>
      </c>
      <c r="E832" s="135"/>
      <c r="F832" s="173">
        <f t="shared" si="20"/>
        <v>8</v>
      </c>
    </row>
    <row r="833" ht="15.8" customHeight="1" spans="1:6">
      <c r="A833" s="148">
        <v>21112</v>
      </c>
      <c r="B833" s="171" t="s">
        <v>647</v>
      </c>
      <c r="C833" s="150">
        <f>SUM(C834:C835)</f>
        <v>0</v>
      </c>
      <c r="D833" s="150">
        <f>SUM(D834:D835)</f>
        <v>10</v>
      </c>
      <c r="E833" s="135"/>
      <c r="F833" s="173">
        <f t="shared" si="20"/>
        <v>10</v>
      </c>
    </row>
    <row r="834" ht="15.75" hidden="1" spans="1:6">
      <c r="A834" s="295">
        <v>2111201</v>
      </c>
      <c r="B834" s="295" t="s">
        <v>648</v>
      </c>
      <c r="C834" s="296">
        <v>0</v>
      </c>
      <c r="D834" s="297"/>
      <c r="E834" s="298"/>
      <c r="F834" s="173">
        <f t="shared" si="20"/>
        <v>0</v>
      </c>
    </row>
    <row r="835" ht="15.8" customHeight="1" spans="1:6">
      <c r="A835" s="148">
        <v>2111299</v>
      </c>
      <c r="B835" s="148" t="s">
        <v>649</v>
      </c>
      <c r="C835" s="154"/>
      <c r="D835" s="150">
        <v>10</v>
      </c>
      <c r="E835" s="135"/>
      <c r="F835" s="173">
        <f t="shared" si="20"/>
        <v>10</v>
      </c>
    </row>
    <row r="836" ht="15.75" hidden="1" spans="1:6">
      <c r="A836" s="299">
        <v>21113</v>
      </c>
      <c r="B836" s="314" t="s">
        <v>650</v>
      </c>
      <c r="C836" s="315">
        <f>C837</f>
        <v>0</v>
      </c>
      <c r="D836" s="301">
        <f>D837</f>
        <v>0</v>
      </c>
      <c r="E836" s="302"/>
      <c r="F836" s="173">
        <f t="shared" si="20"/>
        <v>0</v>
      </c>
    </row>
    <row r="837" ht="15.75" hidden="1" spans="1:6">
      <c r="A837" s="307">
        <v>2111301</v>
      </c>
      <c r="B837" s="307" t="s">
        <v>651</v>
      </c>
      <c r="C837" s="308">
        <v>0</v>
      </c>
      <c r="D837" s="309"/>
      <c r="E837" s="310"/>
      <c r="F837" s="173">
        <f t="shared" si="20"/>
        <v>0</v>
      </c>
    </row>
    <row r="838" ht="15.75" hidden="1" spans="1:6">
      <c r="A838" s="307">
        <v>21114</v>
      </c>
      <c r="B838" s="311" t="s">
        <v>652</v>
      </c>
      <c r="C838" s="323">
        <f>SUM(C839:C848)</f>
        <v>0</v>
      </c>
      <c r="D838" s="305">
        <f>SUM(D839:D848)</f>
        <v>0</v>
      </c>
      <c r="E838" s="310"/>
      <c r="F838" s="173">
        <f t="shared" si="20"/>
        <v>0</v>
      </c>
    </row>
    <row r="839" ht="15.75" hidden="1" spans="1:6">
      <c r="A839" s="307">
        <v>2111401</v>
      </c>
      <c r="B839" s="324" t="s">
        <v>46</v>
      </c>
      <c r="C839" s="308">
        <v>0</v>
      </c>
      <c r="D839" s="309"/>
      <c r="E839" s="310"/>
      <c r="F839" s="173">
        <f t="shared" si="20"/>
        <v>0</v>
      </c>
    </row>
    <row r="840" ht="15.75" hidden="1" spans="1:6">
      <c r="A840" s="307">
        <v>2111402</v>
      </c>
      <c r="B840" s="307" t="s">
        <v>47</v>
      </c>
      <c r="C840" s="300">
        <v>0</v>
      </c>
      <c r="D840" s="301"/>
      <c r="E840" s="310"/>
      <c r="F840" s="173">
        <f t="shared" si="20"/>
        <v>0</v>
      </c>
    </row>
    <row r="841" ht="15.75" hidden="1" spans="1:6">
      <c r="A841" s="307">
        <v>2111403</v>
      </c>
      <c r="B841" s="307" t="s">
        <v>48</v>
      </c>
      <c r="C841" s="308">
        <v>0</v>
      </c>
      <c r="D841" s="309"/>
      <c r="E841" s="310"/>
      <c r="F841" s="173">
        <f t="shared" si="20"/>
        <v>0</v>
      </c>
    </row>
    <row r="842" ht="15.75" hidden="1" spans="1:6">
      <c r="A842" s="307">
        <v>2111406</v>
      </c>
      <c r="B842" s="307" t="s">
        <v>653</v>
      </c>
      <c r="C842" s="308">
        <v>0</v>
      </c>
      <c r="D842" s="309"/>
      <c r="E842" s="310"/>
      <c r="F842" s="173">
        <f t="shared" ref="F842:F905" si="21">C842+D842</f>
        <v>0</v>
      </c>
    </row>
    <row r="843" ht="15.75" hidden="1" spans="1:6">
      <c r="A843" s="307">
        <v>2111407</v>
      </c>
      <c r="B843" s="307" t="s">
        <v>654</v>
      </c>
      <c r="C843" s="308">
        <v>0</v>
      </c>
      <c r="D843" s="309"/>
      <c r="E843" s="310"/>
      <c r="F843" s="173">
        <f t="shared" si="21"/>
        <v>0</v>
      </c>
    </row>
    <row r="844" ht="15.75" hidden="1" spans="1:6">
      <c r="A844" s="307">
        <v>2111408</v>
      </c>
      <c r="B844" s="307" t="s">
        <v>655</v>
      </c>
      <c r="C844" s="308">
        <v>0</v>
      </c>
      <c r="D844" s="309"/>
      <c r="E844" s="310"/>
      <c r="F844" s="173">
        <f t="shared" si="21"/>
        <v>0</v>
      </c>
    </row>
    <row r="845" ht="15.75" hidden="1" spans="1:6">
      <c r="A845" s="307">
        <v>2111411</v>
      </c>
      <c r="B845" s="307" t="s">
        <v>86</v>
      </c>
      <c r="C845" s="308">
        <v>0</v>
      </c>
      <c r="D845" s="309"/>
      <c r="E845" s="310"/>
      <c r="F845" s="173">
        <f t="shared" si="21"/>
        <v>0</v>
      </c>
    </row>
    <row r="846" ht="15.75" hidden="1" spans="1:6">
      <c r="A846" s="307">
        <v>2111413</v>
      </c>
      <c r="B846" s="307" t="s">
        <v>656</v>
      </c>
      <c r="C846" s="308">
        <v>0</v>
      </c>
      <c r="D846" s="309"/>
      <c r="E846" s="310"/>
      <c r="F846" s="173">
        <f t="shared" si="21"/>
        <v>0</v>
      </c>
    </row>
    <row r="847" ht="15.75" hidden="1" spans="1:6">
      <c r="A847" s="307">
        <v>2111450</v>
      </c>
      <c r="B847" s="307" t="s">
        <v>55</v>
      </c>
      <c r="C847" s="308">
        <v>0</v>
      </c>
      <c r="D847" s="309"/>
      <c r="E847" s="310"/>
      <c r="F847" s="173">
        <f t="shared" si="21"/>
        <v>0</v>
      </c>
    </row>
    <row r="848" ht="15.75" hidden="1" spans="1:6">
      <c r="A848" s="303">
        <v>2111499</v>
      </c>
      <c r="B848" s="303" t="s">
        <v>657</v>
      </c>
      <c r="C848" s="304">
        <v>0</v>
      </c>
      <c r="D848" s="305"/>
      <c r="E848" s="306"/>
      <c r="F848" s="173">
        <f t="shared" si="21"/>
        <v>0</v>
      </c>
    </row>
    <row r="849" ht="15.8" customHeight="1" spans="1:6">
      <c r="A849" s="148">
        <v>21199</v>
      </c>
      <c r="B849" s="171" t="s">
        <v>658</v>
      </c>
      <c r="C849" s="150">
        <f>C850</f>
        <v>8997</v>
      </c>
      <c r="D849" s="150">
        <f>D850</f>
        <v>8506</v>
      </c>
      <c r="E849" s="135">
        <f t="shared" ref="E838:E901" si="22">ROUND((D849/C849-1)*100,2)</f>
        <v>-5.46</v>
      </c>
      <c r="F849" s="173">
        <f t="shared" si="21"/>
        <v>17503</v>
      </c>
    </row>
    <row r="850" ht="15.8" customHeight="1" spans="1:6">
      <c r="A850" s="148">
        <v>2119999</v>
      </c>
      <c r="B850" s="148" t="s">
        <v>659</v>
      </c>
      <c r="C850" s="154">
        <v>8997</v>
      </c>
      <c r="D850" s="150">
        <v>8506</v>
      </c>
      <c r="E850" s="135">
        <f t="shared" si="22"/>
        <v>-5.46</v>
      </c>
      <c r="F850" s="173">
        <f t="shared" si="21"/>
        <v>17503</v>
      </c>
    </row>
    <row r="851" ht="15.8" customHeight="1" spans="1:6">
      <c r="A851" s="148">
        <v>212</v>
      </c>
      <c r="B851" s="171" t="s">
        <v>660</v>
      </c>
      <c r="C851" s="150">
        <f>C852+C863+C865+C868+C870+C872</f>
        <v>18204</v>
      </c>
      <c r="D851" s="150">
        <f>D852+D863+D865+D868+D870+D872</f>
        <v>8725</v>
      </c>
      <c r="E851" s="135">
        <f t="shared" si="22"/>
        <v>-52.07</v>
      </c>
      <c r="F851" s="173">
        <f t="shared" si="21"/>
        <v>26929</v>
      </c>
    </row>
    <row r="852" ht="15.8" customHeight="1" spans="1:6">
      <c r="A852" s="148">
        <v>21201</v>
      </c>
      <c r="B852" s="171" t="s">
        <v>661</v>
      </c>
      <c r="C852" s="150">
        <f>SUM(C853:C862)</f>
        <v>1558</v>
      </c>
      <c r="D852" s="150">
        <f>SUM(D853:D862)</f>
        <v>1858</v>
      </c>
      <c r="E852" s="135">
        <f t="shared" si="22"/>
        <v>19.26</v>
      </c>
      <c r="F852" s="173">
        <f t="shared" si="21"/>
        <v>3416</v>
      </c>
    </row>
    <row r="853" ht="15.8" customHeight="1" spans="1:6">
      <c r="A853" s="148">
        <v>2120101</v>
      </c>
      <c r="B853" s="148" t="s">
        <v>46</v>
      </c>
      <c r="C853" s="154">
        <v>1177</v>
      </c>
      <c r="D853" s="150">
        <v>1184</v>
      </c>
      <c r="E853" s="135">
        <f t="shared" si="22"/>
        <v>0.59</v>
      </c>
      <c r="F853" s="173">
        <f t="shared" si="21"/>
        <v>2361</v>
      </c>
    </row>
    <row r="854" ht="15.8" customHeight="1" spans="1:6">
      <c r="A854" s="148">
        <v>2120102</v>
      </c>
      <c r="B854" s="148" t="s">
        <v>47</v>
      </c>
      <c r="C854" s="154">
        <v>376</v>
      </c>
      <c r="D854" s="150">
        <v>145</v>
      </c>
      <c r="E854" s="135">
        <f t="shared" si="22"/>
        <v>-61.44</v>
      </c>
      <c r="F854" s="173">
        <f t="shared" si="21"/>
        <v>521</v>
      </c>
    </row>
    <row r="855" ht="15.75" hidden="1" spans="1:6">
      <c r="A855" s="299">
        <v>2120103</v>
      </c>
      <c r="B855" s="299" t="s">
        <v>48</v>
      </c>
      <c r="C855" s="300">
        <v>0</v>
      </c>
      <c r="D855" s="301"/>
      <c r="E855" s="302"/>
      <c r="F855" s="173">
        <f t="shared" si="21"/>
        <v>0</v>
      </c>
    </row>
    <row r="856" ht="15.75" hidden="1" spans="1:6">
      <c r="A856" s="307">
        <v>2120104</v>
      </c>
      <c r="B856" s="307" t="s">
        <v>662</v>
      </c>
      <c r="C856" s="308">
        <v>0</v>
      </c>
      <c r="D856" s="309"/>
      <c r="E856" s="310"/>
      <c r="F856" s="173">
        <f t="shared" si="21"/>
        <v>0</v>
      </c>
    </row>
    <row r="857" ht="15.75" hidden="1" spans="1:6">
      <c r="A857" s="307">
        <v>2120105</v>
      </c>
      <c r="B857" s="307" t="s">
        <v>663</v>
      </c>
      <c r="C857" s="308">
        <v>0</v>
      </c>
      <c r="D857" s="309"/>
      <c r="E857" s="310"/>
      <c r="F857" s="173">
        <f t="shared" si="21"/>
        <v>0</v>
      </c>
    </row>
    <row r="858" ht="15.75" hidden="1" spans="1:6">
      <c r="A858" s="307">
        <v>2120106</v>
      </c>
      <c r="B858" s="307" t="s">
        <v>664</v>
      </c>
      <c r="C858" s="308">
        <v>0</v>
      </c>
      <c r="D858" s="309"/>
      <c r="E858" s="310"/>
      <c r="F858" s="173">
        <f t="shared" si="21"/>
        <v>0</v>
      </c>
    </row>
    <row r="859" ht="15.75" hidden="1" spans="1:6">
      <c r="A859" s="307">
        <v>2120107</v>
      </c>
      <c r="B859" s="307" t="s">
        <v>665</v>
      </c>
      <c r="C859" s="308">
        <v>0</v>
      </c>
      <c r="D859" s="309"/>
      <c r="E859" s="310"/>
      <c r="F859" s="173">
        <f t="shared" si="21"/>
        <v>0</v>
      </c>
    </row>
    <row r="860" ht="15.75" hidden="1" spans="1:6">
      <c r="A860" s="307">
        <v>2120109</v>
      </c>
      <c r="B860" s="307" t="s">
        <v>666</v>
      </c>
      <c r="C860" s="308">
        <v>0</v>
      </c>
      <c r="D860" s="309"/>
      <c r="E860" s="310"/>
      <c r="F860" s="173">
        <f t="shared" si="21"/>
        <v>0</v>
      </c>
    </row>
    <row r="861" ht="15.75" hidden="1" spans="1:6">
      <c r="A861" s="303">
        <v>2120110</v>
      </c>
      <c r="B861" s="303" t="s">
        <v>667</v>
      </c>
      <c r="C861" s="304">
        <v>0</v>
      </c>
      <c r="D861" s="305"/>
      <c r="E861" s="306"/>
      <c r="F861" s="173">
        <f t="shared" si="21"/>
        <v>0</v>
      </c>
    </row>
    <row r="862" ht="15.8" customHeight="1" spans="1:6">
      <c r="A862" s="148">
        <v>2120199</v>
      </c>
      <c r="B862" s="148" t="s">
        <v>668</v>
      </c>
      <c r="C862" s="154">
        <v>5</v>
      </c>
      <c r="D862" s="150">
        <v>529</v>
      </c>
      <c r="E862" s="135">
        <f t="shared" si="22"/>
        <v>10480</v>
      </c>
      <c r="F862" s="173">
        <f t="shared" si="21"/>
        <v>534</v>
      </c>
    </row>
    <row r="863" ht="15.8" customHeight="1" spans="1:6">
      <c r="A863" s="148">
        <v>21202</v>
      </c>
      <c r="B863" s="171" t="s">
        <v>669</v>
      </c>
      <c r="C863" s="150">
        <f>C864</f>
        <v>493</v>
      </c>
      <c r="D863" s="150">
        <f>D864</f>
        <v>657</v>
      </c>
      <c r="E863" s="135">
        <f t="shared" si="22"/>
        <v>33.27</v>
      </c>
      <c r="F863" s="173">
        <f t="shared" si="21"/>
        <v>1150</v>
      </c>
    </row>
    <row r="864" ht="15.8" customHeight="1" spans="1:6">
      <c r="A864" s="148">
        <v>2120201</v>
      </c>
      <c r="B864" s="148" t="s">
        <v>670</v>
      </c>
      <c r="C864" s="154">
        <v>493</v>
      </c>
      <c r="D864" s="150">
        <v>657</v>
      </c>
      <c r="E864" s="135">
        <f t="shared" si="22"/>
        <v>33.27</v>
      </c>
      <c r="F864" s="173">
        <f t="shared" si="21"/>
        <v>1150</v>
      </c>
    </row>
    <row r="865" ht="15.8" customHeight="1" spans="1:6">
      <c r="A865" s="148">
        <v>21203</v>
      </c>
      <c r="B865" s="171" t="s">
        <v>671</v>
      </c>
      <c r="C865" s="150">
        <f>SUM(C866:C867)</f>
        <v>6188</v>
      </c>
      <c r="D865" s="150">
        <f>SUM(D866:D867)</f>
        <v>3415</v>
      </c>
      <c r="E865" s="135">
        <f t="shared" si="22"/>
        <v>-44.81</v>
      </c>
      <c r="F865" s="173">
        <f t="shared" si="21"/>
        <v>9603</v>
      </c>
    </row>
    <row r="866" ht="15.8" customHeight="1" spans="1:6">
      <c r="A866" s="148">
        <v>2120303</v>
      </c>
      <c r="B866" s="148" t="s">
        <v>672</v>
      </c>
      <c r="C866" s="154">
        <v>400</v>
      </c>
      <c r="D866" s="150">
        <v>200</v>
      </c>
      <c r="E866" s="135">
        <f t="shared" si="22"/>
        <v>-50</v>
      </c>
      <c r="F866" s="173">
        <f t="shared" si="21"/>
        <v>600</v>
      </c>
    </row>
    <row r="867" ht="15.8" customHeight="1" spans="1:6">
      <c r="A867" s="148">
        <v>2120399</v>
      </c>
      <c r="B867" s="148" t="s">
        <v>673</v>
      </c>
      <c r="C867" s="154">
        <v>5788</v>
      </c>
      <c r="D867" s="150">
        <v>3215</v>
      </c>
      <c r="E867" s="135">
        <f t="shared" si="22"/>
        <v>-44.45</v>
      </c>
      <c r="F867" s="173">
        <f t="shared" si="21"/>
        <v>9003</v>
      </c>
    </row>
    <row r="868" ht="15.8" customHeight="1" spans="1:6">
      <c r="A868" s="148">
        <v>21205</v>
      </c>
      <c r="B868" s="171" t="s">
        <v>674</v>
      </c>
      <c r="C868" s="150">
        <f t="shared" ref="C868:C872" si="23">C869</f>
        <v>1467</v>
      </c>
      <c r="D868" s="150">
        <f t="shared" ref="D868:D872" si="24">D869</f>
        <v>1222</v>
      </c>
      <c r="E868" s="135">
        <f t="shared" si="22"/>
        <v>-16.7</v>
      </c>
      <c r="F868" s="173">
        <f t="shared" si="21"/>
        <v>2689</v>
      </c>
    </row>
    <row r="869" ht="15.8" customHeight="1" spans="1:6">
      <c r="A869" s="148">
        <v>2120501</v>
      </c>
      <c r="B869" s="148" t="s">
        <v>675</v>
      </c>
      <c r="C869" s="154">
        <v>1467</v>
      </c>
      <c r="D869" s="150">
        <v>1222</v>
      </c>
      <c r="E869" s="135">
        <f t="shared" si="22"/>
        <v>-16.7</v>
      </c>
      <c r="F869" s="173">
        <f t="shared" si="21"/>
        <v>2689</v>
      </c>
    </row>
    <row r="870" ht="15.75" hidden="1" spans="1:6">
      <c r="A870" s="299">
        <v>21206</v>
      </c>
      <c r="B870" s="314" t="s">
        <v>676</v>
      </c>
      <c r="C870" s="315">
        <f t="shared" si="23"/>
        <v>0</v>
      </c>
      <c r="D870" s="301">
        <f t="shared" si="24"/>
        <v>0</v>
      </c>
      <c r="E870" s="302"/>
      <c r="F870" s="173">
        <f t="shared" si="21"/>
        <v>0</v>
      </c>
    </row>
    <row r="871" ht="15.75" hidden="1" spans="1:6">
      <c r="A871" s="303">
        <v>2120601</v>
      </c>
      <c r="B871" s="303" t="s">
        <v>677</v>
      </c>
      <c r="C871" s="304">
        <v>0</v>
      </c>
      <c r="D871" s="305"/>
      <c r="E871" s="306"/>
      <c r="F871" s="173">
        <f t="shared" si="21"/>
        <v>0</v>
      </c>
    </row>
    <row r="872" ht="15.8" customHeight="1" spans="1:6">
      <c r="A872" s="148">
        <v>21299</v>
      </c>
      <c r="B872" s="171" t="s">
        <v>678</v>
      </c>
      <c r="C872" s="150">
        <f t="shared" si="23"/>
        <v>8498</v>
      </c>
      <c r="D872" s="150">
        <f t="shared" si="24"/>
        <v>1573</v>
      </c>
      <c r="E872" s="135">
        <f t="shared" si="22"/>
        <v>-81.49</v>
      </c>
      <c r="F872" s="173">
        <f t="shared" si="21"/>
        <v>10071</v>
      </c>
    </row>
    <row r="873" ht="15.8" customHeight="1" spans="1:6">
      <c r="A873" s="148">
        <v>2129999</v>
      </c>
      <c r="B873" s="148" t="s">
        <v>679</v>
      </c>
      <c r="C873" s="154">
        <v>8498</v>
      </c>
      <c r="D873" s="150">
        <v>1573</v>
      </c>
      <c r="E873" s="135">
        <f t="shared" si="22"/>
        <v>-81.49</v>
      </c>
      <c r="F873" s="173">
        <f t="shared" si="21"/>
        <v>10071</v>
      </c>
    </row>
    <row r="874" ht="15.8" customHeight="1" spans="1:6">
      <c r="A874" s="148">
        <v>213</v>
      </c>
      <c r="B874" s="171" t="s">
        <v>680</v>
      </c>
      <c r="C874" s="150">
        <f>C875+C901+C924+C952+C959+C965+C971+C974</f>
        <v>131709</v>
      </c>
      <c r="D874" s="150">
        <f>D875+D901+D924+D952+D959+D965+D971+D974</f>
        <v>120645</v>
      </c>
      <c r="E874" s="135">
        <f t="shared" si="22"/>
        <v>-8.4</v>
      </c>
      <c r="F874" s="173">
        <f t="shared" si="21"/>
        <v>252354</v>
      </c>
    </row>
    <row r="875" ht="15.8" customHeight="1" spans="1:6">
      <c r="A875" s="148">
        <v>21301</v>
      </c>
      <c r="B875" s="171" t="s">
        <v>681</v>
      </c>
      <c r="C875" s="150">
        <f>SUM(C876:C900)</f>
        <v>38941</v>
      </c>
      <c r="D875" s="150">
        <f>SUM(D876:D900)</f>
        <v>38758</v>
      </c>
      <c r="E875" s="135">
        <f t="shared" si="22"/>
        <v>-0.47</v>
      </c>
      <c r="F875" s="173">
        <f t="shared" si="21"/>
        <v>77699</v>
      </c>
    </row>
    <row r="876" ht="15.8" customHeight="1" spans="1:6">
      <c r="A876" s="148">
        <v>2130101</v>
      </c>
      <c r="B876" s="148" t="s">
        <v>46</v>
      </c>
      <c r="C876" s="154">
        <f>291+95</f>
        <v>386</v>
      </c>
      <c r="D876" s="150">
        <v>452</v>
      </c>
      <c r="E876" s="135">
        <f t="shared" si="22"/>
        <v>17.1</v>
      </c>
      <c r="F876" s="173">
        <f t="shared" si="21"/>
        <v>838</v>
      </c>
    </row>
    <row r="877" ht="15.8" customHeight="1" spans="1:6">
      <c r="A877" s="148">
        <v>2130102</v>
      </c>
      <c r="B877" s="148" t="s">
        <v>47</v>
      </c>
      <c r="C877" s="154">
        <v>303</v>
      </c>
      <c r="D877" s="150">
        <v>181</v>
      </c>
      <c r="E877" s="135">
        <f t="shared" si="22"/>
        <v>-40.26</v>
      </c>
      <c r="F877" s="173">
        <f t="shared" si="21"/>
        <v>484</v>
      </c>
    </row>
    <row r="878" ht="15.75" hidden="1" spans="1:6">
      <c r="A878" s="317">
        <v>2130103</v>
      </c>
      <c r="B878" s="295" t="s">
        <v>48</v>
      </c>
      <c r="C878" s="296">
        <v>0</v>
      </c>
      <c r="D878" s="297"/>
      <c r="E878" s="298"/>
      <c r="F878" s="173">
        <f t="shared" si="21"/>
        <v>0</v>
      </c>
    </row>
    <row r="879" ht="15.8" customHeight="1" spans="1:6">
      <c r="A879" s="148">
        <v>2130104</v>
      </c>
      <c r="B879" s="148" t="s">
        <v>55</v>
      </c>
      <c r="C879" s="154">
        <v>2949</v>
      </c>
      <c r="D879" s="150">
        <v>2909</v>
      </c>
      <c r="E879" s="135">
        <f t="shared" si="22"/>
        <v>-1.36</v>
      </c>
      <c r="F879" s="173">
        <f t="shared" si="21"/>
        <v>5858</v>
      </c>
    </row>
    <row r="880" ht="15.75" hidden="1" spans="1:6">
      <c r="A880" s="295">
        <v>2130105</v>
      </c>
      <c r="B880" s="295" t="s">
        <v>682</v>
      </c>
      <c r="C880" s="296">
        <v>0</v>
      </c>
      <c r="D880" s="297"/>
      <c r="E880" s="298"/>
      <c r="F880" s="173">
        <f t="shared" si="21"/>
        <v>0</v>
      </c>
    </row>
    <row r="881" ht="15.8" customHeight="1" spans="1:6">
      <c r="A881" s="148">
        <v>2130106</v>
      </c>
      <c r="B881" s="148" t="s">
        <v>683</v>
      </c>
      <c r="C881" s="154">
        <v>22</v>
      </c>
      <c r="D881" s="150">
        <v>8</v>
      </c>
      <c r="E881" s="135">
        <f t="shared" si="22"/>
        <v>-63.64</v>
      </c>
      <c r="F881" s="173">
        <f t="shared" si="21"/>
        <v>30</v>
      </c>
    </row>
    <row r="882" ht="15.8" customHeight="1" spans="1:6">
      <c r="A882" s="148">
        <v>2130108</v>
      </c>
      <c r="B882" s="148" t="s">
        <v>684</v>
      </c>
      <c r="C882" s="154">
        <v>658</v>
      </c>
      <c r="D882" s="150">
        <v>538</v>
      </c>
      <c r="E882" s="135">
        <f t="shared" si="22"/>
        <v>-18.24</v>
      </c>
      <c r="F882" s="173">
        <f t="shared" si="21"/>
        <v>1196</v>
      </c>
    </row>
    <row r="883" ht="15.8" customHeight="1" spans="1:6">
      <c r="A883" s="148">
        <v>2130109</v>
      </c>
      <c r="B883" s="148" t="s">
        <v>685</v>
      </c>
      <c r="C883" s="154">
        <v>0</v>
      </c>
      <c r="D883" s="150">
        <v>14</v>
      </c>
      <c r="E883" s="135"/>
      <c r="F883" s="173">
        <f t="shared" si="21"/>
        <v>14</v>
      </c>
    </row>
    <row r="884" ht="15.8" customHeight="1" spans="1:6">
      <c r="A884" s="148">
        <v>2130110</v>
      </c>
      <c r="B884" s="148" t="s">
        <v>686</v>
      </c>
      <c r="C884" s="154">
        <v>28</v>
      </c>
      <c r="D884" s="150">
        <v>29</v>
      </c>
      <c r="E884" s="135">
        <f t="shared" si="22"/>
        <v>3.57</v>
      </c>
      <c r="F884" s="173">
        <f t="shared" si="21"/>
        <v>57</v>
      </c>
    </row>
    <row r="885" ht="15.75" hidden="1" spans="1:6">
      <c r="A885" s="299">
        <v>2130111</v>
      </c>
      <c r="B885" s="299" t="s">
        <v>687</v>
      </c>
      <c r="C885" s="300">
        <v>0</v>
      </c>
      <c r="D885" s="301"/>
      <c r="E885" s="302"/>
      <c r="F885" s="173">
        <f t="shared" si="21"/>
        <v>0</v>
      </c>
    </row>
    <row r="886" ht="15.75" hidden="1" spans="1:6">
      <c r="A886" s="307">
        <v>2130112</v>
      </c>
      <c r="B886" s="307" t="s">
        <v>688</v>
      </c>
      <c r="C886" s="308">
        <v>0</v>
      </c>
      <c r="D886" s="309"/>
      <c r="E886" s="310"/>
      <c r="F886" s="173">
        <f t="shared" si="21"/>
        <v>0</v>
      </c>
    </row>
    <row r="887" ht="15.75" hidden="1" spans="1:6">
      <c r="A887" s="303">
        <v>2130114</v>
      </c>
      <c r="B887" s="303" t="s">
        <v>689</v>
      </c>
      <c r="C887" s="304">
        <v>0</v>
      </c>
      <c r="D887" s="305"/>
      <c r="E887" s="306"/>
      <c r="F887" s="173">
        <f t="shared" si="21"/>
        <v>0</v>
      </c>
    </row>
    <row r="888" ht="15.8" customHeight="1" spans="1:6">
      <c r="A888" s="148">
        <v>2130119</v>
      </c>
      <c r="B888" s="148" t="s">
        <v>690</v>
      </c>
      <c r="C888" s="154">
        <v>451</v>
      </c>
      <c r="D888" s="150">
        <v>901</v>
      </c>
      <c r="E888" s="135">
        <f t="shared" si="22"/>
        <v>99.78</v>
      </c>
      <c r="F888" s="173">
        <f t="shared" si="21"/>
        <v>1352</v>
      </c>
    </row>
    <row r="889" ht="15.8" customHeight="1" spans="1:6">
      <c r="A889" s="148">
        <v>2130120</v>
      </c>
      <c r="B889" s="148" t="s">
        <v>691</v>
      </c>
      <c r="C889" s="154">
        <v>3720</v>
      </c>
      <c r="D889" s="150">
        <v>3730</v>
      </c>
      <c r="E889" s="135">
        <f t="shared" si="22"/>
        <v>0.27</v>
      </c>
      <c r="F889" s="173">
        <f t="shared" si="21"/>
        <v>7450</v>
      </c>
    </row>
    <row r="890" ht="15.75" hidden="1" spans="1:6">
      <c r="A890" s="295">
        <v>2130121</v>
      </c>
      <c r="B890" s="295" t="s">
        <v>692</v>
      </c>
      <c r="C890" s="296">
        <v>0</v>
      </c>
      <c r="D890" s="297"/>
      <c r="E890" s="298"/>
      <c r="F890" s="173">
        <f t="shared" si="21"/>
        <v>0</v>
      </c>
    </row>
    <row r="891" ht="15.8" customHeight="1" spans="1:6">
      <c r="A891" s="148">
        <v>2130122</v>
      </c>
      <c r="B891" s="148" t="s">
        <v>693</v>
      </c>
      <c r="C891" s="154">
        <v>16026</v>
      </c>
      <c r="D891" s="150">
        <v>11938</v>
      </c>
      <c r="E891" s="135">
        <f t="shared" si="22"/>
        <v>-25.51</v>
      </c>
      <c r="F891" s="173">
        <f t="shared" si="21"/>
        <v>27964</v>
      </c>
    </row>
    <row r="892" ht="15.8" customHeight="1" spans="1:6">
      <c r="A892" s="148">
        <v>2130124</v>
      </c>
      <c r="B892" s="148" t="s">
        <v>694</v>
      </c>
      <c r="C892" s="154">
        <v>1885</v>
      </c>
      <c r="D892" s="150">
        <v>3409</v>
      </c>
      <c r="E892" s="135">
        <f t="shared" si="22"/>
        <v>80.85</v>
      </c>
      <c r="F892" s="173">
        <f t="shared" si="21"/>
        <v>5294</v>
      </c>
    </row>
    <row r="893" ht="15.8" customHeight="1" spans="1:6">
      <c r="A893" s="148">
        <v>2130125</v>
      </c>
      <c r="B893" s="148" t="s">
        <v>695</v>
      </c>
      <c r="C893" s="154">
        <v>7</v>
      </c>
      <c r="D893" s="150">
        <v>175</v>
      </c>
      <c r="E893" s="135">
        <f t="shared" si="22"/>
        <v>2400</v>
      </c>
      <c r="F893" s="173">
        <f t="shared" si="21"/>
        <v>182</v>
      </c>
    </row>
    <row r="894" ht="15.8" customHeight="1" spans="1:6">
      <c r="A894" s="148">
        <v>2130126</v>
      </c>
      <c r="B894" s="148" t="s">
        <v>696</v>
      </c>
      <c r="C894" s="154">
        <v>296</v>
      </c>
      <c r="D894" s="150">
        <v>436</v>
      </c>
      <c r="E894" s="135">
        <f t="shared" si="22"/>
        <v>47.3</v>
      </c>
      <c r="F894" s="173">
        <f t="shared" si="21"/>
        <v>732</v>
      </c>
    </row>
    <row r="895" ht="15.8" customHeight="1" spans="1:6">
      <c r="A895" s="148">
        <v>2130135</v>
      </c>
      <c r="B895" s="148" t="s">
        <v>697</v>
      </c>
      <c r="C895" s="154">
        <v>3371</v>
      </c>
      <c r="D895" s="150">
        <v>4653</v>
      </c>
      <c r="E895" s="135">
        <f t="shared" si="22"/>
        <v>38.03</v>
      </c>
      <c r="F895" s="173">
        <f t="shared" si="21"/>
        <v>8024</v>
      </c>
    </row>
    <row r="896" ht="15.8" customHeight="1" spans="1:6">
      <c r="A896" s="148">
        <v>2130142</v>
      </c>
      <c r="B896" s="148" t="s">
        <v>698</v>
      </c>
      <c r="C896" s="154">
        <v>1219</v>
      </c>
      <c r="D896" s="150">
        <v>4448</v>
      </c>
      <c r="E896" s="135">
        <f t="shared" si="22"/>
        <v>264.89</v>
      </c>
      <c r="F896" s="173">
        <f t="shared" si="21"/>
        <v>5667</v>
      </c>
    </row>
    <row r="897" ht="15.75" hidden="1" spans="1:6">
      <c r="A897" s="299">
        <v>2130148</v>
      </c>
      <c r="B897" s="299" t="s">
        <v>699</v>
      </c>
      <c r="C897" s="300">
        <v>0</v>
      </c>
      <c r="D897" s="301"/>
      <c r="E897" s="302"/>
      <c r="F897" s="173">
        <f t="shared" si="21"/>
        <v>0</v>
      </c>
    </row>
    <row r="898" ht="15.75" hidden="1" spans="1:6">
      <c r="A898" s="303">
        <v>2130152</v>
      </c>
      <c r="B898" s="303" t="s">
        <v>700</v>
      </c>
      <c r="C898" s="304">
        <v>0</v>
      </c>
      <c r="D898" s="305"/>
      <c r="E898" s="306"/>
      <c r="F898" s="173">
        <f t="shared" si="21"/>
        <v>0</v>
      </c>
    </row>
    <row r="899" ht="15.8" customHeight="1" spans="1:6">
      <c r="A899" s="148">
        <v>2130153</v>
      </c>
      <c r="B899" s="148" t="s">
        <v>701</v>
      </c>
      <c r="C899" s="154">
        <v>6779</v>
      </c>
      <c r="D899" s="150">
        <v>2850</v>
      </c>
      <c r="E899" s="135">
        <f t="shared" si="22"/>
        <v>-57.96</v>
      </c>
      <c r="F899" s="173">
        <f t="shared" si="21"/>
        <v>9629</v>
      </c>
    </row>
    <row r="900" ht="15.8" customHeight="1" spans="1:6">
      <c r="A900" s="148">
        <v>2130199</v>
      </c>
      <c r="B900" s="148" t="s">
        <v>702</v>
      </c>
      <c r="C900" s="154">
        <v>841</v>
      </c>
      <c r="D900" s="150">
        <v>2087</v>
      </c>
      <c r="E900" s="135">
        <f t="shared" si="22"/>
        <v>148.16</v>
      </c>
      <c r="F900" s="173">
        <f t="shared" si="21"/>
        <v>2928</v>
      </c>
    </row>
    <row r="901" ht="15.8" customHeight="1" spans="1:6">
      <c r="A901" s="148">
        <v>21302</v>
      </c>
      <c r="B901" s="171" t="s">
        <v>703</v>
      </c>
      <c r="C901" s="150">
        <f>SUM(C902:C923)</f>
        <v>5828</v>
      </c>
      <c r="D901" s="150">
        <f>SUM(D902:D923)</f>
        <v>3491</v>
      </c>
      <c r="E901" s="135">
        <f t="shared" si="22"/>
        <v>-40.1</v>
      </c>
      <c r="F901" s="173">
        <f t="shared" si="21"/>
        <v>9319</v>
      </c>
    </row>
    <row r="902" ht="15.8" customHeight="1" spans="1:6">
      <c r="A902" s="148">
        <v>2130201</v>
      </c>
      <c r="B902" s="148" t="s">
        <v>46</v>
      </c>
      <c r="C902" s="154">
        <v>547</v>
      </c>
      <c r="D902" s="150">
        <v>1028</v>
      </c>
      <c r="E902" s="135">
        <f t="shared" ref="E902:E968" si="25">ROUND((D902/C902-1)*100,2)</f>
        <v>87.93</v>
      </c>
      <c r="F902" s="173">
        <f t="shared" si="21"/>
        <v>1575</v>
      </c>
    </row>
    <row r="903" ht="15.8" customHeight="1" spans="1:6">
      <c r="A903" s="148">
        <v>2130202</v>
      </c>
      <c r="B903" s="148" t="s">
        <v>47</v>
      </c>
      <c r="C903" s="154">
        <v>385</v>
      </c>
      <c r="D903" s="150">
        <v>58</v>
      </c>
      <c r="E903" s="135">
        <f t="shared" si="25"/>
        <v>-84.94</v>
      </c>
      <c r="F903" s="173">
        <f t="shared" si="21"/>
        <v>443</v>
      </c>
    </row>
    <row r="904" ht="15.75" hidden="1" spans="1:6">
      <c r="A904" s="299">
        <v>2130203</v>
      </c>
      <c r="B904" s="299" t="s">
        <v>48</v>
      </c>
      <c r="C904" s="300">
        <v>0</v>
      </c>
      <c r="D904" s="301"/>
      <c r="E904" s="302"/>
      <c r="F904" s="173">
        <f t="shared" si="21"/>
        <v>0</v>
      </c>
    </row>
    <row r="905" ht="15.75" hidden="1" spans="1:6">
      <c r="A905" s="303">
        <v>2130204</v>
      </c>
      <c r="B905" s="303" t="s">
        <v>704</v>
      </c>
      <c r="C905" s="304">
        <v>0</v>
      </c>
      <c r="D905" s="305"/>
      <c r="E905" s="306"/>
      <c r="F905" s="173">
        <f t="shared" si="21"/>
        <v>0</v>
      </c>
    </row>
    <row r="906" ht="15.8" customHeight="1" spans="1:6">
      <c r="A906" s="148">
        <v>2130205</v>
      </c>
      <c r="B906" s="148" t="s">
        <v>705</v>
      </c>
      <c r="C906" s="154">
        <v>787</v>
      </c>
      <c r="D906" s="150">
        <v>125</v>
      </c>
      <c r="E906" s="135">
        <f t="shared" si="25"/>
        <v>-84.12</v>
      </c>
      <c r="F906" s="173">
        <f t="shared" ref="F906:F969" si="26">C906+D906</f>
        <v>912</v>
      </c>
    </row>
    <row r="907" ht="15.8" customHeight="1" spans="1:6">
      <c r="A907" s="148">
        <v>2130206</v>
      </c>
      <c r="B907" s="148" t="s">
        <v>706</v>
      </c>
      <c r="C907" s="154">
        <v>21</v>
      </c>
      <c r="D907" s="150">
        <v>54</v>
      </c>
      <c r="E907" s="135">
        <f t="shared" si="25"/>
        <v>157.14</v>
      </c>
      <c r="F907" s="173">
        <f t="shared" si="26"/>
        <v>75</v>
      </c>
    </row>
    <row r="908" ht="15.8" customHeight="1" spans="1:6">
      <c r="A908" s="148">
        <v>2130207</v>
      </c>
      <c r="B908" s="148" t="s">
        <v>707</v>
      </c>
      <c r="C908" s="154">
        <v>1800</v>
      </c>
      <c r="D908" s="150">
        <v>202</v>
      </c>
      <c r="E908" s="135">
        <f t="shared" si="25"/>
        <v>-88.78</v>
      </c>
      <c r="F908" s="173">
        <f t="shared" si="26"/>
        <v>2002</v>
      </c>
    </row>
    <row r="909" ht="15.8" customHeight="1" spans="1:6">
      <c r="A909" s="148">
        <v>2130209</v>
      </c>
      <c r="B909" s="148" t="s">
        <v>708</v>
      </c>
      <c r="C909" s="154">
        <v>456</v>
      </c>
      <c r="D909" s="150">
        <v>53</v>
      </c>
      <c r="E909" s="135">
        <f t="shared" si="25"/>
        <v>-88.38</v>
      </c>
      <c r="F909" s="173">
        <f t="shared" si="26"/>
        <v>509</v>
      </c>
    </row>
    <row r="910" ht="15.8" customHeight="1" spans="1:6">
      <c r="A910" s="148">
        <v>2130211</v>
      </c>
      <c r="B910" s="148" t="s">
        <v>709</v>
      </c>
      <c r="C910" s="154">
        <v>0</v>
      </c>
      <c r="D910" s="150">
        <v>15</v>
      </c>
      <c r="E910" s="135"/>
      <c r="F910" s="173">
        <f t="shared" si="26"/>
        <v>15</v>
      </c>
    </row>
    <row r="911" ht="15.8" customHeight="1" spans="1:6">
      <c r="A911" s="148">
        <v>2130212</v>
      </c>
      <c r="B911" s="148" t="s">
        <v>710</v>
      </c>
      <c r="C911" s="154">
        <v>10</v>
      </c>
      <c r="D911" s="150">
        <v>13</v>
      </c>
      <c r="E911" s="135">
        <f t="shared" si="25"/>
        <v>30</v>
      </c>
      <c r="F911" s="173">
        <f t="shared" si="26"/>
        <v>23</v>
      </c>
    </row>
    <row r="912" ht="15.75" hidden="1" spans="1:6">
      <c r="A912" s="299">
        <v>2130213</v>
      </c>
      <c r="B912" s="299" t="s">
        <v>711</v>
      </c>
      <c r="C912" s="300">
        <v>0</v>
      </c>
      <c r="D912" s="301"/>
      <c r="E912" s="302"/>
      <c r="F912" s="173">
        <f t="shared" si="26"/>
        <v>0</v>
      </c>
    </row>
    <row r="913" ht="15.75" hidden="1" spans="1:6">
      <c r="A913" s="307">
        <v>2130217</v>
      </c>
      <c r="B913" s="307" t="s">
        <v>712</v>
      </c>
      <c r="C913" s="308">
        <v>0</v>
      </c>
      <c r="D913" s="309"/>
      <c r="E913" s="310"/>
      <c r="F913" s="173">
        <f t="shared" si="26"/>
        <v>0</v>
      </c>
    </row>
    <row r="914" ht="15.75" hidden="1" spans="1:6">
      <c r="A914" s="303">
        <v>2130220</v>
      </c>
      <c r="B914" s="303" t="s">
        <v>713</v>
      </c>
      <c r="C914" s="304">
        <v>0</v>
      </c>
      <c r="D914" s="305"/>
      <c r="E914" s="306"/>
      <c r="F914" s="173">
        <f t="shared" si="26"/>
        <v>0</v>
      </c>
    </row>
    <row r="915" ht="15.8" customHeight="1" spans="1:6">
      <c r="A915" s="148">
        <v>2130221</v>
      </c>
      <c r="B915" s="148" t="s">
        <v>714</v>
      </c>
      <c r="C915" s="154">
        <v>30</v>
      </c>
      <c r="D915" s="150">
        <v>65</v>
      </c>
      <c r="E915" s="135">
        <f t="shared" si="25"/>
        <v>116.67</v>
      </c>
      <c r="F915" s="173">
        <f t="shared" si="26"/>
        <v>95</v>
      </c>
    </row>
    <row r="916" ht="15.75" hidden="1" spans="1:6">
      <c r="A916" s="299">
        <v>2130223</v>
      </c>
      <c r="B916" s="299" t="s">
        <v>715</v>
      </c>
      <c r="C916" s="300">
        <v>0</v>
      </c>
      <c r="D916" s="301"/>
      <c r="E916" s="302"/>
      <c r="F916" s="173">
        <f t="shared" si="26"/>
        <v>0</v>
      </c>
    </row>
    <row r="917" ht="15.75" hidden="1" spans="1:6">
      <c r="A917" s="303">
        <v>2130226</v>
      </c>
      <c r="B917" s="303" t="s">
        <v>716</v>
      </c>
      <c r="C917" s="304">
        <v>0</v>
      </c>
      <c r="D917" s="305"/>
      <c r="E917" s="306"/>
      <c r="F917" s="173">
        <f t="shared" si="26"/>
        <v>0</v>
      </c>
    </row>
    <row r="918" ht="15.8" customHeight="1" spans="1:6">
      <c r="A918" s="148">
        <v>2130227</v>
      </c>
      <c r="B918" s="148" t="s">
        <v>717</v>
      </c>
      <c r="C918" s="154">
        <v>0</v>
      </c>
      <c r="D918" s="150">
        <v>116</v>
      </c>
      <c r="E918" s="135"/>
      <c r="F918" s="173">
        <f t="shared" si="26"/>
        <v>116</v>
      </c>
    </row>
    <row r="919" ht="15.8" customHeight="1" spans="1:6">
      <c r="A919" s="148">
        <v>2130234</v>
      </c>
      <c r="B919" s="148" t="s">
        <v>718</v>
      </c>
      <c r="C919" s="154">
        <v>207</v>
      </c>
      <c r="D919" s="150">
        <v>147</v>
      </c>
      <c r="E919" s="135">
        <f t="shared" si="25"/>
        <v>-28.99</v>
      </c>
      <c r="F919" s="173">
        <f t="shared" si="26"/>
        <v>354</v>
      </c>
    </row>
    <row r="920" ht="15.8" customHeight="1" spans="1:6">
      <c r="A920" s="148">
        <v>2130236</v>
      </c>
      <c r="B920" s="148" t="s">
        <v>719</v>
      </c>
      <c r="C920" s="154">
        <v>3</v>
      </c>
      <c r="D920" s="150">
        <v>3</v>
      </c>
      <c r="E920" s="135">
        <f t="shared" si="25"/>
        <v>0</v>
      </c>
      <c r="F920" s="173">
        <f t="shared" si="26"/>
        <v>6</v>
      </c>
    </row>
    <row r="921" ht="15.75" hidden="1" spans="1:6">
      <c r="A921" s="295">
        <v>2130237</v>
      </c>
      <c r="B921" s="295" t="s">
        <v>688</v>
      </c>
      <c r="C921" s="296">
        <v>0</v>
      </c>
      <c r="D921" s="297"/>
      <c r="E921" s="298"/>
      <c r="F921" s="173">
        <f t="shared" si="26"/>
        <v>0</v>
      </c>
    </row>
    <row r="922" ht="15.8" customHeight="1" spans="1:6">
      <c r="A922" s="148">
        <v>2130238</v>
      </c>
      <c r="B922" s="148" t="s">
        <v>720</v>
      </c>
      <c r="C922" s="154">
        <v>1121</v>
      </c>
      <c r="D922" s="150">
        <v>838</v>
      </c>
      <c r="E922" s="135">
        <f t="shared" si="25"/>
        <v>-25.25</v>
      </c>
      <c r="F922" s="173">
        <f t="shared" si="26"/>
        <v>1959</v>
      </c>
    </row>
    <row r="923" ht="15.8" customHeight="1" spans="1:6">
      <c r="A923" s="148">
        <v>2130299</v>
      </c>
      <c r="B923" s="148" t="s">
        <v>721</v>
      </c>
      <c r="C923" s="154">
        <v>461</v>
      </c>
      <c r="D923" s="150">
        <v>774</v>
      </c>
      <c r="E923" s="135">
        <f t="shared" si="25"/>
        <v>67.9</v>
      </c>
      <c r="F923" s="173">
        <f t="shared" si="26"/>
        <v>1235</v>
      </c>
    </row>
    <row r="924" ht="15.8" customHeight="1" spans="1:6">
      <c r="A924" s="148">
        <v>21303</v>
      </c>
      <c r="B924" s="171" t="s">
        <v>722</v>
      </c>
      <c r="C924" s="150">
        <f>SUM(C925:C951)</f>
        <v>18008</v>
      </c>
      <c r="D924" s="150">
        <f>SUM(D925:D951)</f>
        <v>13576</v>
      </c>
      <c r="E924" s="135">
        <f t="shared" si="25"/>
        <v>-24.61</v>
      </c>
      <c r="F924" s="173">
        <f t="shared" si="26"/>
        <v>31584</v>
      </c>
    </row>
    <row r="925" ht="15.8" customHeight="1" spans="1:6">
      <c r="A925" s="148">
        <v>2130301</v>
      </c>
      <c r="B925" s="148" t="s">
        <v>46</v>
      </c>
      <c r="C925" s="154">
        <v>2275</v>
      </c>
      <c r="D925" s="150">
        <v>2527</v>
      </c>
      <c r="E925" s="135">
        <f t="shared" si="25"/>
        <v>11.08</v>
      </c>
      <c r="F925" s="173">
        <f t="shared" si="26"/>
        <v>4802</v>
      </c>
    </row>
    <row r="926" ht="15.8" customHeight="1" spans="1:6">
      <c r="A926" s="148">
        <v>2130302</v>
      </c>
      <c r="B926" s="148" t="s">
        <v>47</v>
      </c>
      <c r="C926" s="154">
        <v>77</v>
      </c>
      <c r="D926" s="150"/>
      <c r="E926" s="135">
        <f t="shared" si="25"/>
        <v>-100</v>
      </c>
      <c r="F926" s="173">
        <f t="shared" si="26"/>
        <v>77</v>
      </c>
    </row>
    <row r="927" ht="15.75" hidden="1" spans="1:6">
      <c r="A927" s="299">
        <v>2130303</v>
      </c>
      <c r="B927" s="299" t="s">
        <v>48</v>
      </c>
      <c r="C927" s="300">
        <v>0</v>
      </c>
      <c r="D927" s="301"/>
      <c r="E927" s="302"/>
      <c r="F927" s="173">
        <f t="shared" si="26"/>
        <v>0</v>
      </c>
    </row>
    <row r="928" ht="15.75" hidden="1" spans="1:6">
      <c r="A928" s="303">
        <v>2130304</v>
      </c>
      <c r="B928" s="303" t="s">
        <v>723</v>
      </c>
      <c r="C928" s="304">
        <v>0</v>
      </c>
      <c r="D928" s="305"/>
      <c r="E928" s="306"/>
      <c r="F928" s="173">
        <f t="shared" si="26"/>
        <v>0</v>
      </c>
    </row>
    <row r="929" ht="15.8" customHeight="1" spans="1:6">
      <c r="A929" s="148">
        <v>2130305</v>
      </c>
      <c r="B929" s="148" t="s">
        <v>724</v>
      </c>
      <c r="C929" s="154">
        <v>9814</v>
      </c>
      <c r="D929" s="150">
        <v>7107</v>
      </c>
      <c r="E929" s="135">
        <f t="shared" si="25"/>
        <v>-27.58</v>
      </c>
      <c r="F929" s="173">
        <f t="shared" si="26"/>
        <v>16921</v>
      </c>
    </row>
    <row r="930" ht="15.8" customHeight="1" spans="1:6">
      <c r="A930" s="148">
        <v>2130306</v>
      </c>
      <c r="B930" s="148" t="s">
        <v>725</v>
      </c>
      <c r="C930" s="154">
        <v>3423</v>
      </c>
      <c r="D930" s="150">
        <v>2823</v>
      </c>
      <c r="E930" s="135">
        <f t="shared" si="25"/>
        <v>-17.53</v>
      </c>
      <c r="F930" s="173">
        <f t="shared" si="26"/>
        <v>6246</v>
      </c>
    </row>
    <row r="931" ht="15.75" hidden="1" spans="1:6">
      <c r="A931" s="299">
        <v>2130307</v>
      </c>
      <c r="B931" s="299" t="s">
        <v>726</v>
      </c>
      <c r="C931" s="300">
        <v>0</v>
      </c>
      <c r="D931" s="301"/>
      <c r="E931" s="302"/>
      <c r="F931" s="173">
        <f t="shared" si="26"/>
        <v>0</v>
      </c>
    </row>
    <row r="932" ht="15.75" hidden="1" spans="1:6">
      <c r="A932" s="307">
        <v>2130308</v>
      </c>
      <c r="B932" s="307" t="s">
        <v>727</v>
      </c>
      <c r="C932" s="308">
        <v>0</v>
      </c>
      <c r="D932" s="309"/>
      <c r="E932" s="310"/>
      <c r="F932" s="173">
        <f t="shared" si="26"/>
        <v>0</v>
      </c>
    </row>
    <row r="933" ht="15.75" hidden="1" spans="1:6">
      <c r="A933" s="303">
        <v>2130309</v>
      </c>
      <c r="B933" s="303" t="s">
        <v>728</v>
      </c>
      <c r="C933" s="304">
        <v>0</v>
      </c>
      <c r="D933" s="305"/>
      <c r="E933" s="306"/>
      <c r="F933" s="173">
        <f t="shared" si="26"/>
        <v>0</v>
      </c>
    </row>
    <row r="934" ht="15.8" customHeight="1" spans="1:6">
      <c r="A934" s="148">
        <v>2130310</v>
      </c>
      <c r="B934" s="148" t="s">
        <v>729</v>
      </c>
      <c r="C934" s="154">
        <v>175</v>
      </c>
      <c r="D934" s="150">
        <v>171</v>
      </c>
      <c r="E934" s="135">
        <f t="shared" si="25"/>
        <v>-2.29</v>
      </c>
      <c r="F934" s="173">
        <f t="shared" si="26"/>
        <v>346</v>
      </c>
    </row>
    <row r="935" ht="15.75" hidden="1" spans="1:6">
      <c r="A935" s="299">
        <v>2130311</v>
      </c>
      <c r="B935" s="299" t="s">
        <v>730</v>
      </c>
      <c r="C935" s="300">
        <v>0</v>
      </c>
      <c r="D935" s="301"/>
      <c r="E935" s="302"/>
      <c r="F935" s="173">
        <f t="shared" si="26"/>
        <v>0</v>
      </c>
    </row>
    <row r="936" ht="15.75" hidden="1" spans="1:6">
      <c r="A936" s="307">
        <v>2130312</v>
      </c>
      <c r="B936" s="307" t="s">
        <v>731</v>
      </c>
      <c r="C936" s="308">
        <v>0</v>
      </c>
      <c r="D936" s="309"/>
      <c r="E936" s="310"/>
      <c r="F936" s="173">
        <f t="shared" si="26"/>
        <v>0</v>
      </c>
    </row>
    <row r="937" ht="15.75" hidden="1" spans="1:6">
      <c r="A937" s="303">
        <v>2130313</v>
      </c>
      <c r="B937" s="303" t="s">
        <v>732</v>
      </c>
      <c r="C937" s="304">
        <v>0</v>
      </c>
      <c r="D937" s="305"/>
      <c r="E937" s="306"/>
      <c r="F937" s="173">
        <f t="shared" si="26"/>
        <v>0</v>
      </c>
    </row>
    <row r="938" ht="15.8" customHeight="1" spans="1:6">
      <c r="A938" s="148">
        <v>2130314</v>
      </c>
      <c r="B938" s="148" t="s">
        <v>733</v>
      </c>
      <c r="C938" s="154">
        <v>170</v>
      </c>
      <c r="D938" s="150">
        <v>49</v>
      </c>
      <c r="E938" s="135">
        <f t="shared" si="25"/>
        <v>-71.18</v>
      </c>
      <c r="F938" s="173">
        <f t="shared" si="26"/>
        <v>219</v>
      </c>
    </row>
    <row r="939" ht="15.8" customHeight="1" spans="1:6">
      <c r="A939" s="148">
        <v>2130315</v>
      </c>
      <c r="B939" s="148" t="s">
        <v>734</v>
      </c>
      <c r="C939" s="154">
        <v>100</v>
      </c>
      <c r="D939" s="150">
        <v>45</v>
      </c>
      <c r="E939" s="135">
        <f t="shared" si="25"/>
        <v>-55</v>
      </c>
      <c r="F939" s="173">
        <f t="shared" si="26"/>
        <v>145</v>
      </c>
    </row>
    <row r="940" ht="15.8" customHeight="1" spans="1:6">
      <c r="A940" s="148">
        <v>2130316</v>
      </c>
      <c r="B940" s="148" t="s">
        <v>735</v>
      </c>
      <c r="C940" s="154">
        <v>25</v>
      </c>
      <c r="D940" s="150"/>
      <c r="E940" s="135">
        <f t="shared" si="25"/>
        <v>-100</v>
      </c>
      <c r="F940" s="173">
        <f t="shared" si="26"/>
        <v>25</v>
      </c>
    </row>
    <row r="941" ht="15.75" hidden="1" spans="1:6">
      <c r="A941" s="299">
        <v>2130317</v>
      </c>
      <c r="B941" s="299" t="s">
        <v>736</v>
      </c>
      <c r="C941" s="300">
        <v>0</v>
      </c>
      <c r="D941" s="301"/>
      <c r="E941" s="302"/>
      <c r="F941" s="173">
        <f t="shared" si="26"/>
        <v>0</v>
      </c>
    </row>
    <row r="942" ht="15.75" hidden="1" spans="1:6">
      <c r="A942" s="307">
        <v>2130318</v>
      </c>
      <c r="B942" s="307" t="s">
        <v>737</v>
      </c>
      <c r="C942" s="308">
        <v>0</v>
      </c>
      <c r="D942" s="309"/>
      <c r="E942" s="310"/>
      <c r="F942" s="173">
        <f t="shared" si="26"/>
        <v>0</v>
      </c>
    </row>
    <row r="943" ht="15.75" hidden="1" spans="1:6">
      <c r="A943" s="307">
        <v>2130319</v>
      </c>
      <c r="B943" s="307" t="s">
        <v>738</v>
      </c>
      <c r="C943" s="308">
        <v>0</v>
      </c>
      <c r="D943" s="309"/>
      <c r="E943" s="310"/>
      <c r="F943" s="173">
        <f t="shared" si="26"/>
        <v>0</v>
      </c>
    </row>
    <row r="944" ht="15.75" hidden="1" spans="1:6">
      <c r="A944" s="307">
        <v>2130321</v>
      </c>
      <c r="B944" s="307" t="s">
        <v>739</v>
      </c>
      <c r="C944" s="308">
        <v>0</v>
      </c>
      <c r="D944" s="309"/>
      <c r="E944" s="310"/>
      <c r="F944" s="173">
        <f t="shared" si="26"/>
        <v>0</v>
      </c>
    </row>
    <row r="945" ht="15.75" hidden="1" spans="1:6">
      <c r="A945" s="307">
        <v>2130322</v>
      </c>
      <c r="B945" s="307" t="s">
        <v>740</v>
      </c>
      <c r="C945" s="308">
        <v>0</v>
      </c>
      <c r="D945" s="309"/>
      <c r="E945" s="310"/>
      <c r="F945" s="173">
        <f t="shared" si="26"/>
        <v>0</v>
      </c>
    </row>
    <row r="946" ht="15.75" hidden="1" spans="1:6">
      <c r="A946" s="307">
        <v>2130333</v>
      </c>
      <c r="B946" s="307" t="s">
        <v>715</v>
      </c>
      <c r="C946" s="308">
        <v>0</v>
      </c>
      <c r="D946" s="309"/>
      <c r="E946" s="310"/>
      <c r="F946" s="173">
        <f t="shared" si="26"/>
        <v>0</v>
      </c>
    </row>
    <row r="947" ht="15.75" hidden="1" spans="1:6">
      <c r="A947" s="303">
        <v>2130334</v>
      </c>
      <c r="B947" s="303" t="s">
        <v>741</v>
      </c>
      <c r="C947" s="304">
        <v>0</v>
      </c>
      <c r="D947" s="305"/>
      <c r="E947" s="306"/>
      <c r="F947" s="173">
        <f t="shared" si="26"/>
        <v>0</v>
      </c>
    </row>
    <row r="948" ht="15.8" customHeight="1" spans="1:6">
      <c r="A948" s="148">
        <v>2130335</v>
      </c>
      <c r="B948" s="148" t="s">
        <v>742</v>
      </c>
      <c r="C948" s="154">
        <v>692</v>
      </c>
      <c r="D948" s="150"/>
      <c r="E948" s="135">
        <f t="shared" si="25"/>
        <v>-100</v>
      </c>
      <c r="F948" s="173">
        <f t="shared" si="26"/>
        <v>692</v>
      </c>
    </row>
    <row r="949" ht="15.75" hidden="1" spans="1:6">
      <c r="A949" s="299">
        <v>2130336</v>
      </c>
      <c r="B949" s="299" t="s">
        <v>743</v>
      </c>
      <c r="C949" s="300">
        <v>0</v>
      </c>
      <c r="D949" s="301"/>
      <c r="E949" s="302"/>
      <c r="F949" s="173">
        <f t="shared" si="26"/>
        <v>0</v>
      </c>
    </row>
    <row r="950" ht="15.75" hidden="1" spans="1:6">
      <c r="A950" s="303">
        <v>2130337</v>
      </c>
      <c r="B950" s="303" t="s">
        <v>744</v>
      </c>
      <c r="C950" s="304">
        <v>0</v>
      </c>
      <c r="D950" s="305"/>
      <c r="E950" s="306"/>
      <c r="F950" s="173">
        <f t="shared" si="26"/>
        <v>0</v>
      </c>
    </row>
    <row r="951" ht="15.8" customHeight="1" spans="1:6">
      <c r="A951" s="148">
        <v>2130399</v>
      </c>
      <c r="B951" s="148" t="s">
        <v>745</v>
      </c>
      <c r="C951" s="154">
        <v>1257</v>
      </c>
      <c r="D951" s="150">
        <v>854</v>
      </c>
      <c r="E951" s="135">
        <f t="shared" si="25"/>
        <v>-32.06</v>
      </c>
      <c r="F951" s="173">
        <f t="shared" si="26"/>
        <v>2111</v>
      </c>
    </row>
    <row r="952" ht="15.8" customHeight="1" spans="1:6">
      <c r="A952" s="148">
        <v>21305</v>
      </c>
      <c r="B952" s="171" t="s">
        <v>746</v>
      </c>
      <c r="C952" s="150">
        <f>SUM(C953:C958)</f>
        <v>42075</v>
      </c>
      <c r="D952" s="150">
        <f>SUM(D953:D958)</f>
        <v>42529</v>
      </c>
      <c r="E952" s="135">
        <f t="shared" si="25"/>
        <v>1.08</v>
      </c>
      <c r="F952" s="173">
        <f t="shared" si="26"/>
        <v>84604</v>
      </c>
    </row>
    <row r="953" ht="15.8" customHeight="1" spans="1:6">
      <c r="A953" s="148">
        <v>2130504</v>
      </c>
      <c r="B953" s="148" t="s">
        <v>747</v>
      </c>
      <c r="C953" s="154">
        <v>18889</v>
      </c>
      <c r="D953" s="150">
        <v>21320</v>
      </c>
      <c r="E953" s="135">
        <f t="shared" si="25"/>
        <v>12.87</v>
      </c>
      <c r="F953" s="173">
        <f t="shared" si="26"/>
        <v>40209</v>
      </c>
    </row>
    <row r="954" ht="15.8" customHeight="1" spans="1:6">
      <c r="A954" s="148">
        <v>2130505</v>
      </c>
      <c r="B954" s="148" t="s">
        <v>748</v>
      </c>
      <c r="C954" s="154">
        <v>14290</v>
      </c>
      <c r="D954" s="150">
        <v>14182</v>
      </c>
      <c r="E954" s="135">
        <f t="shared" si="25"/>
        <v>-0.76</v>
      </c>
      <c r="F954" s="173">
        <f t="shared" si="26"/>
        <v>28472</v>
      </c>
    </row>
    <row r="955" ht="15.75" hidden="1" spans="1:6">
      <c r="A955" s="295">
        <v>2130506</v>
      </c>
      <c r="B955" s="295" t="s">
        <v>749</v>
      </c>
      <c r="C955" s="296">
        <v>0</v>
      </c>
      <c r="D955" s="297"/>
      <c r="E955" s="298"/>
      <c r="F955" s="173">
        <f t="shared" si="26"/>
        <v>0</v>
      </c>
    </row>
    <row r="956" ht="15.8" customHeight="1" spans="1:6">
      <c r="A956" s="148">
        <v>2130507</v>
      </c>
      <c r="B956" s="148" t="s">
        <v>750</v>
      </c>
      <c r="C956" s="154">
        <v>1331</v>
      </c>
      <c r="D956" s="150">
        <v>977</v>
      </c>
      <c r="E956" s="135">
        <f t="shared" si="25"/>
        <v>-26.6</v>
      </c>
      <c r="F956" s="173">
        <f t="shared" si="26"/>
        <v>2308</v>
      </c>
    </row>
    <row r="957" ht="15.75" hidden="1" spans="1:6">
      <c r="A957" s="295">
        <v>2130508</v>
      </c>
      <c r="B957" s="295" t="s">
        <v>751</v>
      </c>
      <c r="C957" s="296">
        <v>0</v>
      </c>
      <c r="D957" s="297"/>
      <c r="E957" s="298"/>
      <c r="F957" s="173">
        <f t="shared" si="26"/>
        <v>0</v>
      </c>
    </row>
    <row r="958" ht="15.8" customHeight="1" spans="1:6">
      <c r="A958" s="148">
        <v>2130599</v>
      </c>
      <c r="B958" s="148" t="s">
        <v>752</v>
      </c>
      <c r="C958" s="154">
        <v>7565</v>
      </c>
      <c r="D958" s="150">
        <v>6050</v>
      </c>
      <c r="E958" s="135">
        <f t="shared" si="25"/>
        <v>-20.03</v>
      </c>
      <c r="F958" s="173">
        <f t="shared" si="26"/>
        <v>13615</v>
      </c>
    </row>
    <row r="959" ht="15.8" customHeight="1" spans="1:6">
      <c r="A959" s="148">
        <v>21307</v>
      </c>
      <c r="B959" s="171" t="s">
        <v>753</v>
      </c>
      <c r="C959" s="150">
        <f>SUM(C960:C964)</f>
        <v>12449</v>
      </c>
      <c r="D959" s="150">
        <f>SUM(D960:D964)</f>
        <v>12852</v>
      </c>
      <c r="E959" s="135">
        <f t="shared" si="25"/>
        <v>3.24</v>
      </c>
      <c r="F959" s="173">
        <f t="shared" si="26"/>
        <v>25301</v>
      </c>
    </row>
    <row r="960" ht="15.8" customHeight="1" spans="1:6">
      <c r="A960" s="148">
        <v>2130701</v>
      </c>
      <c r="B960" s="148" t="s">
        <v>754</v>
      </c>
      <c r="C960" s="154">
        <v>3568</v>
      </c>
      <c r="D960" s="150">
        <v>3226</v>
      </c>
      <c r="E960" s="135">
        <f t="shared" si="25"/>
        <v>-9.59</v>
      </c>
      <c r="F960" s="173">
        <f t="shared" si="26"/>
        <v>6794</v>
      </c>
    </row>
    <row r="961" ht="15.8" customHeight="1" spans="1:6">
      <c r="A961" s="148">
        <v>2130705</v>
      </c>
      <c r="B961" s="148" t="s">
        <v>755</v>
      </c>
      <c r="C961" s="154">
        <v>8881</v>
      </c>
      <c r="D961" s="150">
        <v>9626</v>
      </c>
      <c r="E961" s="135">
        <f t="shared" si="25"/>
        <v>8.39</v>
      </c>
      <c r="F961" s="173">
        <f t="shared" si="26"/>
        <v>18507</v>
      </c>
    </row>
    <row r="962" ht="15.75" hidden="1" spans="1:6">
      <c r="A962" s="299">
        <v>2130706</v>
      </c>
      <c r="B962" s="299" t="s">
        <v>756</v>
      </c>
      <c r="C962" s="300">
        <v>0</v>
      </c>
      <c r="D962" s="301"/>
      <c r="E962" s="302"/>
      <c r="F962" s="173">
        <f t="shared" si="26"/>
        <v>0</v>
      </c>
    </row>
    <row r="963" ht="15.75" hidden="1" spans="1:6">
      <c r="A963" s="307">
        <v>2130707</v>
      </c>
      <c r="B963" s="307" t="s">
        <v>757</v>
      </c>
      <c r="C963" s="308">
        <v>0</v>
      </c>
      <c r="D963" s="309"/>
      <c r="E963" s="310"/>
      <c r="F963" s="173">
        <f t="shared" si="26"/>
        <v>0</v>
      </c>
    </row>
    <row r="964" ht="15.75" hidden="1" spans="1:6">
      <c r="A964" s="303">
        <v>2130799</v>
      </c>
      <c r="B964" s="303" t="s">
        <v>758</v>
      </c>
      <c r="C964" s="304">
        <v>0</v>
      </c>
      <c r="D964" s="305"/>
      <c r="E964" s="306"/>
      <c r="F964" s="173">
        <f t="shared" si="26"/>
        <v>0</v>
      </c>
    </row>
    <row r="965" ht="15.8" customHeight="1" spans="1:6">
      <c r="A965" s="148">
        <v>21308</v>
      </c>
      <c r="B965" s="171" t="s">
        <v>759</v>
      </c>
      <c r="C965" s="150">
        <f>SUM(C966:C970)</f>
        <v>4770</v>
      </c>
      <c r="D965" s="150">
        <f>SUM(D966:D970)</f>
        <v>3902</v>
      </c>
      <c r="E965" s="135">
        <f t="shared" si="25"/>
        <v>-18.2</v>
      </c>
      <c r="F965" s="173">
        <f t="shared" si="26"/>
        <v>8672</v>
      </c>
    </row>
    <row r="966" ht="15.8" customHeight="1" spans="1:6">
      <c r="A966" s="148">
        <v>2130801</v>
      </c>
      <c r="B966" s="148" t="s">
        <v>760</v>
      </c>
      <c r="C966" s="154">
        <v>10</v>
      </c>
      <c r="D966" s="150">
        <v>596</v>
      </c>
      <c r="E966" s="135">
        <f t="shared" si="25"/>
        <v>5860</v>
      </c>
      <c r="F966" s="173">
        <f t="shared" si="26"/>
        <v>606</v>
      </c>
    </row>
    <row r="967" ht="15.8" customHeight="1" spans="1:6">
      <c r="A967" s="148">
        <v>2130803</v>
      </c>
      <c r="B967" s="148" t="s">
        <v>761</v>
      </c>
      <c r="C967" s="154">
        <v>3731</v>
      </c>
      <c r="D967" s="150">
        <v>2574</v>
      </c>
      <c r="E967" s="135">
        <f t="shared" si="25"/>
        <v>-31.01</v>
      </c>
      <c r="F967" s="173">
        <f t="shared" si="26"/>
        <v>6305</v>
      </c>
    </row>
    <row r="968" ht="15.8" customHeight="1" spans="1:6">
      <c r="A968" s="148">
        <v>2130804</v>
      </c>
      <c r="B968" s="148" t="s">
        <v>762</v>
      </c>
      <c r="C968" s="154">
        <v>1029</v>
      </c>
      <c r="D968" s="150">
        <v>732</v>
      </c>
      <c r="E968" s="135">
        <f t="shared" si="25"/>
        <v>-28.86</v>
      </c>
      <c r="F968" s="173">
        <f t="shared" si="26"/>
        <v>1761</v>
      </c>
    </row>
    <row r="969" ht="15.75" hidden="1" spans="1:6">
      <c r="A969" s="299">
        <v>2130805</v>
      </c>
      <c r="B969" s="299" t="s">
        <v>763</v>
      </c>
      <c r="C969" s="300">
        <v>0</v>
      </c>
      <c r="D969" s="301"/>
      <c r="E969" s="302"/>
      <c r="F969" s="173">
        <f t="shared" si="26"/>
        <v>0</v>
      </c>
    </row>
    <row r="970" ht="15.75" hidden="1" spans="1:6">
      <c r="A970" s="307">
        <v>2130899</v>
      </c>
      <c r="B970" s="307" t="s">
        <v>764</v>
      </c>
      <c r="C970" s="308">
        <v>0</v>
      </c>
      <c r="D970" s="309"/>
      <c r="E970" s="310"/>
      <c r="F970" s="173">
        <f t="shared" ref="F970:F1033" si="27">C970+D970</f>
        <v>0</v>
      </c>
    </row>
    <row r="971" ht="15.75" hidden="1" spans="1:6">
      <c r="A971" s="307">
        <v>21309</v>
      </c>
      <c r="B971" s="311" t="s">
        <v>765</v>
      </c>
      <c r="C971" s="312">
        <f>SUM(C972:C973)</f>
        <v>0</v>
      </c>
      <c r="D971" s="309">
        <f>SUM(D972:D973)</f>
        <v>0</v>
      </c>
      <c r="E971" s="310"/>
      <c r="F971" s="173">
        <f t="shared" si="27"/>
        <v>0</v>
      </c>
    </row>
    <row r="972" ht="15.75" hidden="1" spans="1:6">
      <c r="A972" s="307">
        <v>2130901</v>
      </c>
      <c r="B972" s="307" t="s">
        <v>766</v>
      </c>
      <c r="C972" s="308">
        <v>0</v>
      </c>
      <c r="D972" s="309"/>
      <c r="E972" s="310"/>
      <c r="F972" s="173">
        <f t="shared" si="27"/>
        <v>0</v>
      </c>
    </row>
    <row r="973" ht="15.75" hidden="1" spans="1:6">
      <c r="A973" s="303">
        <v>2130999</v>
      </c>
      <c r="B973" s="303" t="s">
        <v>767</v>
      </c>
      <c r="C973" s="304">
        <v>0</v>
      </c>
      <c r="D973" s="305"/>
      <c r="E973" s="306"/>
      <c r="F973" s="173">
        <f t="shared" si="27"/>
        <v>0</v>
      </c>
    </row>
    <row r="974" ht="15.8" customHeight="1" spans="1:6">
      <c r="A974" s="148">
        <v>21399</v>
      </c>
      <c r="B974" s="171" t="s">
        <v>768</v>
      </c>
      <c r="C974" s="150">
        <f>SUM(C975:C976)</f>
        <v>9638</v>
      </c>
      <c r="D974" s="150">
        <f>SUM(D975:D976)</f>
        <v>5537</v>
      </c>
      <c r="E974" s="135">
        <f>ROUND((D974/C974-1)*100,2)</f>
        <v>-42.55</v>
      </c>
      <c r="F974" s="173">
        <f t="shared" si="27"/>
        <v>15175</v>
      </c>
    </row>
    <row r="975" ht="15.75" hidden="1" spans="1:6">
      <c r="A975" s="295">
        <v>2139901</v>
      </c>
      <c r="B975" s="295" t="s">
        <v>769</v>
      </c>
      <c r="C975" s="296">
        <v>0</v>
      </c>
      <c r="D975" s="297"/>
      <c r="E975" s="298"/>
      <c r="F975" s="173">
        <f t="shared" si="27"/>
        <v>0</v>
      </c>
    </row>
    <row r="976" ht="15.8" customHeight="1" spans="1:6">
      <c r="A976" s="148">
        <v>2139999</v>
      </c>
      <c r="B976" s="148" t="s">
        <v>770</v>
      </c>
      <c r="C976" s="154">
        <v>9638</v>
      </c>
      <c r="D976" s="150">
        <v>5537</v>
      </c>
      <c r="E976" s="135">
        <f>ROUND((D976/C976-1)*100,2)</f>
        <v>-42.55</v>
      </c>
      <c r="F976" s="173">
        <f t="shared" si="27"/>
        <v>15175</v>
      </c>
    </row>
    <row r="977" ht="15.8" customHeight="1" spans="1:6">
      <c r="A977" s="148">
        <v>214</v>
      </c>
      <c r="B977" s="171" t="s">
        <v>771</v>
      </c>
      <c r="C977" s="150">
        <f>C978+C999+C1009+C1019+C1026</f>
        <v>35797</v>
      </c>
      <c r="D977" s="150">
        <f>D978+D999+D1009+D1019+D1026</f>
        <v>24867</v>
      </c>
      <c r="E977" s="135">
        <f>ROUND((D977/C977-1)*100,2)</f>
        <v>-30.53</v>
      </c>
      <c r="F977" s="173">
        <f t="shared" si="27"/>
        <v>60664</v>
      </c>
    </row>
    <row r="978" ht="15.8" customHeight="1" spans="1:6">
      <c r="A978" s="148">
        <v>21401</v>
      </c>
      <c r="B978" s="171" t="s">
        <v>772</v>
      </c>
      <c r="C978" s="150">
        <f>SUM(C979:C998)</f>
        <v>25294</v>
      </c>
      <c r="D978" s="150">
        <f>SUM(D979:D998)</f>
        <v>9094</v>
      </c>
      <c r="E978" s="135">
        <f>ROUND((D978/C978-1)*100,2)</f>
        <v>-64.05</v>
      </c>
      <c r="F978" s="173">
        <f t="shared" si="27"/>
        <v>34388</v>
      </c>
    </row>
    <row r="979" ht="15.8" customHeight="1" spans="1:6">
      <c r="A979" s="148">
        <v>2140101</v>
      </c>
      <c r="B979" s="148" t="s">
        <v>46</v>
      </c>
      <c r="C979" s="154">
        <v>360</v>
      </c>
      <c r="D979" s="150">
        <v>406</v>
      </c>
      <c r="E979" s="135">
        <f>ROUND((D979/C979-1)*100,2)</f>
        <v>12.78</v>
      </c>
      <c r="F979" s="173">
        <f t="shared" si="27"/>
        <v>766</v>
      </c>
    </row>
    <row r="980" ht="15.8" customHeight="1" spans="1:6">
      <c r="A980" s="148">
        <v>2140102</v>
      </c>
      <c r="B980" s="148" t="s">
        <v>47</v>
      </c>
      <c r="C980" s="154">
        <v>26</v>
      </c>
      <c r="D980" s="150"/>
      <c r="E980" s="135">
        <f>ROUND((D980/C980-1)*100,2)</f>
        <v>-100</v>
      </c>
      <c r="F980" s="173">
        <f t="shared" si="27"/>
        <v>26</v>
      </c>
    </row>
    <row r="981" ht="15.75" hidden="1" spans="1:6">
      <c r="A981" s="295">
        <v>2140103</v>
      </c>
      <c r="B981" s="295" t="s">
        <v>48</v>
      </c>
      <c r="C981" s="296">
        <v>0</v>
      </c>
      <c r="D981" s="297"/>
      <c r="E981" s="298"/>
      <c r="F981" s="173">
        <f t="shared" si="27"/>
        <v>0</v>
      </c>
    </row>
    <row r="982" ht="15.8" customHeight="1" spans="1:6">
      <c r="A982" s="148">
        <v>2140104</v>
      </c>
      <c r="B982" s="148" t="s">
        <v>773</v>
      </c>
      <c r="C982" s="154">
        <v>16516</v>
      </c>
      <c r="D982" s="150">
        <v>2294</v>
      </c>
      <c r="E982" s="135">
        <f>ROUND((D982/C982-1)*100,2)</f>
        <v>-86.11</v>
      </c>
      <c r="F982" s="173">
        <f t="shared" si="27"/>
        <v>18810</v>
      </c>
    </row>
    <row r="983" ht="15.8" customHeight="1" spans="1:6">
      <c r="A983" s="148">
        <v>2140106</v>
      </c>
      <c r="B983" s="148" t="s">
        <v>774</v>
      </c>
      <c r="C983" s="154">
        <v>6545</v>
      </c>
      <c r="D983" s="150">
        <v>4658</v>
      </c>
      <c r="E983" s="135">
        <f>ROUND((D983/C983-1)*100,2)</f>
        <v>-28.83</v>
      </c>
      <c r="F983" s="173">
        <f t="shared" si="27"/>
        <v>11203</v>
      </c>
    </row>
    <row r="984" ht="15.75" hidden="1" spans="1:6">
      <c r="A984" s="295">
        <v>2140109</v>
      </c>
      <c r="B984" s="295" t="s">
        <v>775</v>
      </c>
      <c r="C984" s="296">
        <v>0</v>
      </c>
      <c r="D984" s="297"/>
      <c r="E984" s="298"/>
      <c r="F984" s="173">
        <f t="shared" si="27"/>
        <v>0</v>
      </c>
    </row>
    <row r="985" ht="15.8" customHeight="1" spans="1:6">
      <c r="A985" s="148">
        <v>2140110</v>
      </c>
      <c r="B985" s="148" t="s">
        <v>776</v>
      </c>
      <c r="C985" s="154">
        <v>337</v>
      </c>
      <c r="D985" s="150"/>
      <c r="E985" s="135">
        <f>ROUND((D985/C985-1)*100,2)</f>
        <v>-100</v>
      </c>
      <c r="F985" s="173">
        <f t="shared" si="27"/>
        <v>337</v>
      </c>
    </row>
    <row r="986" ht="15.8" customHeight="1" spans="1:6">
      <c r="A986" s="148">
        <v>2140112</v>
      </c>
      <c r="B986" s="148" t="s">
        <v>777</v>
      </c>
      <c r="C986" s="154">
        <v>1277</v>
      </c>
      <c r="D986" s="150">
        <v>946</v>
      </c>
      <c r="E986" s="135">
        <f>ROUND((D986/C986-1)*100,2)</f>
        <v>-25.92</v>
      </c>
      <c r="F986" s="173">
        <f t="shared" si="27"/>
        <v>2223</v>
      </c>
    </row>
    <row r="987" ht="15.75" hidden="1" spans="1:6">
      <c r="A987" s="299">
        <v>2140114</v>
      </c>
      <c r="B987" s="299" t="s">
        <v>778</v>
      </c>
      <c r="C987" s="300">
        <v>0</v>
      </c>
      <c r="D987" s="301"/>
      <c r="E987" s="302"/>
      <c r="F987" s="173">
        <f t="shared" si="27"/>
        <v>0</v>
      </c>
    </row>
    <row r="988" ht="15.75" hidden="1" spans="1:6">
      <c r="A988" s="307">
        <v>2140122</v>
      </c>
      <c r="B988" s="307" t="s">
        <v>779</v>
      </c>
      <c r="C988" s="308">
        <v>0</v>
      </c>
      <c r="D988" s="309"/>
      <c r="E988" s="310"/>
      <c r="F988" s="173">
        <f t="shared" si="27"/>
        <v>0</v>
      </c>
    </row>
    <row r="989" ht="15.75" hidden="1" spans="1:6">
      <c r="A989" s="307">
        <v>2140123</v>
      </c>
      <c r="B989" s="307" t="s">
        <v>780</v>
      </c>
      <c r="C989" s="308">
        <v>0</v>
      </c>
      <c r="D989" s="309"/>
      <c r="E989" s="310"/>
      <c r="F989" s="173">
        <f t="shared" si="27"/>
        <v>0</v>
      </c>
    </row>
    <row r="990" ht="15.75" hidden="1" spans="1:6">
      <c r="A990" s="307">
        <v>2140127</v>
      </c>
      <c r="B990" s="307" t="s">
        <v>781</v>
      </c>
      <c r="C990" s="308">
        <v>0</v>
      </c>
      <c r="D990" s="309"/>
      <c r="E990" s="310"/>
      <c r="F990" s="173">
        <f t="shared" si="27"/>
        <v>0</v>
      </c>
    </row>
    <row r="991" ht="15.75" hidden="1" spans="1:6">
      <c r="A991" s="307">
        <v>2140128</v>
      </c>
      <c r="B991" s="307" t="s">
        <v>782</v>
      </c>
      <c r="C991" s="308">
        <v>0</v>
      </c>
      <c r="D991" s="309"/>
      <c r="E991" s="310"/>
      <c r="F991" s="173">
        <f t="shared" si="27"/>
        <v>0</v>
      </c>
    </row>
    <row r="992" ht="15.75" hidden="1" spans="1:6">
      <c r="A992" s="307">
        <v>2140129</v>
      </c>
      <c r="B992" s="307" t="s">
        <v>783</v>
      </c>
      <c r="C992" s="308">
        <v>0</v>
      </c>
      <c r="D992" s="309"/>
      <c r="E992" s="310"/>
      <c r="F992" s="173">
        <f t="shared" si="27"/>
        <v>0</v>
      </c>
    </row>
    <row r="993" ht="15.75" hidden="1" spans="1:6">
      <c r="A993" s="307">
        <v>2140130</v>
      </c>
      <c r="B993" s="307" t="s">
        <v>784</v>
      </c>
      <c r="C993" s="308">
        <v>0</v>
      </c>
      <c r="D993" s="309"/>
      <c r="E993" s="310"/>
      <c r="F993" s="173">
        <f t="shared" si="27"/>
        <v>0</v>
      </c>
    </row>
    <row r="994" ht="15.75" hidden="1" spans="1:6">
      <c r="A994" s="307">
        <v>2140131</v>
      </c>
      <c r="B994" s="307" t="s">
        <v>785</v>
      </c>
      <c r="C994" s="308">
        <v>0</v>
      </c>
      <c r="D994" s="309"/>
      <c r="E994" s="310"/>
      <c r="F994" s="173">
        <f t="shared" si="27"/>
        <v>0</v>
      </c>
    </row>
    <row r="995" ht="15.75" hidden="1" spans="1:6">
      <c r="A995" s="307">
        <v>2140133</v>
      </c>
      <c r="B995" s="307" t="s">
        <v>786</v>
      </c>
      <c r="C995" s="308">
        <v>0</v>
      </c>
      <c r="D995" s="309"/>
      <c r="E995" s="310"/>
      <c r="F995" s="173">
        <f t="shared" si="27"/>
        <v>0</v>
      </c>
    </row>
    <row r="996" ht="15.75" hidden="1" spans="1:6">
      <c r="A996" s="307">
        <v>2140136</v>
      </c>
      <c r="B996" s="307" t="s">
        <v>787</v>
      </c>
      <c r="C996" s="308">
        <v>0</v>
      </c>
      <c r="D996" s="309"/>
      <c r="E996" s="310"/>
      <c r="F996" s="173">
        <f t="shared" si="27"/>
        <v>0</v>
      </c>
    </row>
    <row r="997" ht="15.75" hidden="1" spans="1:6">
      <c r="A997" s="303">
        <v>2140138</v>
      </c>
      <c r="B997" s="303" t="s">
        <v>788</v>
      </c>
      <c r="C997" s="304">
        <v>0</v>
      </c>
      <c r="D997" s="305"/>
      <c r="E997" s="306"/>
      <c r="F997" s="173">
        <f t="shared" si="27"/>
        <v>0</v>
      </c>
    </row>
    <row r="998" ht="15.8" customHeight="1" spans="1:6">
      <c r="A998" s="148">
        <v>2140199</v>
      </c>
      <c r="B998" s="148" t="s">
        <v>789</v>
      </c>
      <c r="C998" s="154">
        <v>233</v>
      </c>
      <c r="D998" s="150">
        <v>790</v>
      </c>
      <c r="E998" s="135">
        <f>ROUND((D998/C998-1)*100,2)</f>
        <v>239.06</v>
      </c>
      <c r="F998" s="173">
        <f t="shared" si="27"/>
        <v>1023</v>
      </c>
    </row>
    <row r="999" ht="15.8" customHeight="1" spans="1:6">
      <c r="A999" s="148">
        <v>21402</v>
      </c>
      <c r="B999" s="171" t="s">
        <v>790</v>
      </c>
      <c r="C999" s="150">
        <f>SUM(C1000:C1008)</f>
        <v>10503</v>
      </c>
      <c r="D999" s="150">
        <f>SUM(D1000:D1008)</f>
        <v>15594</v>
      </c>
      <c r="E999" s="135">
        <f>ROUND((D999/C999-1)*100,2)</f>
        <v>48.47</v>
      </c>
      <c r="F999" s="173">
        <f t="shared" si="27"/>
        <v>26097</v>
      </c>
    </row>
    <row r="1000" ht="15.75" hidden="1" spans="1:6">
      <c r="A1000" s="299">
        <v>2140201</v>
      </c>
      <c r="B1000" s="299" t="s">
        <v>46</v>
      </c>
      <c r="C1000" s="300">
        <v>0</v>
      </c>
      <c r="D1000" s="301"/>
      <c r="E1000" s="302"/>
      <c r="F1000" s="173">
        <f t="shared" si="27"/>
        <v>0</v>
      </c>
    </row>
    <row r="1001" ht="15.75" hidden="1" spans="1:6">
      <c r="A1001" s="307">
        <v>2140202</v>
      </c>
      <c r="B1001" s="307" t="s">
        <v>47</v>
      </c>
      <c r="C1001" s="308">
        <v>0</v>
      </c>
      <c r="D1001" s="309"/>
      <c r="E1001" s="310"/>
      <c r="F1001" s="173">
        <f t="shared" si="27"/>
        <v>0</v>
      </c>
    </row>
    <row r="1002" ht="15.75" hidden="1" spans="1:6">
      <c r="A1002" s="307">
        <v>2140203</v>
      </c>
      <c r="B1002" s="307" t="s">
        <v>48</v>
      </c>
      <c r="C1002" s="308">
        <v>0</v>
      </c>
      <c r="D1002" s="309"/>
      <c r="E1002" s="310"/>
      <c r="F1002" s="173">
        <f t="shared" si="27"/>
        <v>0</v>
      </c>
    </row>
    <row r="1003" ht="15.75" hidden="1" spans="1:6">
      <c r="A1003" s="307">
        <v>2140204</v>
      </c>
      <c r="B1003" s="307" t="s">
        <v>791</v>
      </c>
      <c r="C1003" s="308">
        <v>0</v>
      </c>
      <c r="D1003" s="309"/>
      <c r="E1003" s="310"/>
      <c r="F1003" s="173">
        <f t="shared" si="27"/>
        <v>0</v>
      </c>
    </row>
    <row r="1004" ht="15.75" hidden="1" spans="1:6">
      <c r="A1004" s="303">
        <v>2140205</v>
      </c>
      <c r="B1004" s="303" t="s">
        <v>792</v>
      </c>
      <c r="C1004" s="304">
        <v>0</v>
      </c>
      <c r="D1004" s="305"/>
      <c r="E1004" s="306"/>
      <c r="F1004" s="173">
        <f t="shared" si="27"/>
        <v>0</v>
      </c>
    </row>
    <row r="1005" ht="15.8" customHeight="1" spans="1:6">
      <c r="A1005" s="148">
        <v>2140206</v>
      </c>
      <c r="B1005" s="148" t="s">
        <v>793</v>
      </c>
      <c r="C1005" s="154">
        <v>3</v>
      </c>
      <c r="D1005" s="150">
        <v>4</v>
      </c>
      <c r="E1005" s="135">
        <f>ROUND((D1005/C1005-1)*100,2)</f>
        <v>33.33</v>
      </c>
      <c r="F1005" s="173">
        <f t="shared" si="27"/>
        <v>7</v>
      </c>
    </row>
    <row r="1006" ht="15.75" hidden="1" spans="1:6">
      <c r="A1006" s="299">
        <v>2140207</v>
      </c>
      <c r="B1006" s="299" t="s">
        <v>794</v>
      </c>
      <c r="C1006" s="300">
        <v>0</v>
      </c>
      <c r="D1006" s="301"/>
      <c r="E1006" s="302"/>
      <c r="F1006" s="173">
        <f t="shared" si="27"/>
        <v>0</v>
      </c>
    </row>
    <row r="1007" ht="15.75" hidden="1" spans="1:6">
      <c r="A1007" s="303">
        <v>2140208</v>
      </c>
      <c r="B1007" s="303" t="s">
        <v>795</v>
      </c>
      <c r="C1007" s="304">
        <v>0</v>
      </c>
      <c r="D1007" s="305"/>
      <c r="E1007" s="306"/>
      <c r="F1007" s="173">
        <f t="shared" si="27"/>
        <v>0</v>
      </c>
    </row>
    <row r="1008" ht="15.8" customHeight="1" spans="1:6">
      <c r="A1008" s="148">
        <v>2140299</v>
      </c>
      <c r="B1008" s="148" t="s">
        <v>796</v>
      </c>
      <c r="C1008" s="154">
        <v>10500</v>
      </c>
      <c r="D1008" s="150">
        <v>15590</v>
      </c>
      <c r="E1008" s="135">
        <f>ROUND((D1008/C1008-1)*100,2)</f>
        <v>48.48</v>
      </c>
      <c r="F1008" s="173">
        <f t="shared" si="27"/>
        <v>26090</v>
      </c>
    </row>
    <row r="1009" ht="15.75" hidden="1" spans="1:6">
      <c r="A1009" s="299">
        <v>21403</v>
      </c>
      <c r="B1009" s="314" t="s">
        <v>797</v>
      </c>
      <c r="C1009" s="315">
        <f>SUM(C1010:C1018)</f>
        <v>0</v>
      </c>
      <c r="D1009" s="301">
        <f>SUM(D1010:D1018)</f>
        <v>0</v>
      </c>
      <c r="E1009" s="302"/>
      <c r="F1009" s="173">
        <f t="shared" si="27"/>
        <v>0</v>
      </c>
    </row>
    <row r="1010" ht="15.75" hidden="1" spans="1:6">
      <c r="A1010" s="307">
        <v>2140301</v>
      </c>
      <c r="B1010" s="307" t="s">
        <v>46</v>
      </c>
      <c r="C1010" s="308">
        <v>0</v>
      </c>
      <c r="D1010" s="309"/>
      <c r="E1010" s="310"/>
      <c r="F1010" s="173">
        <f t="shared" si="27"/>
        <v>0</v>
      </c>
    </row>
    <row r="1011" ht="15.75" hidden="1" spans="1:6">
      <c r="A1011" s="307">
        <v>2140302</v>
      </c>
      <c r="B1011" s="307" t="s">
        <v>47</v>
      </c>
      <c r="C1011" s="308">
        <v>0</v>
      </c>
      <c r="D1011" s="309"/>
      <c r="E1011" s="310"/>
      <c r="F1011" s="173">
        <f t="shared" si="27"/>
        <v>0</v>
      </c>
    </row>
    <row r="1012" ht="15.75" hidden="1" spans="1:6">
      <c r="A1012" s="307">
        <v>2140303</v>
      </c>
      <c r="B1012" s="307" t="s">
        <v>48</v>
      </c>
      <c r="C1012" s="308">
        <v>0</v>
      </c>
      <c r="D1012" s="309"/>
      <c r="E1012" s="310"/>
      <c r="F1012" s="173">
        <f t="shared" si="27"/>
        <v>0</v>
      </c>
    </row>
    <row r="1013" ht="15.75" hidden="1" spans="1:6">
      <c r="A1013" s="307">
        <v>2140304</v>
      </c>
      <c r="B1013" s="307" t="s">
        <v>798</v>
      </c>
      <c r="C1013" s="308">
        <v>0</v>
      </c>
      <c r="D1013" s="309"/>
      <c r="E1013" s="310"/>
      <c r="F1013" s="173">
        <f t="shared" si="27"/>
        <v>0</v>
      </c>
    </row>
    <row r="1014" ht="15.75" hidden="1" spans="1:6">
      <c r="A1014" s="307">
        <v>2140305</v>
      </c>
      <c r="B1014" s="307" t="s">
        <v>799</v>
      </c>
      <c r="C1014" s="308">
        <v>0</v>
      </c>
      <c r="D1014" s="309"/>
      <c r="E1014" s="310"/>
      <c r="F1014" s="173">
        <f t="shared" si="27"/>
        <v>0</v>
      </c>
    </row>
    <row r="1015" ht="15.75" hidden="1" spans="1:6">
      <c r="A1015" s="307">
        <v>2140306</v>
      </c>
      <c r="B1015" s="307" t="s">
        <v>800</v>
      </c>
      <c r="C1015" s="308">
        <v>0</v>
      </c>
      <c r="D1015" s="309"/>
      <c r="E1015" s="310"/>
      <c r="F1015" s="173">
        <f t="shared" si="27"/>
        <v>0</v>
      </c>
    </row>
    <row r="1016" ht="15.75" hidden="1" spans="1:6">
      <c r="A1016" s="307">
        <v>2140307</v>
      </c>
      <c r="B1016" s="307" t="s">
        <v>801</v>
      </c>
      <c r="C1016" s="308">
        <v>0</v>
      </c>
      <c r="D1016" s="309"/>
      <c r="E1016" s="310"/>
      <c r="F1016" s="173">
        <f t="shared" si="27"/>
        <v>0</v>
      </c>
    </row>
    <row r="1017" ht="15.75" hidden="1" spans="1:6">
      <c r="A1017" s="307">
        <v>2140308</v>
      </c>
      <c r="B1017" s="307" t="s">
        <v>802</v>
      </c>
      <c r="C1017" s="308">
        <v>0</v>
      </c>
      <c r="D1017" s="309"/>
      <c r="E1017" s="310"/>
      <c r="F1017" s="173">
        <f t="shared" si="27"/>
        <v>0</v>
      </c>
    </row>
    <row r="1018" ht="15.75" hidden="1" spans="1:6">
      <c r="A1018" s="307">
        <v>2140399</v>
      </c>
      <c r="B1018" s="307" t="s">
        <v>803</v>
      </c>
      <c r="C1018" s="308">
        <v>0</v>
      </c>
      <c r="D1018" s="309"/>
      <c r="E1018" s="310"/>
      <c r="F1018" s="173">
        <f t="shared" si="27"/>
        <v>0</v>
      </c>
    </row>
    <row r="1019" ht="15.75" hidden="1" spans="1:6">
      <c r="A1019" s="307">
        <v>21405</v>
      </c>
      <c r="B1019" s="311" t="s">
        <v>804</v>
      </c>
      <c r="C1019" s="312">
        <f>SUM(C1020:C1025)</f>
        <v>0</v>
      </c>
      <c r="D1019" s="309">
        <f>SUM(D1020:D1025)</f>
        <v>0</v>
      </c>
      <c r="E1019" s="310"/>
      <c r="F1019" s="173">
        <f t="shared" si="27"/>
        <v>0</v>
      </c>
    </row>
    <row r="1020" ht="15.75" hidden="1" spans="1:6">
      <c r="A1020" s="307">
        <v>2140501</v>
      </c>
      <c r="B1020" s="307" t="s">
        <v>46</v>
      </c>
      <c r="C1020" s="308">
        <v>0</v>
      </c>
      <c r="D1020" s="309"/>
      <c r="E1020" s="310"/>
      <c r="F1020" s="173">
        <f t="shared" si="27"/>
        <v>0</v>
      </c>
    </row>
    <row r="1021" ht="15.75" hidden="1" spans="1:6">
      <c r="A1021" s="307">
        <v>2140502</v>
      </c>
      <c r="B1021" s="307" t="s">
        <v>47</v>
      </c>
      <c r="C1021" s="308">
        <v>0</v>
      </c>
      <c r="D1021" s="309"/>
      <c r="E1021" s="310"/>
      <c r="F1021" s="173">
        <f t="shared" si="27"/>
        <v>0</v>
      </c>
    </row>
    <row r="1022" ht="15.75" hidden="1" spans="1:6">
      <c r="A1022" s="307">
        <v>2140503</v>
      </c>
      <c r="B1022" s="307" t="s">
        <v>48</v>
      </c>
      <c r="C1022" s="308">
        <v>0</v>
      </c>
      <c r="D1022" s="309"/>
      <c r="E1022" s="310"/>
      <c r="F1022" s="173">
        <f t="shared" si="27"/>
        <v>0</v>
      </c>
    </row>
    <row r="1023" ht="15.75" hidden="1" spans="1:6">
      <c r="A1023" s="307">
        <v>2140504</v>
      </c>
      <c r="B1023" s="307" t="s">
        <v>795</v>
      </c>
      <c r="C1023" s="308">
        <v>0</v>
      </c>
      <c r="D1023" s="309"/>
      <c r="E1023" s="310"/>
      <c r="F1023" s="173">
        <f t="shared" si="27"/>
        <v>0</v>
      </c>
    </row>
    <row r="1024" ht="15.75" hidden="1" spans="1:6">
      <c r="A1024" s="307">
        <v>2140505</v>
      </c>
      <c r="B1024" s="307" t="s">
        <v>805</v>
      </c>
      <c r="C1024" s="308">
        <v>0</v>
      </c>
      <c r="D1024" s="309"/>
      <c r="E1024" s="310"/>
      <c r="F1024" s="173">
        <f t="shared" si="27"/>
        <v>0</v>
      </c>
    </row>
    <row r="1025" ht="15.75" hidden="1" spans="1:6">
      <c r="A1025" s="303">
        <v>2140599</v>
      </c>
      <c r="B1025" s="303" t="s">
        <v>806</v>
      </c>
      <c r="C1025" s="304">
        <v>0</v>
      </c>
      <c r="D1025" s="305"/>
      <c r="E1025" s="306"/>
      <c r="F1025" s="173">
        <f t="shared" si="27"/>
        <v>0</v>
      </c>
    </row>
    <row r="1026" ht="15.8" customHeight="1" spans="1:6">
      <c r="A1026" s="148">
        <v>21499</v>
      </c>
      <c r="B1026" s="171" t="s">
        <v>807</v>
      </c>
      <c r="C1026" s="150">
        <f>SUM(C1027:C1028)</f>
        <v>0</v>
      </c>
      <c r="D1026" s="150">
        <f>SUM(D1027:D1028)</f>
        <v>179</v>
      </c>
      <c r="E1026" s="135"/>
      <c r="F1026" s="173">
        <f t="shared" si="27"/>
        <v>179</v>
      </c>
    </row>
    <row r="1027" ht="15.8" customHeight="1" spans="1:6">
      <c r="A1027" s="148">
        <v>2149901</v>
      </c>
      <c r="B1027" s="148" t="s">
        <v>808</v>
      </c>
      <c r="C1027" s="154">
        <v>0</v>
      </c>
      <c r="D1027" s="150">
        <v>187</v>
      </c>
      <c r="E1027" s="135"/>
      <c r="F1027" s="173">
        <f t="shared" si="27"/>
        <v>187</v>
      </c>
    </row>
    <row r="1028" ht="15.8" customHeight="1" spans="1:6">
      <c r="A1028" s="148">
        <v>2149999</v>
      </c>
      <c r="B1028" s="148" t="s">
        <v>809</v>
      </c>
      <c r="C1028" s="154">
        <v>0</v>
      </c>
      <c r="D1028" s="150">
        <v>-8</v>
      </c>
      <c r="E1028" s="135"/>
      <c r="F1028" s="173">
        <f t="shared" si="27"/>
        <v>-8</v>
      </c>
    </row>
    <row r="1029" ht="15.8" customHeight="1" spans="1:6">
      <c r="A1029" s="148">
        <v>215</v>
      </c>
      <c r="B1029" s="171" t="s">
        <v>810</v>
      </c>
      <c r="C1029" s="150">
        <f>C1030+C1040+C1056+C1061+C1072+C1079+C1087</f>
        <v>5925</v>
      </c>
      <c r="D1029" s="150">
        <f>D1030+D1040+D1056+D1061+D1072+D1079+D1087</f>
        <v>4369</v>
      </c>
      <c r="E1029" s="135">
        <f>ROUND((D1029/C1029-1)*100,2)</f>
        <v>-26.26</v>
      </c>
      <c r="F1029" s="173">
        <f t="shared" si="27"/>
        <v>10294</v>
      </c>
    </row>
    <row r="1030" ht="15.75" hidden="1" spans="1:6">
      <c r="A1030" s="299">
        <v>21501</v>
      </c>
      <c r="B1030" s="314" t="s">
        <v>811</v>
      </c>
      <c r="C1030" s="315">
        <f>SUM(C1031:C1039)</f>
        <v>0</v>
      </c>
      <c r="D1030" s="301">
        <f>SUM(D1031:D1039)</f>
        <v>0</v>
      </c>
      <c r="E1030" s="302"/>
      <c r="F1030" s="173">
        <f t="shared" si="27"/>
        <v>0</v>
      </c>
    </row>
    <row r="1031" ht="15.75" hidden="1" spans="1:6">
      <c r="A1031" s="307">
        <v>2150101</v>
      </c>
      <c r="B1031" s="307" t="s">
        <v>46</v>
      </c>
      <c r="C1031" s="308">
        <v>0</v>
      </c>
      <c r="D1031" s="309"/>
      <c r="E1031" s="310"/>
      <c r="F1031" s="173">
        <f t="shared" si="27"/>
        <v>0</v>
      </c>
    </row>
    <row r="1032" ht="15.75" hidden="1" spans="1:6">
      <c r="A1032" s="307">
        <v>2150102</v>
      </c>
      <c r="B1032" s="307" t="s">
        <v>47</v>
      </c>
      <c r="C1032" s="308">
        <v>0</v>
      </c>
      <c r="D1032" s="309"/>
      <c r="E1032" s="310"/>
      <c r="F1032" s="173">
        <f t="shared" si="27"/>
        <v>0</v>
      </c>
    </row>
    <row r="1033" ht="15.75" hidden="1" spans="1:6">
      <c r="A1033" s="307">
        <v>2150103</v>
      </c>
      <c r="B1033" s="307" t="s">
        <v>48</v>
      </c>
      <c r="C1033" s="308">
        <v>0</v>
      </c>
      <c r="D1033" s="309"/>
      <c r="E1033" s="310"/>
      <c r="F1033" s="173">
        <f t="shared" si="27"/>
        <v>0</v>
      </c>
    </row>
    <row r="1034" ht="15.75" hidden="1" spans="1:6">
      <c r="A1034" s="307">
        <v>2150104</v>
      </c>
      <c r="B1034" s="307" t="s">
        <v>812</v>
      </c>
      <c r="C1034" s="308">
        <v>0</v>
      </c>
      <c r="D1034" s="309"/>
      <c r="E1034" s="310"/>
      <c r="F1034" s="173">
        <f t="shared" ref="F1034:F1097" si="28">C1034+D1034</f>
        <v>0</v>
      </c>
    </row>
    <row r="1035" ht="15.75" hidden="1" spans="1:6">
      <c r="A1035" s="307">
        <v>2150105</v>
      </c>
      <c r="B1035" s="307" t="s">
        <v>813</v>
      </c>
      <c r="C1035" s="308">
        <v>0</v>
      </c>
      <c r="D1035" s="309"/>
      <c r="E1035" s="310"/>
      <c r="F1035" s="173">
        <f t="shared" si="28"/>
        <v>0</v>
      </c>
    </row>
    <row r="1036" ht="15.75" hidden="1" spans="1:6">
      <c r="A1036" s="307">
        <v>2150106</v>
      </c>
      <c r="B1036" s="307" t="s">
        <v>814</v>
      </c>
      <c r="C1036" s="308">
        <v>0</v>
      </c>
      <c r="D1036" s="309"/>
      <c r="E1036" s="310"/>
      <c r="F1036" s="173">
        <f t="shared" si="28"/>
        <v>0</v>
      </c>
    </row>
    <row r="1037" ht="15.75" hidden="1" spans="1:6">
      <c r="A1037" s="307">
        <v>2150107</v>
      </c>
      <c r="B1037" s="307" t="s">
        <v>815</v>
      </c>
      <c r="C1037" s="308">
        <v>0</v>
      </c>
      <c r="D1037" s="309"/>
      <c r="E1037" s="310"/>
      <c r="F1037" s="173">
        <f t="shared" si="28"/>
        <v>0</v>
      </c>
    </row>
    <row r="1038" ht="15.75" hidden="1" spans="1:6">
      <c r="A1038" s="307">
        <v>2150108</v>
      </c>
      <c r="B1038" s="307" t="s">
        <v>816</v>
      </c>
      <c r="C1038" s="308">
        <v>0</v>
      </c>
      <c r="D1038" s="309"/>
      <c r="E1038" s="310"/>
      <c r="F1038" s="173">
        <f t="shared" si="28"/>
        <v>0</v>
      </c>
    </row>
    <row r="1039" ht="15.75" hidden="1" spans="1:6">
      <c r="A1039" s="303">
        <v>2150199</v>
      </c>
      <c r="B1039" s="303" t="s">
        <v>817</v>
      </c>
      <c r="C1039" s="304">
        <v>0</v>
      </c>
      <c r="D1039" s="305"/>
      <c r="E1039" s="306"/>
      <c r="F1039" s="173">
        <f t="shared" si="28"/>
        <v>0</v>
      </c>
    </row>
    <row r="1040" ht="15.8" customHeight="1" spans="1:6">
      <c r="A1040" s="148">
        <v>21502</v>
      </c>
      <c r="B1040" s="171" t="s">
        <v>818</v>
      </c>
      <c r="C1040" s="150">
        <f>SUM(C1041:C1055)</f>
        <v>200</v>
      </c>
      <c r="D1040" s="150">
        <f>SUM(D1041:D1055)</f>
        <v>0</v>
      </c>
      <c r="E1040" s="135">
        <f>ROUND((D1040/C1040-1)*100,2)</f>
        <v>-100</v>
      </c>
      <c r="F1040" s="173">
        <f t="shared" si="28"/>
        <v>200</v>
      </c>
    </row>
    <row r="1041" ht="15.75" hidden="1" spans="1:6">
      <c r="A1041" s="299">
        <v>2150201</v>
      </c>
      <c r="B1041" s="299" t="s">
        <v>46</v>
      </c>
      <c r="C1041" s="300">
        <v>0</v>
      </c>
      <c r="D1041" s="301"/>
      <c r="E1041" s="302"/>
      <c r="F1041" s="173">
        <f t="shared" si="28"/>
        <v>0</v>
      </c>
    </row>
    <row r="1042" ht="15.75" hidden="1" spans="1:6">
      <c r="A1042" s="307">
        <v>2150202</v>
      </c>
      <c r="B1042" s="307" t="s">
        <v>47</v>
      </c>
      <c r="C1042" s="308">
        <v>0</v>
      </c>
      <c r="D1042" s="309"/>
      <c r="E1042" s="310"/>
      <c r="F1042" s="173">
        <f t="shared" si="28"/>
        <v>0</v>
      </c>
    </row>
    <row r="1043" ht="15.75" hidden="1" spans="1:6">
      <c r="A1043" s="307">
        <v>2150203</v>
      </c>
      <c r="B1043" s="307" t="s">
        <v>48</v>
      </c>
      <c r="C1043" s="308">
        <v>0</v>
      </c>
      <c r="D1043" s="309"/>
      <c r="E1043" s="310"/>
      <c r="F1043" s="173">
        <f t="shared" si="28"/>
        <v>0</v>
      </c>
    </row>
    <row r="1044" ht="15.75" hidden="1" spans="1:6">
      <c r="A1044" s="307">
        <v>2150204</v>
      </c>
      <c r="B1044" s="307" t="s">
        <v>819</v>
      </c>
      <c r="C1044" s="308">
        <v>0</v>
      </c>
      <c r="D1044" s="309"/>
      <c r="E1044" s="310"/>
      <c r="F1044" s="173">
        <f t="shared" si="28"/>
        <v>0</v>
      </c>
    </row>
    <row r="1045" ht="15.75" hidden="1" spans="1:6">
      <c r="A1045" s="307">
        <v>2150205</v>
      </c>
      <c r="B1045" s="307" t="s">
        <v>820</v>
      </c>
      <c r="C1045" s="308">
        <v>0</v>
      </c>
      <c r="D1045" s="309"/>
      <c r="E1045" s="310"/>
      <c r="F1045" s="173">
        <f t="shared" si="28"/>
        <v>0</v>
      </c>
    </row>
    <row r="1046" ht="15.75" hidden="1" spans="1:6">
      <c r="A1046" s="307">
        <v>2150206</v>
      </c>
      <c r="B1046" s="307" t="s">
        <v>821</v>
      </c>
      <c r="C1046" s="308">
        <v>0</v>
      </c>
      <c r="D1046" s="309"/>
      <c r="E1046" s="310"/>
      <c r="F1046" s="173">
        <f t="shared" si="28"/>
        <v>0</v>
      </c>
    </row>
    <row r="1047" ht="15.75" hidden="1" spans="1:6">
      <c r="A1047" s="307">
        <v>2150207</v>
      </c>
      <c r="B1047" s="307" t="s">
        <v>822</v>
      </c>
      <c r="C1047" s="308">
        <v>0</v>
      </c>
      <c r="D1047" s="309"/>
      <c r="E1047" s="310"/>
      <c r="F1047" s="173">
        <f t="shared" si="28"/>
        <v>0</v>
      </c>
    </row>
    <row r="1048" ht="15.75" hidden="1" spans="1:6">
      <c r="A1048" s="307">
        <v>2150208</v>
      </c>
      <c r="B1048" s="307" t="s">
        <v>823</v>
      </c>
      <c r="C1048" s="308">
        <v>0</v>
      </c>
      <c r="D1048" s="309"/>
      <c r="E1048" s="310"/>
      <c r="F1048" s="173">
        <f t="shared" si="28"/>
        <v>0</v>
      </c>
    </row>
    <row r="1049" ht="15.75" hidden="1" spans="1:6">
      <c r="A1049" s="307">
        <v>2150209</v>
      </c>
      <c r="B1049" s="307" t="s">
        <v>824</v>
      </c>
      <c r="C1049" s="308">
        <v>0</v>
      </c>
      <c r="D1049" s="309"/>
      <c r="E1049" s="310"/>
      <c r="F1049" s="173">
        <f t="shared" si="28"/>
        <v>0</v>
      </c>
    </row>
    <row r="1050" ht="15.75" hidden="1" spans="1:6">
      <c r="A1050" s="307">
        <v>2150210</v>
      </c>
      <c r="B1050" s="307" t="s">
        <v>825</v>
      </c>
      <c r="C1050" s="308">
        <v>0</v>
      </c>
      <c r="D1050" s="309"/>
      <c r="E1050" s="310"/>
      <c r="F1050" s="173">
        <f t="shared" si="28"/>
        <v>0</v>
      </c>
    </row>
    <row r="1051" ht="15.75" hidden="1" spans="1:6">
      <c r="A1051" s="307">
        <v>2150212</v>
      </c>
      <c r="B1051" s="307" t="s">
        <v>826</v>
      </c>
      <c r="C1051" s="308">
        <v>0</v>
      </c>
      <c r="D1051" s="309"/>
      <c r="E1051" s="310"/>
      <c r="F1051" s="173">
        <f t="shared" si="28"/>
        <v>0</v>
      </c>
    </row>
    <row r="1052" ht="15.75" hidden="1" spans="1:6">
      <c r="A1052" s="307">
        <v>2150213</v>
      </c>
      <c r="B1052" s="307" t="s">
        <v>827</v>
      </c>
      <c r="C1052" s="308">
        <v>0</v>
      </c>
      <c r="D1052" s="309"/>
      <c r="E1052" s="310"/>
      <c r="F1052" s="173">
        <f t="shared" si="28"/>
        <v>0</v>
      </c>
    </row>
    <row r="1053" ht="15.75" hidden="1" spans="1:6">
      <c r="A1053" s="307">
        <v>2150214</v>
      </c>
      <c r="B1053" s="307" t="s">
        <v>828</v>
      </c>
      <c r="C1053" s="308">
        <v>0</v>
      </c>
      <c r="D1053" s="309"/>
      <c r="E1053" s="310"/>
      <c r="F1053" s="173">
        <f t="shared" si="28"/>
        <v>0</v>
      </c>
    </row>
    <row r="1054" ht="15.75" hidden="1" spans="1:6">
      <c r="A1054" s="303">
        <v>2150215</v>
      </c>
      <c r="B1054" s="303" t="s">
        <v>829</v>
      </c>
      <c r="C1054" s="304">
        <v>0</v>
      </c>
      <c r="D1054" s="305"/>
      <c r="E1054" s="306"/>
      <c r="F1054" s="173">
        <f t="shared" si="28"/>
        <v>0</v>
      </c>
    </row>
    <row r="1055" ht="15.8" customHeight="1" spans="1:6">
      <c r="A1055" s="148">
        <v>2150299</v>
      </c>
      <c r="B1055" s="148" t="s">
        <v>830</v>
      </c>
      <c r="C1055" s="154">
        <v>200</v>
      </c>
      <c r="D1055" s="150"/>
      <c r="E1055" s="135">
        <f>ROUND((D1055/C1055-1)*100,2)</f>
        <v>-100</v>
      </c>
      <c r="F1055" s="173">
        <f t="shared" si="28"/>
        <v>200</v>
      </c>
    </row>
    <row r="1056" ht="15.75" hidden="1" spans="1:6">
      <c r="A1056" s="299">
        <v>21503</v>
      </c>
      <c r="B1056" s="314" t="s">
        <v>831</v>
      </c>
      <c r="C1056" s="315">
        <f>SUM(C1057:C1060)</f>
        <v>0</v>
      </c>
      <c r="D1056" s="301">
        <f>SUM(D1057:D1060)</f>
        <v>0</v>
      </c>
      <c r="E1056" s="302"/>
      <c r="F1056" s="173">
        <f t="shared" si="28"/>
        <v>0</v>
      </c>
    </row>
    <row r="1057" ht="15.75" hidden="1" spans="1:6">
      <c r="A1057" s="307">
        <v>2150301</v>
      </c>
      <c r="B1057" s="307" t="s">
        <v>46</v>
      </c>
      <c r="C1057" s="308">
        <v>0</v>
      </c>
      <c r="D1057" s="309"/>
      <c r="E1057" s="310"/>
      <c r="F1057" s="173">
        <f t="shared" si="28"/>
        <v>0</v>
      </c>
    </row>
    <row r="1058" ht="15.75" hidden="1" spans="1:6">
      <c r="A1058" s="307">
        <v>2150302</v>
      </c>
      <c r="B1058" s="307" t="s">
        <v>47</v>
      </c>
      <c r="C1058" s="308">
        <v>0</v>
      </c>
      <c r="D1058" s="309"/>
      <c r="E1058" s="310"/>
      <c r="F1058" s="173">
        <f t="shared" si="28"/>
        <v>0</v>
      </c>
    </row>
    <row r="1059" ht="15.75" hidden="1" spans="1:6">
      <c r="A1059" s="307">
        <v>2150303</v>
      </c>
      <c r="B1059" s="307" t="s">
        <v>48</v>
      </c>
      <c r="C1059" s="308">
        <v>0</v>
      </c>
      <c r="D1059" s="309"/>
      <c r="E1059" s="310"/>
      <c r="F1059" s="173">
        <f t="shared" si="28"/>
        <v>0</v>
      </c>
    </row>
    <row r="1060" ht="15.75" hidden="1" spans="1:6">
      <c r="A1060" s="303">
        <v>2150399</v>
      </c>
      <c r="B1060" s="303" t="s">
        <v>832</v>
      </c>
      <c r="C1060" s="304">
        <v>0</v>
      </c>
      <c r="D1060" s="305"/>
      <c r="E1060" s="306"/>
      <c r="F1060" s="173">
        <f t="shared" si="28"/>
        <v>0</v>
      </c>
    </row>
    <row r="1061" ht="15.8" customHeight="1" spans="1:6">
      <c r="A1061" s="148">
        <v>21505</v>
      </c>
      <c r="B1061" s="171" t="s">
        <v>833</v>
      </c>
      <c r="C1061" s="150">
        <f>SUM(C1062:C1071)</f>
        <v>2841</v>
      </c>
      <c r="D1061" s="150">
        <f>SUM(D1062:D1071)</f>
        <v>1197</v>
      </c>
      <c r="E1061" s="135">
        <f>ROUND((D1061/C1061-1)*100,2)</f>
        <v>-57.87</v>
      </c>
      <c r="F1061" s="173">
        <f t="shared" si="28"/>
        <v>4038</v>
      </c>
    </row>
    <row r="1062" ht="15.8" customHeight="1" spans="1:6">
      <c r="A1062" s="148">
        <v>2150501</v>
      </c>
      <c r="B1062" s="148" t="s">
        <v>46</v>
      </c>
      <c r="C1062" s="154">
        <v>156</v>
      </c>
      <c r="D1062" s="150">
        <v>278</v>
      </c>
      <c r="E1062" s="135">
        <f>ROUND((D1062/C1062-1)*100,2)</f>
        <v>78.21</v>
      </c>
      <c r="F1062" s="173">
        <f t="shared" si="28"/>
        <v>434</v>
      </c>
    </row>
    <row r="1063" ht="15.8" customHeight="1" spans="1:6">
      <c r="A1063" s="148">
        <v>2150502</v>
      </c>
      <c r="B1063" s="148" t="s">
        <v>47</v>
      </c>
      <c r="C1063" s="154">
        <v>75</v>
      </c>
      <c r="D1063" s="150">
        <v>49</v>
      </c>
      <c r="E1063" s="135">
        <f>ROUND((D1063/C1063-1)*100,2)</f>
        <v>-34.67</v>
      </c>
      <c r="F1063" s="173">
        <f t="shared" si="28"/>
        <v>124</v>
      </c>
    </row>
    <row r="1064" ht="15.75" hidden="1" spans="1:6">
      <c r="A1064" s="299">
        <v>2150503</v>
      </c>
      <c r="B1064" s="299" t="s">
        <v>48</v>
      </c>
      <c r="C1064" s="300">
        <v>0</v>
      </c>
      <c r="D1064" s="301"/>
      <c r="E1064" s="302"/>
      <c r="F1064" s="173">
        <f t="shared" si="28"/>
        <v>0</v>
      </c>
    </row>
    <row r="1065" ht="15.75" hidden="1" spans="1:6">
      <c r="A1065" s="307">
        <v>2150505</v>
      </c>
      <c r="B1065" s="307" t="s">
        <v>834</v>
      </c>
      <c r="C1065" s="308">
        <v>0</v>
      </c>
      <c r="D1065" s="309"/>
      <c r="E1065" s="310"/>
      <c r="F1065" s="173">
        <f t="shared" si="28"/>
        <v>0</v>
      </c>
    </row>
    <row r="1066" ht="15.75" hidden="1" spans="1:6">
      <c r="A1066" s="307">
        <v>2150507</v>
      </c>
      <c r="B1066" s="307" t="s">
        <v>835</v>
      </c>
      <c r="C1066" s="308">
        <v>0</v>
      </c>
      <c r="D1066" s="309"/>
      <c r="E1066" s="310"/>
      <c r="F1066" s="173">
        <f t="shared" si="28"/>
        <v>0</v>
      </c>
    </row>
    <row r="1067" ht="15.75" hidden="1" spans="1:6">
      <c r="A1067" s="307">
        <v>2150508</v>
      </c>
      <c r="B1067" s="307" t="s">
        <v>836</v>
      </c>
      <c r="C1067" s="308">
        <v>0</v>
      </c>
      <c r="D1067" s="309"/>
      <c r="E1067" s="310"/>
      <c r="F1067" s="173">
        <f t="shared" si="28"/>
        <v>0</v>
      </c>
    </row>
    <row r="1068" ht="15.75" hidden="1" spans="1:6">
      <c r="A1068" s="303">
        <v>2150516</v>
      </c>
      <c r="B1068" s="303" t="s">
        <v>837</v>
      </c>
      <c r="C1068" s="304">
        <v>0</v>
      </c>
      <c r="D1068" s="305"/>
      <c r="E1068" s="306"/>
      <c r="F1068" s="173">
        <f t="shared" si="28"/>
        <v>0</v>
      </c>
    </row>
    <row r="1069" ht="15.8" customHeight="1" spans="1:6">
      <c r="A1069" s="148">
        <v>2150517</v>
      </c>
      <c r="B1069" s="148" t="s">
        <v>838</v>
      </c>
      <c r="C1069" s="154">
        <v>2610</v>
      </c>
      <c r="D1069" s="150">
        <v>630</v>
      </c>
      <c r="E1069" s="135">
        <f>ROUND((D1069/C1069-1)*100,2)</f>
        <v>-75.86</v>
      </c>
      <c r="F1069" s="173">
        <f t="shared" si="28"/>
        <v>3240</v>
      </c>
    </row>
    <row r="1070" ht="15.75" hidden="1" spans="1:6">
      <c r="A1070" s="295">
        <v>2150550</v>
      </c>
      <c r="B1070" s="295" t="s">
        <v>55</v>
      </c>
      <c r="C1070" s="296">
        <v>0</v>
      </c>
      <c r="D1070" s="297"/>
      <c r="E1070" s="298"/>
      <c r="F1070" s="173">
        <f t="shared" si="28"/>
        <v>0</v>
      </c>
    </row>
    <row r="1071" ht="15.8" customHeight="1" spans="1:6">
      <c r="A1071" s="148">
        <v>2150599</v>
      </c>
      <c r="B1071" s="148" t="s">
        <v>839</v>
      </c>
      <c r="C1071" s="154">
        <v>0</v>
      </c>
      <c r="D1071" s="150">
        <v>240</v>
      </c>
      <c r="E1071" s="135"/>
      <c r="F1071" s="173">
        <f t="shared" si="28"/>
        <v>240</v>
      </c>
    </row>
    <row r="1072" ht="15.75" hidden="1" spans="1:6">
      <c r="A1072" s="299">
        <v>21507</v>
      </c>
      <c r="B1072" s="314" t="s">
        <v>840</v>
      </c>
      <c r="C1072" s="315">
        <f>SUM(C1073:C1078)</f>
        <v>0</v>
      </c>
      <c r="D1072" s="301">
        <f>SUM(D1073:D1078)</f>
        <v>0</v>
      </c>
      <c r="E1072" s="302"/>
      <c r="F1072" s="173">
        <f t="shared" si="28"/>
        <v>0</v>
      </c>
    </row>
    <row r="1073" ht="15.75" hidden="1" spans="1:6">
      <c r="A1073" s="307">
        <v>2150701</v>
      </c>
      <c r="B1073" s="307" t="s">
        <v>46</v>
      </c>
      <c r="C1073" s="308">
        <v>0</v>
      </c>
      <c r="D1073" s="309"/>
      <c r="E1073" s="310"/>
      <c r="F1073" s="173">
        <f t="shared" si="28"/>
        <v>0</v>
      </c>
    </row>
    <row r="1074" ht="15.75" hidden="1" spans="1:6">
      <c r="A1074" s="307">
        <v>2150702</v>
      </c>
      <c r="B1074" s="307" t="s">
        <v>47</v>
      </c>
      <c r="C1074" s="308">
        <v>0</v>
      </c>
      <c r="D1074" s="309"/>
      <c r="E1074" s="310"/>
      <c r="F1074" s="173">
        <f t="shared" si="28"/>
        <v>0</v>
      </c>
    </row>
    <row r="1075" ht="15.75" hidden="1" spans="1:6">
      <c r="A1075" s="307">
        <v>2150703</v>
      </c>
      <c r="B1075" s="307" t="s">
        <v>48</v>
      </c>
      <c r="C1075" s="308">
        <v>0</v>
      </c>
      <c r="D1075" s="309"/>
      <c r="E1075" s="310"/>
      <c r="F1075" s="173">
        <f t="shared" si="28"/>
        <v>0</v>
      </c>
    </row>
    <row r="1076" ht="15.75" hidden="1" spans="1:6">
      <c r="A1076" s="307">
        <v>2150704</v>
      </c>
      <c r="B1076" s="307" t="s">
        <v>841</v>
      </c>
      <c r="C1076" s="308">
        <v>0</v>
      </c>
      <c r="D1076" s="309"/>
      <c r="E1076" s="310"/>
      <c r="F1076" s="173">
        <f t="shared" si="28"/>
        <v>0</v>
      </c>
    </row>
    <row r="1077" ht="15.75" hidden="1" spans="1:6">
      <c r="A1077" s="307">
        <v>2150705</v>
      </c>
      <c r="B1077" s="307" t="s">
        <v>842</v>
      </c>
      <c r="C1077" s="308">
        <v>0</v>
      </c>
      <c r="D1077" s="309"/>
      <c r="E1077" s="310"/>
      <c r="F1077" s="173">
        <f t="shared" si="28"/>
        <v>0</v>
      </c>
    </row>
    <row r="1078" ht="15.75" hidden="1" spans="1:6">
      <c r="A1078" s="303">
        <v>2150799</v>
      </c>
      <c r="B1078" s="303" t="s">
        <v>843</v>
      </c>
      <c r="C1078" s="304">
        <v>0</v>
      </c>
      <c r="D1078" s="305"/>
      <c r="E1078" s="306"/>
      <c r="F1078" s="173">
        <f t="shared" si="28"/>
        <v>0</v>
      </c>
    </row>
    <row r="1079" ht="15.8" customHeight="1" spans="1:6">
      <c r="A1079" s="148">
        <v>21508</v>
      </c>
      <c r="B1079" s="171" t="s">
        <v>844</v>
      </c>
      <c r="C1079" s="150">
        <f>SUM(C1080:C1086)</f>
        <v>2042</v>
      </c>
      <c r="D1079" s="150">
        <f>SUM(D1080:D1086)</f>
        <v>1248</v>
      </c>
      <c r="E1079" s="135">
        <f>ROUND((D1079/C1079-1)*100,2)</f>
        <v>-38.88</v>
      </c>
      <c r="F1079" s="173">
        <f t="shared" si="28"/>
        <v>3290</v>
      </c>
    </row>
    <row r="1080" ht="15.75" hidden="1" spans="1:6">
      <c r="A1080" s="299">
        <v>2150801</v>
      </c>
      <c r="B1080" s="299" t="s">
        <v>46</v>
      </c>
      <c r="C1080" s="300">
        <v>0</v>
      </c>
      <c r="D1080" s="301"/>
      <c r="E1080" s="302"/>
      <c r="F1080" s="173">
        <f t="shared" si="28"/>
        <v>0</v>
      </c>
    </row>
    <row r="1081" ht="15.75" hidden="1" spans="1:6">
      <c r="A1081" s="307">
        <v>2150802</v>
      </c>
      <c r="B1081" s="307" t="s">
        <v>47</v>
      </c>
      <c r="C1081" s="308">
        <v>0</v>
      </c>
      <c r="D1081" s="309"/>
      <c r="E1081" s="310"/>
      <c r="F1081" s="173">
        <f t="shared" si="28"/>
        <v>0</v>
      </c>
    </row>
    <row r="1082" ht="15.75" hidden="1" spans="1:6">
      <c r="A1082" s="307">
        <v>2150803</v>
      </c>
      <c r="B1082" s="307" t="s">
        <v>48</v>
      </c>
      <c r="C1082" s="308">
        <v>0</v>
      </c>
      <c r="D1082" s="309"/>
      <c r="E1082" s="310"/>
      <c r="F1082" s="173">
        <f t="shared" si="28"/>
        <v>0</v>
      </c>
    </row>
    <row r="1083" ht="15.75" hidden="1" spans="1:6">
      <c r="A1083" s="303">
        <v>2150804</v>
      </c>
      <c r="B1083" s="303" t="s">
        <v>845</v>
      </c>
      <c r="C1083" s="304">
        <v>0</v>
      </c>
      <c r="D1083" s="305"/>
      <c r="E1083" s="306"/>
      <c r="F1083" s="173">
        <f t="shared" si="28"/>
        <v>0</v>
      </c>
    </row>
    <row r="1084" ht="15.8" customHeight="1" spans="1:6">
      <c r="A1084" s="148">
        <v>2150805</v>
      </c>
      <c r="B1084" s="148" t="s">
        <v>846</v>
      </c>
      <c r="C1084" s="154">
        <v>400</v>
      </c>
      <c r="D1084" s="150"/>
      <c r="E1084" s="135">
        <f>ROUND((D1084/C1084-1)*100,2)</f>
        <v>-100</v>
      </c>
      <c r="F1084" s="173">
        <f t="shared" si="28"/>
        <v>400</v>
      </c>
    </row>
    <row r="1085" ht="15.75" hidden="1" spans="1:6">
      <c r="A1085" s="295">
        <v>2150806</v>
      </c>
      <c r="B1085" s="295" t="s">
        <v>847</v>
      </c>
      <c r="C1085" s="296">
        <v>0</v>
      </c>
      <c r="D1085" s="297"/>
      <c r="E1085" s="298"/>
      <c r="F1085" s="173">
        <f t="shared" si="28"/>
        <v>0</v>
      </c>
    </row>
    <row r="1086" ht="15.8" customHeight="1" spans="1:6">
      <c r="A1086" s="148">
        <v>2150899</v>
      </c>
      <c r="B1086" s="148" t="s">
        <v>848</v>
      </c>
      <c r="C1086" s="154">
        <v>1642</v>
      </c>
      <c r="D1086" s="150">
        <v>1248</v>
      </c>
      <c r="E1086" s="135">
        <f>ROUND((D1086/C1086-1)*100,2)</f>
        <v>-24</v>
      </c>
      <c r="F1086" s="173">
        <f t="shared" si="28"/>
        <v>2890</v>
      </c>
    </row>
    <row r="1087" ht="15.8" customHeight="1" spans="1:6">
      <c r="A1087" s="148">
        <v>21599</v>
      </c>
      <c r="B1087" s="171" t="s">
        <v>849</v>
      </c>
      <c r="C1087" s="150">
        <f>SUM(C1088:C1092)</f>
        <v>842</v>
      </c>
      <c r="D1087" s="150">
        <f>SUM(D1088:D1092)</f>
        <v>1924</v>
      </c>
      <c r="E1087" s="135">
        <f>ROUND((D1087/C1087-1)*100,2)</f>
        <v>128.5</v>
      </c>
      <c r="F1087" s="173">
        <f t="shared" si="28"/>
        <v>2766</v>
      </c>
    </row>
    <row r="1088" ht="15.75" hidden="1" spans="1:6">
      <c r="A1088" s="299">
        <v>2159901</v>
      </c>
      <c r="B1088" s="299" t="s">
        <v>850</v>
      </c>
      <c r="C1088" s="300">
        <v>0</v>
      </c>
      <c r="D1088" s="301"/>
      <c r="E1088" s="302"/>
      <c r="F1088" s="173">
        <f t="shared" si="28"/>
        <v>0</v>
      </c>
    </row>
    <row r="1089" ht="15.75" hidden="1" spans="1:6">
      <c r="A1089" s="307">
        <v>2159904</v>
      </c>
      <c r="B1089" s="307" t="s">
        <v>851</v>
      </c>
      <c r="C1089" s="308">
        <v>0</v>
      </c>
      <c r="D1089" s="309"/>
      <c r="E1089" s="310"/>
      <c r="F1089" s="173">
        <f t="shared" si="28"/>
        <v>0</v>
      </c>
    </row>
    <row r="1090" ht="15.75" hidden="1" spans="1:6">
      <c r="A1090" s="307">
        <v>2159905</v>
      </c>
      <c r="B1090" s="307" t="s">
        <v>852</v>
      </c>
      <c r="C1090" s="308">
        <v>0</v>
      </c>
      <c r="D1090" s="309"/>
      <c r="E1090" s="310"/>
      <c r="F1090" s="173">
        <f t="shared" si="28"/>
        <v>0</v>
      </c>
    </row>
    <row r="1091" ht="15.75" hidden="1" spans="1:6">
      <c r="A1091" s="303">
        <v>2159906</v>
      </c>
      <c r="B1091" s="303" t="s">
        <v>853</v>
      </c>
      <c r="C1091" s="304">
        <v>0</v>
      </c>
      <c r="D1091" s="305"/>
      <c r="E1091" s="306"/>
      <c r="F1091" s="173">
        <f t="shared" si="28"/>
        <v>0</v>
      </c>
    </row>
    <row r="1092" ht="15.8" customHeight="1" spans="1:6">
      <c r="A1092" s="148">
        <v>2159999</v>
      </c>
      <c r="B1092" s="148" t="s">
        <v>854</v>
      </c>
      <c r="C1092" s="154">
        <v>842</v>
      </c>
      <c r="D1092" s="150">
        <v>1924</v>
      </c>
      <c r="E1092" s="135">
        <f>ROUND((D1092/C1092-1)*100,2)</f>
        <v>128.5</v>
      </c>
      <c r="F1092" s="173">
        <f t="shared" si="28"/>
        <v>2766</v>
      </c>
    </row>
    <row r="1093" ht="15.8" customHeight="1" spans="1:6">
      <c r="A1093" s="148">
        <v>216</v>
      </c>
      <c r="B1093" s="171" t="s">
        <v>855</v>
      </c>
      <c r="C1093" s="150">
        <f>C1094+C1104+C1110</f>
        <v>1981</v>
      </c>
      <c r="D1093" s="150">
        <f>D1094+D1104+D1110</f>
        <v>1142</v>
      </c>
      <c r="E1093" s="135">
        <f>ROUND((D1093/C1093-1)*100,2)</f>
        <v>-42.35</v>
      </c>
      <c r="F1093" s="173">
        <f t="shared" si="28"/>
        <v>3123</v>
      </c>
    </row>
    <row r="1094" ht="15.8" customHeight="1" spans="1:6">
      <c r="A1094" s="148">
        <v>21602</v>
      </c>
      <c r="B1094" s="171" t="s">
        <v>856</v>
      </c>
      <c r="C1094" s="150">
        <f>SUM(C1095:C1103)</f>
        <v>1851</v>
      </c>
      <c r="D1094" s="150">
        <f>SUM(D1095:D1103)</f>
        <v>1082</v>
      </c>
      <c r="E1094" s="135">
        <f>ROUND((D1094/C1094-1)*100,2)</f>
        <v>-41.55</v>
      </c>
      <c r="F1094" s="173">
        <f t="shared" si="28"/>
        <v>2933</v>
      </c>
    </row>
    <row r="1095" ht="15.75" hidden="1" spans="1:6">
      <c r="A1095" s="299">
        <v>2160201</v>
      </c>
      <c r="B1095" s="299" t="s">
        <v>46</v>
      </c>
      <c r="C1095" s="300">
        <v>0</v>
      </c>
      <c r="D1095" s="301"/>
      <c r="E1095" s="302"/>
      <c r="F1095" s="173">
        <f t="shared" si="28"/>
        <v>0</v>
      </c>
    </row>
    <row r="1096" ht="15.75" hidden="1" spans="1:6">
      <c r="A1096" s="307">
        <v>2160202</v>
      </c>
      <c r="B1096" s="307" t="s">
        <v>47</v>
      </c>
      <c r="C1096" s="308">
        <v>0</v>
      </c>
      <c r="D1096" s="309"/>
      <c r="E1096" s="310"/>
      <c r="F1096" s="173">
        <f t="shared" si="28"/>
        <v>0</v>
      </c>
    </row>
    <row r="1097" ht="15.75" hidden="1" spans="1:6">
      <c r="A1097" s="307">
        <v>2160203</v>
      </c>
      <c r="B1097" s="307" t="s">
        <v>48</v>
      </c>
      <c r="C1097" s="308">
        <v>0</v>
      </c>
      <c r="D1097" s="309"/>
      <c r="E1097" s="310"/>
      <c r="F1097" s="173">
        <f t="shared" si="28"/>
        <v>0</v>
      </c>
    </row>
    <row r="1098" ht="15.75" hidden="1" spans="1:6">
      <c r="A1098" s="307">
        <v>2160216</v>
      </c>
      <c r="B1098" s="307" t="s">
        <v>857</v>
      </c>
      <c r="C1098" s="308">
        <v>0</v>
      </c>
      <c r="D1098" s="309"/>
      <c r="E1098" s="310"/>
      <c r="F1098" s="173">
        <f t="shared" ref="F1098:F1161" si="29">C1098+D1098</f>
        <v>0</v>
      </c>
    </row>
    <row r="1099" ht="15.75" hidden="1" spans="1:6">
      <c r="A1099" s="307">
        <v>2160217</v>
      </c>
      <c r="B1099" s="307" t="s">
        <v>858</v>
      </c>
      <c r="C1099" s="308">
        <v>0</v>
      </c>
      <c r="D1099" s="309"/>
      <c r="E1099" s="310"/>
      <c r="F1099" s="173">
        <f t="shared" si="29"/>
        <v>0</v>
      </c>
    </row>
    <row r="1100" ht="15.75" hidden="1" spans="1:6">
      <c r="A1100" s="303">
        <v>2160218</v>
      </c>
      <c r="B1100" s="303" t="s">
        <v>859</v>
      </c>
      <c r="C1100" s="304">
        <v>0</v>
      </c>
      <c r="D1100" s="305"/>
      <c r="E1100" s="306"/>
      <c r="F1100" s="173">
        <f t="shared" si="29"/>
        <v>0</v>
      </c>
    </row>
    <row r="1101" ht="15.8" customHeight="1" spans="1:6">
      <c r="A1101" s="148">
        <v>2160219</v>
      </c>
      <c r="B1101" s="148" t="s">
        <v>860</v>
      </c>
      <c r="C1101" s="154">
        <v>468</v>
      </c>
      <c r="D1101" s="150">
        <v>371</v>
      </c>
      <c r="E1101" s="135">
        <f>ROUND((D1101/C1101-1)*100,2)</f>
        <v>-20.73</v>
      </c>
      <c r="F1101" s="173">
        <f t="shared" si="29"/>
        <v>839</v>
      </c>
    </row>
    <row r="1102" ht="15.75" hidden="1" spans="1:6">
      <c r="A1102" s="295">
        <v>2160250</v>
      </c>
      <c r="B1102" s="295" t="s">
        <v>55</v>
      </c>
      <c r="C1102" s="296">
        <v>0</v>
      </c>
      <c r="D1102" s="297"/>
      <c r="E1102" s="298"/>
      <c r="F1102" s="173">
        <f t="shared" si="29"/>
        <v>0</v>
      </c>
    </row>
    <row r="1103" ht="15.8" customHeight="1" spans="1:6">
      <c r="A1103" s="148">
        <v>2160299</v>
      </c>
      <c r="B1103" s="148" t="s">
        <v>861</v>
      </c>
      <c r="C1103" s="154">
        <v>1383</v>
      </c>
      <c r="D1103" s="150">
        <v>711</v>
      </c>
      <c r="E1103" s="135">
        <f>ROUND((D1103/C1103-1)*100,2)</f>
        <v>-48.59</v>
      </c>
      <c r="F1103" s="173">
        <f t="shared" si="29"/>
        <v>2094</v>
      </c>
    </row>
    <row r="1104" ht="15.75" hidden="1" spans="1:6">
      <c r="A1104" s="299">
        <v>21606</v>
      </c>
      <c r="B1104" s="314" t="s">
        <v>862</v>
      </c>
      <c r="C1104" s="315">
        <f>SUM(C1105:C1109)</f>
        <v>0</v>
      </c>
      <c r="D1104" s="301">
        <f>SUM(D1105:D1109)</f>
        <v>0</v>
      </c>
      <c r="E1104" s="302"/>
      <c r="F1104" s="173">
        <f t="shared" si="29"/>
        <v>0</v>
      </c>
    </row>
    <row r="1105" ht="15.75" hidden="1" spans="1:6">
      <c r="A1105" s="307">
        <v>2160601</v>
      </c>
      <c r="B1105" s="307" t="s">
        <v>46</v>
      </c>
      <c r="C1105" s="308">
        <v>0</v>
      </c>
      <c r="D1105" s="309"/>
      <c r="E1105" s="310"/>
      <c r="F1105" s="173">
        <f t="shared" si="29"/>
        <v>0</v>
      </c>
    </row>
    <row r="1106" ht="15.75" hidden="1" spans="1:6">
      <c r="A1106" s="307">
        <v>2160602</v>
      </c>
      <c r="B1106" s="307" t="s">
        <v>47</v>
      </c>
      <c r="C1106" s="308">
        <v>0</v>
      </c>
      <c r="D1106" s="309"/>
      <c r="E1106" s="310"/>
      <c r="F1106" s="173">
        <f t="shared" si="29"/>
        <v>0</v>
      </c>
    </row>
    <row r="1107" ht="15.75" hidden="1" spans="1:6">
      <c r="A1107" s="307">
        <v>2160603</v>
      </c>
      <c r="B1107" s="307" t="s">
        <v>48</v>
      </c>
      <c r="C1107" s="308">
        <v>0</v>
      </c>
      <c r="D1107" s="309"/>
      <c r="E1107" s="310"/>
      <c r="F1107" s="173">
        <f t="shared" si="29"/>
        <v>0</v>
      </c>
    </row>
    <row r="1108" ht="15.75" hidden="1" spans="1:6">
      <c r="A1108" s="307">
        <v>2160607</v>
      </c>
      <c r="B1108" s="307" t="s">
        <v>863</v>
      </c>
      <c r="C1108" s="308">
        <v>0</v>
      </c>
      <c r="D1108" s="309"/>
      <c r="E1108" s="310"/>
      <c r="F1108" s="173">
        <f t="shared" si="29"/>
        <v>0</v>
      </c>
    </row>
    <row r="1109" ht="15.75" hidden="1" spans="1:6">
      <c r="A1109" s="303">
        <v>2160699</v>
      </c>
      <c r="B1109" s="303" t="s">
        <v>864</v>
      </c>
      <c r="C1109" s="304">
        <v>0</v>
      </c>
      <c r="D1109" s="305"/>
      <c r="E1109" s="306"/>
      <c r="F1109" s="173">
        <f t="shared" si="29"/>
        <v>0</v>
      </c>
    </row>
    <row r="1110" ht="15.8" customHeight="1" spans="1:6">
      <c r="A1110" s="148">
        <v>21699</v>
      </c>
      <c r="B1110" s="171" t="s">
        <v>865</v>
      </c>
      <c r="C1110" s="150">
        <f>SUM(C1111:C1112)</f>
        <v>130</v>
      </c>
      <c r="D1110" s="150">
        <f>SUM(D1111:D1112)</f>
        <v>60</v>
      </c>
      <c r="E1110" s="135">
        <f>ROUND((D1110/C1110-1)*100,2)</f>
        <v>-53.85</v>
      </c>
      <c r="F1110" s="173">
        <f t="shared" si="29"/>
        <v>190</v>
      </c>
    </row>
    <row r="1111" ht="15.75" hidden="1" spans="1:6">
      <c r="A1111" s="295">
        <v>2169901</v>
      </c>
      <c r="B1111" s="295" t="s">
        <v>866</v>
      </c>
      <c r="C1111" s="296">
        <v>0</v>
      </c>
      <c r="D1111" s="297"/>
      <c r="E1111" s="298"/>
      <c r="F1111" s="173">
        <f t="shared" si="29"/>
        <v>0</v>
      </c>
    </row>
    <row r="1112" ht="15.8" customHeight="1" spans="1:6">
      <c r="A1112" s="148">
        <v>2169999</v>
      </c>
      <c r="B1112" s="148" t="s">
        <v>867</v>
      </c>
      <c r="C1112" s="154">
        <v>130</v>
      </c>
      <c r="D1112" s="150">
        <v>60</v>
      </c>
      <c r="E1112" s="135">
        <f>ROUND((D1112/C1112-1)*100,2)</f>
        <v>-53.85</v>
      </c>
      <c r="F1112" s="173">
        <f t="shared" si="29"/>
        <v>190</v>
      </c>
    </row>
    <row r="1113" ht="15.75" hidden="1" spans="1:6">
      <c r="A1113" s="299">
        <v>217</v>
      </c>
      <c r="B1113" s="314" t="s">
        <v>868</v>
      </c>
      <c r="C1113" s="315">
        <f>C1114+C1121+C1131+C1137+C1140</f>
        <v>0</v>
      </c>
      <c r="D1113" s="301">
        <f>D1114+D1121+D1131+D1137+D1140</f>
        <v>0</v>
      </c>
      <c r="E1113" s="302"/>
      <c r="F1113" s="173">
        <f t="shared" si="29"/>
        <v>0</v>
      </c>
    </row>
    <row r="1114" ht="15.75" hidden="1" spans="1:6">
      <c r="A1114" s="307">
        <v>21701</v>
      </c>
      <c r="B1114" s="311" t="s">
        <v>869</v>
      </c>
      <c r="C1114" s="312">
        <f>SUM(C1115:C1120)</f>
        <v>0</v>
      </c>
      <c r="D1114" s="309">
        <f>SUM(D1115:D1120)</f>
        <v>0</v>
      </c>
      <c r="E1114" s="310"/>
      <c r="F1114" s="173">
        <f t="shared" si="29"/>
        <v>0</v>
      </c>
    </row>
    <row r="1115" ht="15.75" hidden="1" spans="1:6">
      <c r="A1115" s="307">
        <v>2170101</v>
      </c>
      <c r="B1115" s="307" t="s">
        <v>46</v>
      </c>
      <c r="C1115" s="308">
        <v>0</v>
      </c>
      <c r="D1115" s="309"/>
      <c r="E1115" s="310"/>
      <c r="F1115" s="173">
        <f t="shared" si="29"/>
        <v>0</v>
      </c>
    </row>
    <row r="1116" ht="15.75" hidden="1" spans="1:6">
      <c r="A1116" s="307">
        <v>2170102</v>
      </c>
      <c r="B1116" s="307" t="s">
        <v>47</v>
      </c>
      <c r="C1116" s="308">
        <v>0</v>
      </c>
      <c r="D1116" s="309"/>
      <c r="E1116" s="310"/>
      <c r="F1116" s="173">
        <f t="shared" si="29"/>
        <v>0</v>
      </c>
    </row>
    <row r="1117" ht="15.75" hidden="1" spans="1:6">
      <c r="A1117" s="307">
        <v>2170103</v>
      </c>
      <c r="B1117" s="307" t="s">
        <v>48</v>
      </c>
      <c r="C1117" s="308">
        <v>0</v>
      </c>
      <c r="D1117" s="309"/>
      <c r="E1117" s="310"/>
      <c r="F1117" s="173">
        <f t="shared" si="29"/>
        <v>0</v>
      </c>
    </row>
    <row r="1118" ht="15.75" hidden="1" spans="1:6">
      <c r="A1118" s="307">
        <v>2170104</v>
      </c>
      <c r="B1118" s="307" t="s">
        <v>870</v>
      </c>
      <c r="C1118" s="308">
        <v>0</v>
      </c>
      <c r="D1118" s="309"/>
      <c r="E1118" s="310"/>
      <c r="F1118" s="173">
        <f t="shared" si="29"/>
        <v>0</v>
      </c>
    </row>
    <row r="1119" ht="15.75" hidden="1" spans="1:6">
      <c r="A1119" s="307">
        <v>2170150</v>
      </c>
      <c r="B1119" s="307" t="s">
        <v>55</v>
      </c>
      <c r="C1119" s="308">
        <v>0</v>
      </c>
      <c r="D1119" s="309"/>
      <c r="E1119" s="310"/>
      <c r="F1119" s="173">
        <f t="shared" si="29"/>
        <v>0</v>
      </c>
    </row>
    <row r="1120" ht="15.75" hidden="1" spans="1:6">
      <c r="A1120" s="307">
        <v>2170199</v>
      </c>
      <c r="B1120" s="307" t="s">
        <v>871</v>
      </c>
      <c r="C1120" s="308">
        <v>0</v>
      </c>
      <c r="D1120" s="309"/>
      <c r="E1120" s="310"/>
      <c r="F1120" s="173">
        <f t="shared" si="29"/>
        <v>0</v>
      </c>
    </row>
    <row r="1121" ht="15.75" hidden="1" spans="1:6">
      <c r="A1121" s="307">
        <v>21702</v>
      </c>
      <c r="B1121" s="311" t="s">
        <v>872</v>
      </c>
      <c r="C1121" s="312">
        <f>SUM(C1122:C1130)</f>
        <v>0</v>
      </c>
      <c r="D1121" s="309">
        <f>SUM(D1122:D1130)</f>
        <v>0</v>
      </c>
      <c r="E1121" s="310"/>
      <c r="F1121" s="173">
        <f t="shared" si="29"/>
        <v>0</v>
      </c>
    </row>
    <row r="1122" ht="15.75" hidden="1" spans="1:6">
      <c r="A1122" s="307">
        <v>2170201</v>
      </c>
      <c r="B1122" s="307" t="s">
        <v>873</v>
      </c>
      <c r="C1122" s="308">
        <v>0</v>
      </c>
      <c r="D1122" s="309"/>
      <c r="E1122" s="310"/>
      <c r="F1122" s="173">
        <f t="shared" si="29"/>
        <v>0</v>
      </c>
    </row>
    <row r="1123" ht="15.75" hidden="1" spans="1:6">
      <c r="A1123" s="307">
        <v>2170202</v>
      </c>
      <c r="B1123" s="307" t="s">
        <v>874</v>
      </c>
      <c r="C1123" s="308">
        <v>0</v>
      </c>
      <c r="D1123" s="309"/>
      <c r="E1123" s="310"/>
      <c r="F1123" s="173">
        <f t="shared" si="29"/>
        <v>0</v>
      </c>
    </row>
    <row r="1124" ht="15.75" hidden="1" spans="1:6">
      <c r="A1124" s="307">
        <v>2170203</v>
      </c>
      <c r="B1124" s="307" t="s">
        <v>875</v>
      </c>
      <c r="C1124" s="308">
        <v>0</v>
      </c>
      <c r="D1124" s="309"/>
      <c r="E1124" s="310"/>
      <c r="F1124" s="173">
        <f t="shared" si="29"/>
        <v>0</v>
      </c>
    </row>
    <row r="1125" ht="15.75" hidden="1" spans="1:6">
      <c r="A1125" s="307">
        <v>2170204</v>
      </c>
      <c r="B1125" s="307" t="s">
        <v>876</v>
      </c>
      <c r="C1125" s="308">
        <v>0</v>
      </c>
      <c r="D1125" s="309"/>
      <c r="E1125" s="310"/>
      <c r="F1125" s="173">
        <f t="shared" si="29"/>
        <v>0</v>
      </c>
    </row>
    <row r="1126" ht="15.75" hidden="1" spans="1:6">
      <c r="A1126" s="307">
        <v>2170205</v>
      </c>
      <c r="B1126" s="307" t="s">
        <v>877</v>
      </c>
      <c r="C1126" s="308">
        <v>0</v>
      </c>
      <c r="D1126" s="309"/>
      <c r="E1126" s="310"/>
      <c r="F1126" s="173">
        <f t="shared" si="29"/>
        <v>0</v>
      </c>
    </row>
    <row r="1127" ht="15.75" hidden="1" spans="1:6">
      <c r="A1127" s="307">
        <v>2170206</v>
      </c>
      <c r="B1127" s="307" t="s">
        <v>878</v>
      </c>
      <c r="C1127" s="308">
        <v>0</v>
      </c>
      <c r="D1127" s="309"/>
      <c r="E1127" s="310"/>
      <c r="F1127" s="173">
        <f t="shared" si="29"/>
        <v>0</v>
      </c>
    </row>
    <row r="1128" ht="15.75" hidden="1" spans="1:6">
      <c r="A1128" s="307">
        <v>2170207</v>
      </c>
      <c r="B1128" s="307" t="s">
        <v>879</v>
      </c>
      <c r="C1128" s="308">
        <v>0</v>
      </c>
      <c r="D1128" s="309"/>
      <c r="E1128" s="310"/>
      <c r="F1128" s="173">
        <f t="shared" si="29"/>
        <v>0</v>
      </c>
    </row>
    <row r="1129" ht="15.75" hidden="1" spans="1:6">
      <c r="A1129" s="307">
        <v>2170208</v>
      </c>
      <c r="B1129" s="307" t="s">
        <v>880</v>
      </c>
      <c r="C1129" s="308">
        <v>0</v>
      </c>
      <c r="D1129" s="309"/>
      <c r="E1129" s="310"/>
      <c r="F1129" s="173">
        <f t="shared" si="29"/>
        <v>0</v>
      </c>
    </row>
    <row r="1130" ht="15.75" hidden="1" spans="1:6">
      <c r="A1130" s="307">
        <v>2170299</v>
      </c>
      <c r="B1130" s="307" t="s">
        <v>881</v>
      </c>
      <c r="C1130" s="308">
        <v>0</v>
      </c>
      <c r="D1130" s="309"/>
      <c r="E1130" s="310"/>
      <c r="F1130" s="173">
        <f t="shared" si="29"/>
        <v>0</v>
      </c>
    </row>
    <row r="1131" ht="15.75" hidden="1" spans="1:6">
      <c r="A1131" s="307">
        <v>21703</v>
      </c>
      <c r="B1131" s="311" t="s">
        <v>882</v>
      </c>
      <c r="C1131" s="312">
        <f>SUM(C1132:C1136)</f>
        <v>0</v>
      </c>
      <c r="D1131" s="309">
        <f>SUM(D1132:D1136)</f>
        <v>0</v>
      </c>
      <c r="E1131" s="310"/>
      <c r="F1131" s="173">
        <f t="shared" si="29"/>
        <v>0</v>
      </c>
    </row>
    <row r="1132" ht="15.75" hidden="1" spans="1:6">
      <c r="A1132" s="307">
        <v>2170301</v>
      </c>
      <c r="B1132" s="307" t="s">
        <v>883</v>
      </c>
      <c r="C1132" s="308">
        <v>0</v>
      </c>
      <c r="D1132" s="309"/>
      <c r="E1132" s="310"/>
      <c r="F1132" s="173">
        <f t="shared" si="29"/>
        <v>0</v>
      </c>
    </row>
    <row r="1133" ht="15.75" hidden="1" spans="1:6">
      <c r="A1133" s="307">
        <v>2170302</v>
      </c>
      <c r="B1133" s="307" t="s">
        <v>884</v>
      </c>
      <c r="C1133" s="308">
        <v>0</v>
      </c>
      <c r="D1133" s="309"/>
      <c r="E1133" s="310"/>
      <c r="F1133" s="173">
        <f t="shared" si="29"/>
        <v>0</v>
      </c>
    </row>
    <row r="1134" ht="15.75" hidden="1" spans="1:6">
      <c r="A1134" s="307">
        <v>2170303</v>
      </c>
      <c r="B1134" s="307" t="s">
        <v>885</v>
      </c>
      <c r="C1134" s="308">
        <v>0</v>
      </c>
      <c r="D1134" s="309"/>
      <c r="E1134" s="310"/>
      <c r="F1134" s="173">
        <f t="shared" si="29"/>
        <v>0</v>
      </c>
    </row>
    <row r="1135" ht="15.75" hidden="1" spans="1:6">
      <c r="A1135" s="307">
        <v>2170304</v>
      </c>
      <c r="B1135" s="307" t="s">
        <v>886</v>
      </c>
      <c r="C1135" s="308">
        <v>0</v>
      </c>
      <c r="D1135" s="309"/>
      <c r="E1135" s="310"/>
      <c r="F1135" s="173">
        <f t="shared" si="29"/>
        <v>0</v>
      </c>
    </row>
    <row r="1136" ht="15.75" hidden="1" spans="1:6">
      <c r="A1136" s="307">
        <v>2170399</v>
      </c>
      <c r="B1136" s="307" t="s">
        <v>887</v>
      </c>
      <c r="C1136" s="308">
        <v>0</v>
      </c>
      <c r="D1136" s="309"/>
      <c r="E1136" s="310"/>
      <c r="F1136" s="173">
        <f t="shared" si="29"/>
        <v>0</v>
      </c>
    </row>
    <row r="1137" ht="15.75" hidden="1" spans="1:6">
      <c r="A1137" s="307">
        <v>21704</v>
      </c>
      <c r="B1137" s="311" t="s">
        <v>888</v>
      </c>
      <c r="C1137" s="312">
        <f>SUM(C1138:C1139)</f>
        <v>0</v>
      </c>
      <c r="D1137" s="309">
        <f>SUM(D1138:D1139)</f>
        <v>0</v>
      </c>
      <c r="E1137" s="310"/>
      <c r="F1137" s="173">
        <f t="shared" si="29"/>
        <v>0</v>
      </c>
    </row>
    <row r="1138" ht="15.75" hidden="1" spans="1:6">
      <c r="A1138" s="307">
        <v>2170401</v>
      </c>
      <c r="B1138" s="307" t="s">
        <v>889</v>
      </c>
      <c r="C1138" s="308">
        <v>0</v>
      </c>
      <c r="D1138" s="309"/>
      <c r="E1138" s="310"/>
      <c r="F1138" s="173">
        <f t="shared" si="29"/>
        <v>0</v>
      </c>
    </row>
    <row r="1139" ht="15.75" hidden="1" spans="1:6">
      <c r="A1139" s="307">
        <v>2170499</v>
      </c>
      <c r="B1139" s="307" t="s">
        <v>890</v>
      </c>
      <c r="C1139" s="308">
        <v>0</v>
      </c>
      <c r="D1139" s="309"/>
      <c r="E1139" s="310"/>
      <c r="F1139" s="173">
        <f t="shared" si="29"/>
        <v>0</v>
      </c>
    </row>
    <row r="1140" ht="15.75" hidden="1" spans="1:6">
      <c r="A1140" s="307">
        <v>21799</v>
      </c>
      <c r="B1140" s="311" t="s">
        <v>891</v>
      </c>
      <c r="C1140" s="312">
        <f>C1141+C1142</f>
        <v>0</v>
      </c>
      <c r="D1140" s="309">
        <f>D1141+D1142</f>
        <v>0</v>
      </c>
      <c r="E1140" s="310"/>
      <c r="F1140" s="173">
        <f t="shared" si="29"/>
        <v>0</v>
      </c>
    </row>
    <row r="1141" ht="15.75" hidden="1" spans="1:6">
      <c r="A1141" s="307">
        <v>2179902</v>
      </c>
      <c r="B1141" s="307" t="s">
        <v>892</v>
      </c>
      <c r="C1141" s="308">
        <v>0</v>
      </c>
      <c r="D1141" s="309"/>
      <c r="E1141" s="310"/>
      <c r="F1141" s="173">
        <f t="shared" si="29"/>
        <v>0</v>
      </c>
    </row>
    <row r="1142" ht="15.75" hidden="1" spans="1:6">
      <c r="A1142" s="307">
        <v>2179999</v>
      </c>
      <c r="B1142" s="307" t="s">
        <v>893</v>
      </c>
      <c r="C1142" s="308">
        <v>0</v>
      </c>
      <c r="D1142" s="309"/>
      <c r="E1142" s="310"/>
      <c r="F1142" s="173">
        <f t="shared" si="29"/>
        <v>0</v>
      </c>
    </row>
    <row r="1143" ht="15.75" hidden="1" spans="1:6">
      <c r="A1143" s="307">
        <v>219</v>
      </c>
      <c r="B1143" s="311" t="s">
        <v>894</v>
      </c>
      <c r="C1143" s="312">
        <f>SUM(C1144:C1152)</f>
        <v>0</v>
      </c>
      <c r="D1143" s="309">
        <f>SUM(D1144:D1152)</f>
        <v>0</v>
      </c>
      <c r="E1143" s="310"/>
      <c r="F1143" s="173">
        <f t="shared" si="29"/>
        <v>0</v>
      </c>
    </row>
    <row r="1144" ht="15.75" hidden="1" spans="1:6">
      <c r="A1144" s="307">
        <v>21901</v>
      </c>
      <c r="B1144" s="311" t="s">
        <v>895</v>
      </c>
      <c r="C1144" s="308">
        <v>0</v>
      </c>
      <c r="D1144" s="309"/>
      <c r="E1144" s="310"/>
      <c r="F1144" s="173">
        <f t="shared" si="29"/>
        <v>0</v>
      </c>
    </row>
    <row r="1145" ht="15.75" hidden="1" spans="1:6">
      <c r="A1145" s="307">
        <v>21902</v>
      </c>
      <c r="B1145" s="311" t="s">
        <v>896</v>
      </c>
      <c r="C1145" s="308">
        <v>0</v>
      </c>
      <c r="D1145" s="309"/>
      <c r="E1145" s="310"/>
      <c r="F1145" s="173">
        <f t="shared" si="29"/>
        <v>0</v>
      </c>
    </row>
    <row r="1146" ht="15.75" hidden="1" spans="1:6">
      <c r="A1146" s="307">
        <v>21903</v>
      </c>
      <c r="B1146" s="311" t="s">
        <v>897</v>
      </c>
      <c r="C1146" s="308">
        <v>0</v>
      </c>
      <c r="D1146" s="309"/>
      <c r="E1146" s="310"/>
      <c r="F1146" s="173">
        <f t="shared" si="29"/>
        <v>0</v>
      </c>
    </row>
    <row r="1147" ht="15.75" hidden="1" spans="1:6">
      <c r="A1147" s="307">
        <v>21904</v>
      </c>
      <c r="B1147" s="311" t="s">
        <v>898</v>
      </c>
      <c r="C1147" s="308">
        <v>0</v>
      </c>
      <c r="D1147" s="309"/>
      <c r="E1147" s="310"/>
      <c r="F1147" s="173">
        <f t="shared" si="29"/>
        <v>0</v>
      </c>
    </row>
    <row r="1148" ht="15.75" hidden="1" spans="1:6">
      <c r="A1148" s="307">
        <v>21905</v>
      </c>
      <c r="B1148" s="311" t="s">
        <v>899</v>
      </c>
      <c r="C1148" s="308">
        <v>0</v>
      </c>
      <c r="D1148" s="309"/>
      <c r="E1148" s="310"/>
      <c r="F1148" s="173">
        <f t="shared" si="29"/>
        <v>0</v>
      </c>
    </row>
    <row r="1149" ht="15.75" hidden="1" spans="1:6">
      <c r="A1149" s="307">
        <v>21906</v>
      </c>
      <c r="B1149" s="311" t="s">
        <v>681</v>
      </c>
      <c r="C1149" s="308">
        <v>0</v>
      </c>
      <c r="D1149" s="309"/>
      <c r="E1149" s="310"/>
      <c r="F1149" s="173">
        <f t="shared" si="29"/>
        <v>0</v>
      </c>
    </row>
    <row r="1150" ht="15.75" hidden="1" spans="1:6">
      <c r="A1150" s="307">
        <v>21907</v>
      </c>
      <c r="B1150" s="311" t="s">
        <v>900</v>
      </c>
      <c r="C1150" s="308">
        <v>0</v>
      </c>
      <c r="D1150" s="309"/>
      <c r="E1150" s="310"/>
      <c r="F1150" s="173">
        <f t="shared" si="29"/>
        <v>0</v>
      </c>
    </row>
    <row r="1151" ht="15.75" hidden="1" spans="1:6">
      <c r="A1151" s="307">
        <v>21908</v>
      </c>
      <c r="B1151" s="311" t="s">
        <v>901</v>
      </c>
      <c r="C1151" s="308">
        <v>0</v>
      </c>
      <c r="D1151" s="309"/>
      <c r="E1151" s="310"/>
      <c r="F1151" s="173">
        <f t="shared" si="29"/>
        <v>0</v>
      </c>
    </row>
    <row r="1152" ht="15.75" hidden="1" spans="1:6">
      <c r="A1152" s="303">
        <v>21999</v>
      </c>
      <c r="B1152" s="325" t="s">
        <v>902</v>
      </c>
      <c r="C1152" s="304">
        <v>0</v>
      </c>
      <c r="D1152" s="305"/>
      <c r="E1152" s="306"/>
      <c r="F1152" s="173">
        <f t="shared" si="29"/>
        <v>0</v>
      </c>
    </row>
    <row r="1153" ht="15.8" customHeight="1" spans="1:6">
      <c r="A1153" s="148">
        <v>220</v>
      </c>
      <c r="B1153" s="171" t="s">
        <v>903</v>
      </c>
      <c r="C1153" s="150">
        <f>C1154+C1181+C1196</f>
        <v>1937</v>
      </c>
      <c r="D1153" s="150">
        <f>D1154+D1181+D1196</f>
        <v>2277</v>
      </c>
      <c r="E1153" s="135">
        <f>ROUND((D1153/C1153-1)*100,2)</f>
        <v>17.55</v>
      </c>
      <c r="F1153" s="173">
        <f t="shared" si="29"/>
        <v>4214</v>
      </c>
    </row>
    <row r="1154" ht="15.8" customHeight="1" spans="1:6">
      <c r="A1154" s="148">
        <v>22001</v>
      </c>
      <c r="B1154" s="171" t="s">
        <v>904</v>
      </c>
      <c r="C1154" s="150">
        <f>SUM(C1155:C1180)</f>
        <v>1785</v>
      </c>
      <c r="D1154" s="150">
        <f>SUM(D1155:D1180)</f>
        <v>2110</v>
      </c>
      <c r="E1154" s="135">
        <f>ROUND((D1154/C1154-1)*100,2)</f>
        <v>18.21</v>
      </c>
      <c r="F1154" s="173">
        <f t="shared" si="29"/>
        <v>3895</v>
      </c>
    </row>
    <row r="1155" ht="15.8" customHeight="1" spans="1:6">
      <c r="A1155" s="148">
        <v>2200101</v>
      </c>
      <c r="B1155" s="148" t="s">
        <v>46</v>
      </c>
      <c r="C1155" s="154">
        <v>981</v>
      </c>
      <c r="D1155" s="150">
        <v>755</v>
      </c>
      <c r="E1155" s="135">
        <f>ROUND((D1155/C1155-1)*100,2)</f>
        <v>-23.04</v>
      </c>
      <c r="F1155" s="173">
        <f t="shared" si="29"/>
        <v>1736</v>
      </c>
    </row>
    <row r="1156" ht="15.8" customHeight="1" spans="1:6">
      <c r="A1156" s="148">
        <v>2200102</v>
      </c>
      <c r="B1156" s="148" t="s">
        <v>47</v>
      </c>
      <c r="C1156" s="154">
        <v>588</v>
      </c>
      <c r="D1156" s="150">
        <v>470</v>
      </c>
      <c r="E1156" s="135">
        <f>ROUND((D1156/C1156-1)*100,2)</f>
        <v>-20.07</v>
      </c>
      <c r="F1156" s="173">
        <f t="shared" si="29"/>
        <v>1058</v>
      </c>
    </row>
    <row r="1157" ht="15.75" hidden="1" spans="1:6">
      <c r="A1157" s="299">
        <v>2200103</v>
      </c>
      <c r="B1157" s="299" t="s">
        <v>48</v>
      </c>
      <c r="C1157" s="300">
        <v>0</v>
      </c>
      <c r="D1157" s="301"/>
      <c r="E1157" s="302"/>
      <c r="F1157" s="173">
        <f t="shared" si="29"/>
        <v>0</v>
      </c>
    </row>
    <row r="1158" ht="15.75" hidden="1" spans="1:6">
      <c r="A1158" s="303">
        <v>2200104</v>
      </c>
      <c r="B1158" s="303" t="s">
        <v>905</v>
      </c>
      <c r="C1158" s="304">
        <v>0</v>
      </c>
      <c r="D1158" s="305"/>
      <c r="E1158" s="306"/>
      <c r="F1158" s="173">
        <f t="shared" si="29"/>
        <v>0</v>
      </c>
    </row>
    <row r="1159" ht="15.8" customHeight="1" spans="1:6">
      <c r="A1159" s="148">
        <v>2200106</v>
      </c>
      <c r="B1159" s="148" t="s">
        <v>906</v>
      </c>
      <c r="C1159" s="154">
        <v>131</v>
      </c>
      <c r="D1159" s="150">
        <v>-67</v>
      </c>
      <c r="E1159" s="135">
        <f>ROUND((D1159/C1159-1)*100,2)</f>
        <v>-151.15</v>
      </c>
      <c r="F1159" s="173">
        <f t="shared" si="29"/>
        <v>64</v>
      </c>
    </row>
    <row r="1160" ht="15.75" hidden="1" spans="1:6">
      <c r="A1160" s="299">
        <v>2200107</v>
      </c>
      <c r="B1160" s="299" t="s">
        <v>907</v>
      </c>
      <c r="C1160" s="300">
        <v>0</v>
      </c>
      <c r="D1160" s="301"/>
      <c r="E1160" s="302"/>
      <c r="F1160" s="173">
        <f t="shared" si="29"/>
        <v>0</v>
      </c>
    </row>
    <row r="1161" ht="15.75" hidden="1" spans="1:6">
      <c r="A1161" s="307">
        <v>2200108</v>
      </c>
      <c r="B1161" s="307" t="s">
        <v>908</v>
      </c>
      <c r="C1161" s="308">
        <v>0</v>
      </c>
      <c r="D1161" s="309"/>
      <c r="E1161" s="310"/>
      <c r="F1161" s="173">
        <f t="shared" si="29"/>
        <v>0</v>
      </c>
    </row>
    <row r="1162" ht="15.75" hidden="1" spans="1:6">
      <c r="A1162" s="307">
        <v>2200109</v>
      </c>
      <c r="B1162" s="307" t="s">
        <v>909</v>
      </c>
      <c r="C1162" s="308">
        <v>0</v>
      </c>
      <c r="D1162" s="309"/>
      <c r="E1162" s="310"/>
      <c r="F1162" s="173">
        <f t="shared" ref="F1162:F1225" si="30">C1162+D1162</f>
        <v>0</v>
      </c>
    </row>
    <row r="1163" ht="15.75" hidden="1" spans="1:6">
      <c r="A1163" s="307">
        <v>2200112</v>
      </c>
      <c r="B1163" s="307" t="s">
        <v>910</v>
      </c>
      <c r="C1163" s="308">
        <v>0</v>
      </c>
      <c r="D1163" s="309"/>
      <c r="E1163" s="310"/>
      <c r="F1163" s="173">
        <f t="shared" si="30"/>
        <v>0</v>
      </c>
    </row>
    <row r="1164" ht="15.75" hidden="1" spans="1:6">
      <c r="A1164" s="307">
        <v>2200113</v>
      </c>
      <c r="B1164" s="307" t="s">
        <v>911</v>
      </c>
      <c r="C1164" s="308">
        <v>0</v>
      </c>
      <c r="D1164" s="309"/>
      <c r="E1164" s="310"/>
      <c r="F1164" s="173">
        <f t="shared" si="30"/>
        <v>0</v>
      </c>
    </row>
    <row r="1165" ht="15.75" hidden="1" spans="1:6">
      <c r="A1165" s="307">
        <v>2200114</v>
      </c>
      <c r="B1165" s="307" t="s">
        <v>912</v>
      </c>
      <c r="C1165" s="308">
        <v>0</v>
      </c>
      <c r="D1165" s="309"/>
      <c r="E1165" s="310"/>
      <c r="F1165" s="173">
        <f t="shared" si="30"/>
        <v>0</v>
      </c>
    </row>
    <row r="1166" ht="15.75" hidden="1" spans="1:6">
      <c r="A1166" s="307">
        <v>2200115</v>
      </c>
      <c r="B1166" s="307" t="s">
        <v>913</v>
      </c>
      <c r="C1166" s="308">
        <v>0</v>
      </c>
      <c r="D1166" s="309"/>
      <c r="E1166" s="310"/>
      <c r="F1166" s="173">
        <f t="shared" si="30"/>
        <v>0</v>
      </c>
    </row>
    <row r="1167" ht="15.75" hidden="1" spans="1:6">
      <c r="A1167" s="307">
        <v>2200116</v>
      </c>
      <c r="B1167" s="307" t="s">
        <v>914</v>
      </c>
      <c r="C1167" s="308">
        <v>0</v>
      </c>
      <c r="D1167" s="309"/>
      <c r="E1167" s="310"/>
      <c r="F1167" s="173">
        <f t="shared" si="30"/>
        <v>0</v>
      </c>
    </row>
    <row r="1168" ht="15.75" hidden="1" spans="1:6">
      <c r="A1168" s="307">
        <v>2200119</v>
      </c>
      <c r="B1168" s="307" t="s">
        <v>915</v>
      </c>
      <c r="C1168" s="308">
        <v>0</v>
      </c>
      <c r="D1168" s="309"/>
      <c r="E1168" s="310"/>
      <c r="F1168" s="173">
        <f t="shared" si="30"/>
        <v>0</v>
      </c>
    </row>
    <row r="1169" ht="15.75" hidden="1" spans="1:6">
      <c r="A1169" s="307">
        <v>2200120</v>
      </c>
      <c r="B1169" s="307" t="s">
        <v>916</v>
      </c>
      <c r="C1169" s="308">
        <v>0</v>
      </c>
      <c r="D1169" s="309"/>
      <c r="E1169" s="310"/>
      <c r="F1169" s="173">
        <f t="shared" si="30"/>
        <v>0</v>
      </c>
    </row>
    <row r="1170" ht="15.75" hidden="1" spans="1:6">
      <c r="A1170" s="307">
        <v>2200121</v>
      </c>
      <c r="B1170" s="307" t="s">
        <v>917</v>
      </c>
      <c r="C1170" s="308">
        <v>0</v>
      </c>
      <c r="D1170" s="309"/>
      <c r="E1170" s="310"/>
      <c r="F1170" s="173">
        <f t="shared" si="30"/>
        <v>0</v>
      </c>
    </row>
    <row r="1171" ht="15.75" hidden="1" spans="1:6">
      <c r="A1171" s="307">
        <v>2200122</v>
      </c>
      <c r="B1171" s="307" t="s">
        <v>918</v>
      </c>
      <c r="C1171" s="308">
        <v>0</v>
      </c>
      <c r="D1171" s="309"/>
      <c r="E1171" s="310"/>
      <c r="F1171" s="173">
        <f t="shared" si="30"/>
        <v>0</v>
      </c>
    </row>
    <row r="1172" ht="15.75" hidden="1" spans="1:6">
      <c r="A1172" s="307">
        <v>2200123</v>
      </c>
      <c r="B1172" s="307" t="s">
        <v>919</v>
      </c>
      <c r="C1172" s="308">
        <v>0</v>
      </c>
      <c r="D1172" s="309"/>
      <c r="E1172" s="310"/>
      <c r="F1172" s="173">
        <f t="shared" si="30"/>
        <v>0</v>
      </c>
    </row>
    <row r="1173" ht="15.75" hidden="1" spans="1:6">
      <c r="A1173" s="307">
        <v>2200124</v>
      </c>
      <c r="B1173" s="307" t="s">
        <v>920</v>
      </c>
      <c r="C1173" s="308">
        <v>0</v>
      </c>
      <c r="D1173" s="309"/>
      <c r="E1173" s="310"/>
      <c r="F1173" s="173">
        <f t="shared" si="30"/>
        <v>0</v>
      </c>
    </row>
    <row r="1174" ht="15.75" hidden="1" spans="1:6">
      <c r="A1174" s="307">
        <v>2200125</v>
      </c>
      <c r="B1174" s="307" t="s">
        <v>921</v>
      </c>
      <c r="C1174" s="308">
        <v>0</v>
      </c>
      <c r="D1174" s="309"/>
      <c r="E1174" s="310"/>
      <c r="F1174" s="173">
        <f t="shared" si="30"/>
        <v>0</v>
      </c>
    </row>
    <row r="1175" ht="15.75" hidden="1" spans="1:6">
      <c r="A1175" s="307">
        <v>2200126</v>
      </c>
      <c r="B1175" s="307" t="s">
        <v>922</v>
      </c>
      <c r="C1175" s="308">
        <v>0</v>
      </c>
      <c r="D1175" s="309"/>
      <c r="E1175" s="310"/>
      <c r="F1175" s="173">
        <f t="shared" si="30"/>
        <v>0</v>
      </c>
    </row>
    <row r="1176" ht="15.75" hidden="1" spans="1:6">
      <c r="A1176" s="307">
        <v>2200127</v>
      </c>
      <c r="B1176" s="307" t="s">
        <v>923</v>
      </c>
      <c r="C1176" s="308">
        <v>0</v>
      </c>
      <c r="D1176" s="309"/>
      <c r="E1176" s="310"/>
      <c r="F1176" s="173">
        <f t="shared" si="30"/>
        <v>0</v>
      </c>
    </row>
    <row r="1177" ht="15.75" hidden="1" spans="1:6">
      <c r="A1177" s="307">
        <v>2200128</v>
      </c>
      <c r="B1177" s="307" t="s">
        <v>924</v>
      </c>
      <c r="C1177" s="308">
        <v>0</v>
      </c>
      <c r="D1177" s="309"/>
      <c r="E1177" s="310"/>
      <c r="F1177" s="173">
        <f t="shared" si="30"/>
        <v>0</v>
      </c>
    </row>
    <row r="1178" ht="15.75" hidden="1" spans="1:6">
      <c r="A1178" s="303">
        <v>2200129</v>
      </c>
      <c r="B1178" s="303" t="s">
        <v>925</v>
      </c>
      <c r="C1178" s="304">
        <v>0</v>
      </c>
      <c r="D1178" s="305"/>
      <c r="E1178" s="306"/>
      <c r="F1178" s="173">
        <f t="shared" si="30"/>
        <v>0</v>
      </c>
    </row>
    <row r="1179" ht="15.8" customHeight="1" spans="1:6">
      <c r="A1179" s="148">
        <v>2200150</v>
      </c>
      <c r="B1179" s="148" t="s">
        <v>55</v>
      </c>
      <c r="C1179" s="154">
        <v>10</v>
      </c>
      <c r="D1179" s="150"/>
      <c r="E1179" s="135">
        <f>ROUND((D1179/C1179-1)*100,2)</f>
        <v>-100</v>
      </c>
      <c r="F1179" s="173">
        <f t="shared" si="30"/>
        <v>10</v>
      </c>
    </row>
    <row r="1180" ht="15.8" customHeight="1" spans="1:6">
      <c r="A1180" s="148">
        <v>2200199</v>
      </c>
      <c r="B1180" s="148" t="s">
        <v>926</v>
      </c>
      <c r="C1180" s="154">
        <v>75</v>
      </c>
      <c r="D1180" s="150">
        <v>952</v>
      </c>
      <c r="E1180" s="135">
        <f>ROUND((D1180/C1180-1)*100,2)</f>
        <v>1169.33</v>
      </c>
      <c r="F1180" s="173">
        <f t="shared" si="30"/>
        <v>1027</v>
      </c>
    </row>
    <row r="1181" ht="15.8" customHeight="1" spans="1:6">
      <c r="A1181" s="148">
        <v>22005</v>
      </c>
      <c r="B1181" s="171" t="s">
        <v>927</v>
      </c>
      <c r="C1181" s="150">
        <f>SUM(C1182:C1195)</f>
        <v>152</v>
      </c>
      <c r="D1181" s="150">
        <f>SUM(D1182:D1195)</f>
        <v>167</v>
      </c>
      <c r="E1181" s="135">
        <f>ROUND((D1181/C1181-1)*100,2)</f>
        <v>9.87</v>
      </c>
      <c r="F1181" s="173">
        <f t="shared" si="30"/>
        <v>319</v>
      </c>
    </row>
    <row r="1182" ht="15.75" hidden="1" spans="1:6">
      <c r="A1182" s="295">
        <v>2200501</v>
      </c>
      <c r="B1182" s="295" t="s">
        <v>46</v>
      </c>
      <c r="C1182" s="296">
        <v>0</v>
      </c>
      <c r="D1182" s="297"/>
      <c r="E1182" s="298"/>
      <c r="F1182" s="173">
        <f t="shared" si="30"/>
        <v>0</v>
      </c>
    </row>
    <row r="1183" ht="15.8" customHeight="1" spans="1:6">
      <c r="A1183" s="148">
        <v>2200502</v>
      </c>
      <c r="B1183" s="148" t="s">
        <v>47</v>
      </c>
      <c r="C1183" s="154">
        <v>10</v>
      </c>
      <c r="D1183" s="150">
        <v>17</v>
      </c>
      <c r="E1183" s="135">
        <f>ROUND((D1183/C1183-1)*100,2)</f>
        <v>70</v>
      </c>
      <c r="F1183" s="173">
        <f t="shared" si="30"/>
        <v>27</v>
      </c>
    </row>
    <row r="1184" ht="15.75" hidden="1" spans="1:6">
      <c r="A1184" s="295">
        <v>2200503</v>
      </c>
      <c r="B1184" s="295" t="s">
        <v>48</v>
      </c>
      <c r="C1184" s="296">
        <v>0</v>
      </c>
      <c r="D1184" s="297"/>
      <c r="E1184" s="298"/>
      <c r="F1184" s="173">
        <f t="shared" si="30"/>
        <v>0</v>
      </c>
    </row>
    <row r="1185" ht="15.8" customHeight="1" spans="1:6">
      <c r="A1185" s="148">
        <v>2200504</v>
      </c>
      <c r="B1185" s="148" t="s">
        <v>928</v>
      </c>
      <c r="C1185" s="154">
        <v>0</v>
      </c>
      <c r="D1185" s="150">
        <v>21</v>
      </c>
      <c r="E1185" s="135"/>
      <c r="F1185" s="173">
        <f t="shared" si="30"/>
        <v>21</v>
      </c>
    </row>
    <row r="1186" ht="15.75" hidden="1" spans="1:6">
      <c r="A1186" s="299">
        <v>2200506</v>
      </c>
      <c r="B1186" s="299" t="s">
        <v>929</v>
      </c>
      <c r="C1186" s="300">
        <v>0</v>
      </c>
      <c r="D1186" s="301"/>
      <c r="E1186" s="302"/>
      <c r="F1186" s="173">
        <f t="shared" si="30"/>
        <v>0</v>
      </c>
    </row>
    <row r="1187" ht="15.75" hidden="1" spans="1:6">
      <c r="A1187" s="307">
        <v>2200507</v>
      </c>
      <c r="B1187" s="307" t="s">
        <v>930</v>
      </c>
      <c r="C1187" s="308">
        <v>0</v>
      </c>
      <c r="D1187" s="309"/>
      <c r="E1187" s="310"/>
      <c r="F1187" s="173">
        <f t="shared" si="30"/>
        <v>0</v>
      </c>
    </row>
    <row r="1188" ht="15.75" hidden="1" spans="1:6">
      <c r="A1188" s="303">
        <v>2200508</v>
      </c>
      <c r="B1188" s="303" t="s">
        <v>931</v>
      </c>
      <c r="C1188" s="304">
        <v>0</v>
      </c>
      <c r="D1188" s="305"/>
      <c r="E1188" s="306"/>
      <c r="F1188" s="173">
        <f t="shared" si="30"/>
        <v>0</v>
      </c>
    </row>
    <row r="1189" ht="15.8" customHeight="1" spans="1:6">
      <c r="A1189" s="148">
        <v>2200509</v>
      </c>
      <c r="B1189" s="148" t="s">
        <v>932</v>
      </c>
      <c r="C1189" s="154">
        <v>40</v>
      </c>
      <c r="D1189" s="150"/>
      <c r="E1189" s="135">
        <f>ROUND((D1189/C1189-1)*100,2)</f>
        <v>-100</v>
      </c>
      <c r="F1189" s="173">
        <f t="shared" si="30"/>
        <v>40</v>
      </c>
    </row>
    <row r="1190" ht="15.75" hidden="1" spans="1:6">
      <c r="A1190" s="299">
        <v>2200510</v>
      </c>
      <c r="B1190" s="299" t="s">
        <v>933</v>
      </c>
      <c r="C1190" s="300">
        <v>0</v>
      </c>
      <c r="D1190" s="301"/>
      <c r="E1190" s="302"/>
      <c r="F1190" s="173">
        <f t="shared" si="30"/>
        <v>0</v>
      </c>
    </row>
    <row r="1191" ht="15.75" hidden="1" spans="1:6">
      <c r="A1191" s="307">
        <v>2200511</v>
      </c>
      <c r="B1191" s="307" t="s">
        <v>934</v>
      </c>
      <c r="C1191" s="308">
        <v>0</v>
      </c>
      <c r="D1191" s="309"/>
      <c r="E1191" s="310"/>
      <c r="F1191" s="173">
        <f t="shared" si="30"/>
        <v>0</v>
      </c>
    </row>
    <row r="1192" ht="15.75" hidden="1" spans="1:6">
      <c r="A1192" s="307">
        <v>2200512</v>
      </c>
      <c r="B1192" s="307" t="s">
        <v>935</v>
      </c>
      <c r="C1192" s="308">
        <v>0</v>
      </c>
      <c r="D1192" s="309"/>
      <c r="E1192" s="310"/>
      <c r="F1192" s="173">
        <f t="shared" si="30"/>
        <v>0</v>
      </c>
    </row>
    <row r="1193" ht="15.75" hidden="1" spans="1:6">
      <c r="A1193" s="307">
        <v>2200513</v>
      </c>
      <c r="B1193" s="307" t="s">
        <v>936</v>
      </c>
      <c r="C1193" s="308">
        <v>0</v>
      </c>
      <c r="D1193" s="309"/>
      <c r="E1193" s="310"/>
      <c r="F1193" s="173">
        <f t="shared" si="30"/>
        <v>0</v>
      </c>
    </row>
    <row r="1194" ht="15.75" hidden="1" spans="1:6">
      <c r="A1194" s="303">
        <v>2200514</v>
      </c>
      <c r="B1194" s="303" t="s">
        <v>937</v>
      </c>
      <c r="C1194" s="304">
        <v>0</v>
      </c>
      <c r="D1194" s="305"/>
      <c r="E1194" s="306"/>
      <c r="F1194" s="173">
        <f t="shared" si="30"/>
        <v>0</v>
      </c>
    </row>
    <row r="1195" ht="15.8" customHeight="1" spans="1:6">
      <c r="A1195" s="148">
        <v>2200599</v>
      </c>
      <c r="B1195" s="148" t="s">
        <v>938</v>
      </c>
      <c r="C1195" s="154">
        <v>102</v>
      </c>
      <c r="D1195" s="150">
        <v>129</v>
      </c>
      <c r="E1195" s="135">
        <f>ROUND((D1195/C1195-1)*100,2)</f>
        <v>26.47</v>
      </c>
      <c r="F1195" s="173">
        <f t="shared" si="30"/>
        <v>231</v>
      </c>
    </row>
    <row r="1196" ht="15.75" hidden="1" spans="1:6">
      <c r="A1196" s="299">
        <v>22099</v>
      </c>
      <c r="B1196" s="314" t="s">
        <v>939</v>
      </c>
      <c r="C1196" s="315">
        <f>C1197</f>
        <v>0</v>
      </c>
      <c r="D1196" s="301">
        <f>D1197</f>
        <v>0</v>
      </c>
      <c r="E1196" s="302"/>
      <c r="F1196" s="173">
        <f t="shared" si="30"/>
        <v>0</v>
      </c>
    </row>
    <row r="1197" ht="15.75" hidden="1" spans="1:6">
      <c r="A1197" s="303">
        <v>2209999</v>
      </c>
      <c r="B1197" s="303" t="s">
        <v>940</v>
      </c>
      <c r="C1197" s="304">
        <v>0</v>
      </c>
      <c r="D1197" s="305"/>
      <c r="E1197" s="306"/>
      <c r="F1197" s="173">
        <f t="shared" si="30"/>
        <v>0</v>
      </c>
    </row>
    <row r="1198" ht="15.8" customHeight="1" spans="1:6">
      <c r="A1198" s="148">
        <v>221</v>
      </c>
      <c r="B1198" s="171" t="s">
        <v>941</v>
      </c>
      <c r="C1198" s="150">
        <f>SUM(C1199,C1209,C1213)</f>
        <v>24782</v>
      </c>
      <c r="D1198" s="150">
        <f>SUM(D1199,D1209,D1213)</f>
        <v>15731</v>
      </c>
      <c r="E1198" s="135">
        <f>ROUND((D1198/C1198-1)*100,2)</f>
        <v>-36.52</v>
      </c>
      <c r="F1198" s="173">
        <f t="shared" si="30"/>
        <v>40513</v>
      </c>
    </row>
    <row r="1199" ht="15.8" customHeight="1" spans="1:6">
      <c r="A1199" s="148">
        <v>22101</v>
      </c>
      <c r="B1199" s="171" t="s">
        <v>942</v>
      </c>
      <c r="C1199" s="150">
        <f>SUM(C1200:C1208)</f>
        <v>10190</v>
      </c>
      <c r="D1199" s="150">
        <f>SUM(D1200:D1208)</f>
        <v>1044</v>
      </c>
      <c r="E1199" s="135">
        <f>ROUND((D1199/C1199-1)*100,2)</f>
        <v>-89.75</v>
      </c>
      <c r="F1199" s="173">
        <f t="shared" si="30"/>
        <v>11234</v>
      </c>
    </row>
    <row r="1200" ht="15.75" hidden="1" spans="1:6">
      <c r="A1200" s="295">
        <v>2210102</v>
      </c>
      <c r="B1200" s="295" t="s">
        <v>943</v>
      </c>
      <c r="C1200" s="296">
        <v>0</v>
      </c>
      <c r="D1200" s="297"/>
      <c r="E1200" s="298"/>
      <c r="F1200" s="173">
        <f t="shared" si="30"/>
        <v>0</v>
      </c>
    </row>
    <row r="1201" ht="15.8" customHeight="1" spans="1:6">
      <c r="A1201" s="148">
        <v>2210103</v>
      </c>
      <c r="B1201" s="148" t="s">
        <v>944</v>
      </c>
      <c r="C1201" s="154">
        <v>4217</v>
      </c>
      <c r="D1201" s="150">
        <v>-1359</v>
      </c>
      <c r="E1201" s="135">
        <f>ROUND((D1201/C1201-1)*100,2)</f>
        <v>-132.23</v>
      </c>
      <c r="F1201" s="173">
        <f t="shared" si="30"/>
        <v>2858</v>
      </c>
    </row>
    <row r="1202" ht="15.75" hidden="1" spans="1:6">
      <c r="A1202" s="295">
        <v>2210104</v>
      </c>
      <c r="B1202" s="295" t="s">
        <v>945</v>
      </c>
      <c r="C1202" s="296">
        <v>0</v>
      </c>
      <c r="D1202" s="297"/>
      <c r="E1202" s="298"/>
      <c r="F1202" s="173">
        <f t="shared" si="30"/>
        <v>0</v>
      </c>
    </row>
    <row r="1203" ht="15.8" customHeight="1" spans="1:6">
      <c r="A1203" s="148">
        <v>2210105</v>
      </c>
      <c r="B1203" s="148" t="s">
        <v>946</v>
      </c>
      <c r="C1203" s="154">
        <v>227</v>
      </c>
      <c r="D1203" s="150">
        <v>158</v>
      </c>
      <c r="E1203" s="135">
        <f>ROUND((D1203/C1203-1)*100,2)</f>
        <v>-30.4</v>
      </c>
      <c r="F1203" s="173">
        <f t="shared" si="30"/>
        <v>385</v>
      </c>
    </row>
    <row r="1204" ht="15.8" customHeight="1" spans="1:6">
      <c r="A1204" s="148">
        <v>2210108</v>
      </c>
      <c r="B1204" s="148" t="s">
        <v>947</v>
      </c>
      <c r="C1204" s="154">
        <v>0</v>
      </c>
      <c r="D1204" s="150">
        <v>375</v>
      </c>
      <c r="E1204" s="135"/>
      <c r="F1204" s="173">
        <f t="shared" si="30"/>
        <v>375</v>
      </c>
    </row>
    <row r="1205" ht="15.8" customHeight="1" spans="1:6">
      <c r="A1205" s="148">
        <v>2210111</v>
      </c>
      <c r="B1205" s="148" t="s">
        <v>948</v>
      </c>
      <c r="C1205" s="154">
        <v>5746</v>
      </c>
      <c r="D1205" s="150">
        <v>200</v>
      </c>
      <c r="E1205" s="135">
        <f>ROUND((D1205/C1205-1)*100,2)</f>
        <v>-96.52</v>
      </c>
      <c r="F1205" s="173">
        <f t="shared" si="30"/>
        <v>5946</v>
      </c>
    </row>
    <row r="1206" ht="15.75" hidden="1" spans="1:6">
      <c r="A1206" s="299">
        <v>2210112</v>
      </c>
      <c r="B1206" s="299" t="s">
        <v>949</v>
      </c>
      <c r="C1206" s="300"/>
      <c r="D1206" s="301"/>
      <c r="E1206" s="302"/>
      <c r="F1206" s="173">
        <f t="shared" si="30"/>
        <v>0</v>
      </c>
    </row>
    <row r="1207" ht="15.75" hidden="1" spans="1:6">
      <c r="A1207" s="303">
        <v>2210113</v>
      </c>
      <c r="B1207" s="303" t="s">
        <v>950</v>
      </c>
      <c r="C1207" s="304"/>
      <c r="D1207" s="305"/>
      <c r="E1207" s="306"/>
      <c r="F1207" s="173">
        <f t="shared" si="30"/>
        <v>0</v>
      </c>
    </row>
    <row r="1208" ht="15.8" customHeight="1" spans="1:6">
      <c r="A1208" s="148">
        <v>2210199</v>
      </c>
      <c r="B1208" s="148" t="s">
        <v>951</v>
      </c>
      <c r="C1208" s="154">
        <v>0</v>
      </c>
      <c r="D1208" s="150">
        <v>1670</v>
      </c>
      <c r="E1208" s="135"/>
      <c r="F1208" s="173">
        <f t="shared" si="30"/>
        <v>1670</v>
      </c>
    </row>
    <row r="1209" ht="15.8" customHeight="1" spans="1:6">
      <c r="A1209" s="148">
        <v>22102</v>
      </c>
      <c r="B1209" s="171" t="s">
        <v>952</v>
      </c>
      <c r="C1209" s="150">
        <f>SUM(C1210:C1212)</f>
        <v>14254</v>
      </c>
      <c r="D1209" s="150">
        <f>SUM(D1210:D1212)</f>
        <v>13831</v>
      </c>
      <c r="E1209" s="135">
        <f>ROUND((D1209/C1209-1)*100,2)</f>
        <v>-2.97</v>
      </c>
      <c r="F1209" s="173">
        <f t="shared" si="30"/>
        <v>28085</v>
      </c>
    </row>
    <row r="1210" ht="15.8" customHeight="1" spans="1:6">
      <c r="A1210" s="148">
        <v>2210201</v>
      </c>
      <c r="B1210" s="148" t="s">
        <v>953</v>
      </c>
      <c r="C1210" s="154">
        <v>7496</v>
      </c>
      <c r="D1210" s="150">
        <v>7596</v>
      </c>
      <c r="E1210" s="135">
        <f>ROUND((D1210/C1210-1)*100,2)</f>
        <v>1.33</v>
      </c>
      <c r="F1210" s="173">
        <f t="shared" si="30"/>
        <v>15092</v>
      </c>
    </row>
    <row r="1211" ht="15.75" hidden="1" spans="1:6">
      <c r="A1211" s="295">
        <v>2210202</v>
      </c>
      <c r="B1211" s="295" t="s">
        <v>954</v>
      </c>
      <c r="C1211" s="296">
        <v>0</v>
      </c>
      <c r="D1211" s="297"/>
      <c r="E1211" s="298"/>
      <c r="F1211" s="173">
        <f t="shared" si="30"/>
        <v>0</v>
      </c>
    </row>
    <row r="1212" ht="15.8" customHeight="1" spans="1:6">
      <c r="A1212" s="148">
        <v>2210203</v>
      </c>
      <c r="B1212" s="148" t="s">
        <v>955</v>
      </c>
      <c r="C1212" s="154">
        <v>6758</v>
      </c>
      <c r="D1212" s="150">
        <v>6235</v>
      </c>
      <c r="E1212" s="135">
        <f>ROUND((D1212/C1212-1)*100,2)</f>
        <v>-7.74</v>
      </c>
      <c r="F1212" s="173">
        <f t="shared" si="30"/>
        <v>12993</v>
      </c>
    </row>
    <row r="1213" ht="15.8" customHeight="1" spans="1:6">
      <c r="A1213" s="148">
        <v>22103</v>
      </c>
      <c r="B1213" s="171" t="s">
        <v>956</v>
      </c>
      <c r="C1213" s="150">
        <f>SUM(C1214:C1216)</f>
        <v>338</v>
      </c>
      <c r="D1213" s="150">
        <f>SUM(D1214:D1216)</f>
        <v>856</v>
      </c>
      <c r="E1213" s="135">
        <f>ROUND((D1213/C1213-1)*100,2)</f>
        <v>153.25</v>
      </c>
      <c r="F1213" s="173">
        <f t="shared" si="30"/>
        <v>1194</v>
      </c>
    </row>
    <row r="1214" ht="15.75" hidden="1" spans="1:6">
      <c r="A1214" s="299">
        <v>2210301</v>
      </c>
      <c r="B1214" s="299" t="s">
        <v>957</v>
      </c>
      <c r="C1214" s="300">
        <v>0</v>
      </c>
      <c r="D1214" s="301"/>
      <c r="E1214" s="302"/>
      <c r="F1214" s="173">
        <f t="shared" si="30"/>
        <v>0</v>
      </c>
    </row>
    <row r="1215" ht="15.75" hidden="1" spans="1:6">
      <c r="A1215" s="303">
        <v>2210302</v>
      </c>
      <c r="B1215" s="303" t="s">
        <v>958</v>
      </c>
      <c r="C1215" s="304">
        <v>0</v>
      </c>
      <c r="D1215" s="305"/>
      <c r="E1215" s="306"/>
      <c r="F1215" s="173">
        <f t="shared" si="30"/>
        <v>0</v>
      </c>
    </row>
    <row r="1216" ht="15.8" customHeight="1" spans="1:6">
      <c r="A1216" s="148">
        <v>2210399</v>
      </c>
      <c r="B1216" s="148" t="s">
        <v>959</v>
      </c>
      <c r="C1216" s="154">
        <v>338</v>
      </c>
      <c r="D1216" s="150">
        <v>856</v>
      </c>
      <c r="E1216" s="135">
        <f>ROUND((D1216/C1216-1)*100,2)</f>
        <v>153.25</v>
      </c>
      <c r="F1216" s="173">
        <f t="shared" si="30"/>
        <v>1194</v>
      </c>
    </row>
    <row r="1217" ht="15.8" customHeight="1" spans="1:6">
      <c r="A1217" s="148">
        <v>222</v>
      </c>
      <c r="B1217" s="171" t="s">
        <v>960</v>
      </c>
      <c r="C1217" s="150">
        <f>C1218+C1236+C1243+C1249</f>
        <v>1159</v>
      </c>
      <c r="D1217" s="150">
        <f>D1218+D1236+D1243+D1249</f>
        <v>1657</v>
      </c>
      <c r="E1217" s="135">
        <f>ROUND((D1217/C1217-1)*100,2)</f>
        <v>42.97</v>
      </c>
      <c r="F1217" s="173">
        <f t="shared" si="30"/>
        <v>2816</v>
      </c>
    </row>
    <row r="1218" ht="15.8" customHeight="1" spans="1:6">
      <c r="A1218" s="148">
        <v>22201</v>
      </c>
      <c r="B1218" s="171" t="s">
        <v>961</v>
      </c>
      <c r="C1218" s="150">
        <f>SUM(C1219:C1235)</f>
        <v>1608</v>
      </c>
      <c r="D1218" s="150">
        <f>SUM(D1219:D1235)</f>
        <v>1657</v>
      </c>
      <c r="E1218" s="135">
        <f>ROUND((D1218/C1218-1)*100,2)</f>
        <v>3.05</v>
      </c>
      <c r="F1218" s="173">
        <f t="shared" si="30"/>
        <v>3265</v>
      </c>
    </row>
    <row r="1219" ht="15.75" hidden="1" spans="1:6">
      <c r="A1219" s="295">
        <v>2220101</v>
      </c>
      <c r="B1219" s="295" t="s">
        <v>46</v>
      </c>
      <c r="C1219" s="296">
        <v>0</v>
      </c>
      <c r="D1219" s="297"/>
      <c r="E1219" s="298"/>
      <c r="F1219" s="173">
        <f t="shared" si="30"/>
        <v>0</v>
      </c>
    </row>
    <row r="1220" ht="15.8" customHeight="1" spans="1:6">
      <c r="A1220" s="148">
        <v>2220102</v>
      </c>
      <c r="B1220" s="148" t="s">
        <v>47</v>
      </c>
      <c r="C1220" s="154">
        <v>4</v>
      </c>
      <c r="D1220" s="150"/>
      <c r="E1220" s="135">
        <f>ROUND((D1220/C1220-1)*100,2)</f>
        <v>-100</v>
      </c>
      <c r="F1220" s="173">
        <f t="shared" si="30"/>
        <v>4</v>
      </c>
    </row>
    <row r="1221" ht="15.75" hidden="1" spans="1:6">
      <c r="A1221" s="299">
        <v>2220103</v>
      </c>
      <c r="B1221" s="299" t="s">
        <v>48</v>
      </c>
      <c r="C1221" s="300">
        <v>0</v>
      </c>
      <c r="D1221" s="301"/>
      <c r="E1221" s="302"/>
      <c r="F1221" s="173">
        <f t="shared" si="30"/>
        <v>0</v>
      </c>
    </row>
    <row r="1222" ht="15.75" hidden="1" spans="1:6">
      <c r="A1222" s="307">
        <v>2220104</v>
      </c>
      <c r="B1222" s="307" t="s">
        <v>962</v>
      </c>
      <c r="C1222" s="308">
        <v>0</v>
      </c>
      <c r="D1222" s="309"/>
      <c r="E1222" s="310"/>
      <c r="F1222" s="173">
        <f t="shared" si="30"/>
        <v>0</v>
      </c>
    </row>
    <row r="1223" ht="15.75" hidden="1" spans="1:6">
      <c r="A1223" s="303">
        <v>2220105</v>
      </c>
      <c r="B1223" s="303" t="s">
        <v>963</v>
      </c>
      <c r="C1223" s="304">
        <v>0</v>
      </c>
      <c r="D1223" s="305"/>
      <c r="E1223" s="306"/>
      <c r="F1223" s="173">
        <f t="shared" si="30"/>
        <v>0</v>
      </c>
    </row>
    <row r="1224" ht="15.8" customHeight="1" spans="1:6">
      <c r="A1224" s="148">
        <v>2220106</v>
      </c>
      <c r="B1224" s="148" t="s">
        <v>964</v>
      </c>
      <c r="C1224" s="154">
        <v>1</v>
      </c>
      <c r="D1224" s="150"/>
      <c r="E1224" s="135">
        <f>ROUND((D1224/C1224-1)*100,2)</f>
        <v>-100</v>
      </c>
      <c r="F1224" s="173">
        <f t="shared" si="30"/>
        <v>1</v>
      </c>
    </row>
    <row r="1225" ht="15.75" hidden="1" spans="1:6">
      <c r="A1225" s="299">
        <v>2220107</v>
      </c>
      <c r="B1225" s="299" t="s">
        <v>965</v>
      </c>
      <c r="C1225" s="300">
        <v>0</v>
      </c>
      <c r="D1225" s="301"/>
      <c r="E1225" s="302"/>
      <c r="F1225" s="173">
        <f t="shared" si="30"/>
        <v>0</v>
      </c>
    </row>
    <row r="1226" ht="15.75" hidden="1" spans="1:6">
      <c r="A1226" s="307">
        <v>2220112</v>
      </c>
      <c r="B1226" s="307" t="s">
        <v>966</v>
      </c>
      <c r="C1226" s="308">
        <v>0</v>
      </c>
      <c r="D1226" s="309"/>
      <c r="E1226" s="310"/>
      <c r="F1226" s="173">
        <f t="shared" ref="F1226:F1289" si="31">C1226+D1226</f>
        <v>0</v>
      </c>
    </row>
    <row r="1227" ht="15.75" hidden="1" spans="1:6">
      <c r="A1227" s="307">
        <v>2220113</v>
      </c>
      <c r="B1227" s="307" t="s">
        <v>967</v>
      </c>
      <c r="C1227" s="308">
        <v>0</v>
      </c>
      <c r="D1227" s="309"/>
      <c r="E1227" s="310"/>
      <c r="F1227" s="173">
        <f t="shared" si="31"/>
        <v>0</v>
      </c>
    </row>
    <row r="1228" ht="15.75" hidden="1" spans="1:6">
      <c r="A1228" s="307">
        <v>2220114</v>
      </c>
      <c r="B1228" s="307" t="s">
        <v>968</v>
      </c>
      <c r="C1228" s="308">
        <v>0</v>
      </c>
      <c r="D1228" s="309"/>
      <c r="E1228" s="310"/>
      <c r="F1228" s="173">
        <f t="shared" si="31"/>
        <v>0</v>
      </c>
    </row>
    <row r="1229" ht="15.75" hidden="1" spans="1:6">
      <c r="A1229" s="307">
        <v>2220115</v>
      </c>
      <c r="B1229" s="307" t="s">
        <v>969</v>
      </c>
      <c r="C1229" s="308">
        <v>0</v>
      </c>
      <c r="D1229" s="309"/>
      <c r="E1229" s="310"/>
      <c r="F1229" s="173">
        <f t="shared" si="31"/>
        <v>0</v>
      </c>
    </row>
    <row r="1230" ht="15.75" hidden="1" spans="1:6">
      <c r="A1230" s="307">
        <v>2220118</v>
      </c>
      <c r="B1230" s="307" t="s">
        <v>970</v>
      </c>
      <c r="C1230" s="308">
        <v>0</v>
      </c>
      <c r="D1230" s="309"/>
      <c r="E1230" s="310"/>
      <c r="F1230" s="173">
        <f t="shared" si="31"/>
        <v>0</v>
      </c>
    </row>
    <row r="1231" ht="15.75" hidden="1" spans="1:6">
      <c r="A1231" s="307">
        <v>2220119</v>
      </c>
      <c r="B1231" s="307" t="s">
        <v>971</v>
      </c>
      <c r="C1231" s="308">
        <v>0</v>
      </c>
      <c r="D1231" s="309"/>
      <c r="E1231" s="310"/>
      <c r="F1231" s="173">
        <f t="shared" si="31"/>
        <v>0</v>
      </c>
    </row>
    <row r="1232" ht="15.75" hidden="1" spans="1:6">
      <c r="A1232" s="307">
        <v>2220120</v>
      </c>
      <c r="B1232" s="307" t="s">
        <v>972</v>
      </c>
      <c r="C1232" s="308">
        <v>0</v>
      </c>
      <c r="D1232" s="309"/>
      <c r="E1232" s="310"/>
      <c r="F1232" s="173">
        <f t="shared" si="31"/>
        <v>0</v>
      </c>
    </row>
    <row r="1233" ht="15.75" hidden="1" spans="1:6">
      <c r="A1233" s="307">
        <v>2220121</v>
      </c>
      <c r="B1233" s="307" t="s">
        <v>973</v>
      </c>
      <c r="C1233" s="308">
        <v>0</v>
      </c>
      <c r="D1233" s="309"/>
      <c r="E1233" s="310"/>
      <c r="F1233" s="173">
        <f t="shared" si="31"/>
        <v>0</v>
      </c>
    </row>
    <row r="1234" ht="15.75" hidden="1" spans="1:6">
      <c r="A1234" s="303">
        <v>2220150</v>
      </c>
      <c r="B1234" s="303" t="s">
        <v>55</v>
      </c>
      <c r="C1234" s="304">
        <v>0</v>
      </c>
      <c r="D1234" s="305"/>
      <c r="E1234" s="306"/>
      <c r="F1234" s="173">
        <f t="shared" si="31"/>
        <v>0</v>
      </c>
    </row>
    <row r="1235" ht="15.8" customHeight="1" spans="1:6">
      <c r="A1235" s="148">
        <v>2220199</v>
      </c>
      <c r="B1235" s="148" t="s">
        <v>974</v>
      </c>
      <c r="C1235" s="154">
        <v>1603</v>
      </c>
      <c r="D1235" s="150">
        <v>1657</v>
      </c>
      <c r="E1235" s="135">
        <f>ROUND((D1235/C1235-1)*100,2)</f>
        <v>3.37</v>
      </c>
      <c r="F1235" s="173">
        <f t="shared" si="31"/>
        <v>3260</v>
      </c>
    </row>
    <row r="1236" ht="15.75" hidden="1" spans="1:6">
      <c r="A1236" s="299">
        <v>22203</v>
      </c>
      <c r="B1236" s="314" t="s">
        <v>975</v>
      </c>
      <c r="C1236" s="315">
        <f>SUM(C1237:C1242)</f>
        <v>0</v>
      </c>
      <c r="D1236" s="301">
        <f>SUM(D1237:D1242)</f>
        <v>0</v>
      </c>
      <c r="E1236" s="302"/>
      <c r="F1236" s="173">
        <f t="shared" si="31"/>
        <v>0</v>
      </c>
    </row>
    <row r="1237" ht="15.75" hidden="1" spans="1:6">
      <c r="A1237" s="307">
        <v>2220301</v>
      </c>
      <c r="B1237" s="307" t="s">
        <v>976</v>
      </c>
      <c r="C1237" s="308">
        <v>0</v>
      </c>
      <c r="D1237" s="309"/>
      <c r="E1237" s="310"/>
      <c r="F1237" s="173">
        <f t="shared" si="31"/>
        <v>0</v>
      </c>
    </row>
    <row r="1238" ht="15.75" hidden="1" spans="1:6">
      <c r="A1238" s="307">
        <v>2220303</v>
      </c>
      <c r="B1238" s="307" t="s">
        <v>977</v>
      </c>
      <c r="C1238" s="308">
        <v>0</v>
      </c>
      <c r="D1238" s="309"/>
      <c r="E1238" s="310"/>
      <c r="F1238" s="173">
        <f t="shared" si="31"/>
        <v>0</v>
      </c>
    </row>
    <row r="1239" ht="15.75" hidden="1" spans="1:6">
      <c r="A1239" s="307">
        <v>2220304</v>
      </c>
      <c r="B1239" s="307" t="s">
        <v>978</v>
      </c>
      <c r="C1239" s="308">
        <v>0</v>
      </c>
      <c r="D1239" s="309"/>
      <c r="E1239" s="310"/>
      <c r="F1239" s="173">
        <f t="shared" si="31"/>
        <v>0</v>
      </c>
    </row>
    <row r="1240" ht="15.75" hidden="1" spans="1:6">
      <c r="A1240" s="307">
        <v>2220305</v>
      </c>
      <c r="B1240" s="307" t="s">
        <v>979</v>
      </c>
      <c r="C1240" s="308">
        <v>0</v>
      </c>
      <c r="D1240" s="309"/>
      <c r="E1240" s="310"/>
      <c r="F1240" s="173">
        <f t="shared" si="31"/>
        <v>0</v>
      </c>
    </row>
    <row r="1241" ht="15.75" hidden="1" spans="1:6">
      <c r="A1241" s="307">
        <v>2220306</v>
      </c>
      <c r="B1241" s="307" t="s">
        <v>980</v>
      </c>
      <c r="C1241" s="308">
        <v>0</v>
      </c>
      <c r="D1241" s="309"/>
      <c r="E1241" s="310"/>
      <c r="F1241" s="173">
        <f t="shared" si="31"/>
        <v>0</v>
      </c>
    </row>
    <row r="1242" ht="15.75" hidden="1" spans="1:6">
      <c r="A1242" s="303">
        <v>2220399</v>
      </c>
      <c r="B1242" s="303" t="s">
        <v>981</v>
      </c>
      <c r="C1242" s="304">
        <v>0</v>
      </c>
      <c r="D1242" s="305"/>
      <c r="E1242" s="306"/>
      <c r="F1242" s="173">
        <f t="shared" si="31"/>
        <v>0</v>
      </c>
    </row>
    <row r="1243" ht="15.8" customHeight="1" spans="1:6">
      <c r="A1243" s="148">
        <v>22204</v>
      </c>
      <c r="B1243" s="171" t="s">
        <v>982</v>
      </c>
      <c r="C1243" s="150">
        <f>SUM(C1244:C1248)</f>
        <v>-449</v>
      </c>
      <c r="D1243" s="150">
        <f>SUM(D1244:D1248)</f>
        <v>0</v>
      </c>
      <c r="E1243" s="135">
        <f>ROUND((D1243/C1243-1)*100,2)</f>
        <v>-100</v>
      </c>
      <c r="F1243" s="173">
        <f t="shared" si="31"/>
        <v>-449</v>
      </c>
    </row>
    <row r="1244" ht="15.75" hidden="1" spans="1:6">
      <c r="A1244" s="299">
        <v>2220401</v>
      </c>
      <c r="B1244" s="299" t="s">
        <v>983</v>
      </c>
      <c r="C1244" s="300">
        <v>0</v>
      </c>
      <c r="D1244" s="301"/>
      <c r="E1244" s="302"/>
      <c r="F1244" s="173">
        <f t="shared" si="31"/>
        <v>0</v>
      </c>
    </row>
    <row r="1245" ht="15.75" hidden="1" spans="1:6">
      <c r="A1245" s="307">
        <v>2220402</v>
      </c>
      <c r="B1245" s="307" t="s">
        <v>984</v>
      </c>
      <c r="C1245" s="308">
        <v>0</v>
      </c>
      <c r="D1245" s="309"/>
      <c r="E1245" s="310"/>
      <c r="F1245" s="173">
        <f t="shared" si="31"/>
        <v>0</v>
      </c>
    </row>
    <row r="1246" ht="15.75" hidden="1" spans="1:6">
      <c r="A1246" s="307">
        <v>2220403</v>
      </c>
      <c r="B1246" s="307" t="s">
        <v>985</v>
      </c>
      <c r="C1246" s="308">
        <v>0</v>
      </c>
      <c r="D1246" s="309"/>
      <c r="E1246" s="310"/>
      <c r="F1246" s="173">
        <f t="shared" si="31"/>
        <v>0</v>
      </c>
    </row>
    <row r="1247" ht="15.75" hidden="1" spans="1:6">
      <c r="A1247" s="303">
        <v>2220404</v>
      </c>
      <c r="B1247" s="303" t="s">
        <v>986</v>
      </c>
      <c r="C1247" s="304">
        <v>0</v>
      </c>
      <c r="D1247" s="305"/>
      <c r="E1247" s="306"/>
      <c r="F1247" s="173">
        <f t="shared" si="31"/>
        <v>0</v>
      </c>
    </row>
    <row r="1248" ht="15.8" customHeight="1" spans="1:6">
      <c r="A1248" s="148">
        <v>2220499</v>
      </c>
      <c r="B1248" s="148" t="s">
        <v>987</v>
      </c>
      <c r="C1248" s="154">
        <v>-449</v>
      </c>
      <c r="D1248" s="150"/>
      <c r="E1248" s="135">
        <f>ROUND((D1248/C1248-1)*100,2)</f>
        <v>-100</v>
      </c>
      <c r="F1248" s="173">
        <f t="shared" si="31"/>
        <v>-449</v>
      </c>
    </row>
    <row r="1249" ht="15.75" hidden="1" spans="1:6">
      <c r="A1249" s="299">
        <v>22205</v>
      </c>
      <c r="B1249" s="314" t="s">
        <v>988</v>
      </c>
      <c r="C1249" s="315">
        <f>SUM(C1250:C1261)</f>
        <v>0</v>
      </c>
      <c r="D1249" s="301">
        <f>SUM(D1250:D1261)</f>
        <v>0</v>
      </c>
      <c r="E1249" s="302"/>
      <c r="F1249" s="173">
        <f t="shared" si="31"/>
        <v>0</v>
      </c>
    </row>
    <row r="1250" ht="15.75" hidden="1" spans="1:6">
      <c r="A1250" s="307">
        <v>2220501</v>
      </c>
      <c r="B1250" s="307" t="s">
        <v>989</v>
      </c>
      <c r="C1250" s="308">
        <v>0</v>
      </c>
      <c r="D1250" s="309"/>
      <c r="E1250" s="310"/>
      <c r="F1250" s="173">
        <f t="shared" si="31"/>
        <v>0</v>
      </c>
    </row>
    <row r="1251" ht="15.75" hidden="1" spans="1:6">
      <c r="A1251" s="307">
        <v>2220502</v>
      </c>
      <c r="B1251" s="307" t="s">
        <v>990</v>
      </c>
      <c r="C1251" s="308">
        <v>0</v>
      </c>
      <c r="D1251" s="309"/>
      <c r="E1251" s="310"/>
      <c r="F1251" s="173">
        <f t="shared" si="31"/>
        <v>0</v>
      </c>
    </row>
    <row r="1252" ht="15.75" hidden="1" spans="1:6">
      <c r="A1252" s="307">
        <v>2220503</v>
      </c>
      <c r="B1252" s="307" t="s">
        <v>991</v>
      </c>
      <c r="C1252" s="308">
        <v>0</v>
      </c>
      <c r="D1252" s="309"/>
      <c r="E1252" s="310"/>
      <c r="F1252" s="173">
        <f t="shared" si="31"/>
        <v>0</v>
      </c>
    </row>
    <row r="1253" ht="15.75" hidden="1" spans="1:6">
      <c r="A1253" s="307">
        <v>2220504</v>
      </c>
      <c r="B1253" s="307" t="s">
        <v>992</v>
      </c>
      <c r="C1253" s="308">
        <v>0</v>
      </c>
      <c r="D1253" s="309"/>
      <c r="E1253" s="310"/>
      <c r="F1253" s="173">
        <f t="shared" si="31"/>
        <v>0</v>
      </c>
    </row>
    <row r="1254" ht="15.75" hidden="1" spans="1:6">
      <c r="A1254" s="307">
        <v>2220505</v>
      </c>
      <c r="B1254" s="307" t="s">
        <v>993</v>
      </c>
      <c r="C1254" s="308">
        <v>0</v>
      </c>
      <c r="D1254" s="309"/>
      <c r="E1254" s="310"/>
      <c r="F1254" s="173">
        <f t="shared" si="31"/>
        <v>0</v>
      </c>
    </row>
    <row r="1255" ht="15.75" hidden="1" spans="1:6">
      <c r="A1255" s="307">
        <v>2220506</v>
      </c>
      <c r="B1255" s="307" t="s">
        <v>994</v>
      </c>
      <c r="C1255" s="308">
        <v>0</v>
      </c>
      <c r="D1255" s="309"/>
      <c r="E1255" s="310"/>
      <c r="F1255" s="173">
        <f t="shared" si="31"/>
        <v>0</v>
      </c>
    </row>
    <row r="1256" ht="15.75" hidden="1" spans="1:6">
      <c r="A1256" s="307">
        <v>2220507</v>
      </c>
      <c r="B1256" s="307" t="s">
        <v>995</v>
      </c>
      <c r="C1256" s="308">
        <v>0</v>
      </c>
      <c r="D1256" s="309"/>
      <c r="E1256" s="310"/>
      <c r="F1256" s="173">
        <f t="shared" si="31"/>
        <v>0</v>
      </c>
    </row>
    <row r="1257" ht="15.75" hidden="1" spans="1:6">
      <c r="A1257" s="307">
        <v>2220508</v>
      </c>
      <c r="B1257" s="307" t="s">
        <v>996</v>
      </c>
      <c r="C1257" s="308">
        <v>0</v>
      </c>
      <c r="D1257" s="309"/>
      <c r="E1257" s="310"/>
      <c r="F1257" s="173">
        <f t="shared" si="31"/>
        <v>0</v>
      </c>
    </row>
    <row r="1258" ht="15.75" hidden="1" spans="1:6">
      <c r="A1258" s="307">
        <v>2220509</v>
      </c>
      <c r="B1258" s="307" t="s">
        <v>997</v>
      </c>
      <c r="C1258" s="308">
        <v>0</v>
      </c>
      <c r="D1258" s="309"/>
      <c r="E1258" s="310"/>
      <c r="F1258" s="173">
        <f t="shared" si="31"/>
        <v>0</v>
      </c>
    </row>
    <row r="1259" ht="15.75" hidden="1" spans="1:6">
      <c r="A1259" s="307">
        <v>2220510</v>
      </c>
      <c r="B1259" s="307" t="s">
        <v>998</v>
      </c>
      <c r="C1259" s="308">
        <v>0</v>
      </c>
      <c r="D1259" s="309"/>
      <c r="E1259" s="310"/>
      <c r="F1259" s="173">
        <f t="shared" si="31"/>
        <v>0</v>
      </c>
    </row>
    <row r="1260" ht="15.75" hidden="1" spans="1:6">
      <c r="A1260" s="307">
        <v>2220511</v>
      </c>
      <c r="B1260" s="307" t="s">
        <v>999</v>
      </c>
      <c r="C1260" s="308">
        <v>0</v>
      </c>
      <c r="D1260" s="309"/>
      <c r="E1260" s="310"/>
      <c r="F1260" s="173">
        <f t="shared" si="31"/>
        <v>0</v>
      </c>
    </row>
    <row r="1261" ht="15.75" hidden="1" spans="1:6">
      <c r="A1261" s="303">
        <v>2220599</v>
      </c>
      <c r="B1261" s="303" t="s">
        <v>1000</v>
      </c>
      <c r="C1261" s="304">
        <v>0</v>
      </c>
      <c r="D1261" s="305"/>
      <c r="E1261" s="306"/>
      <c r="F1261" s="173">
        <f t="shared" si="31"/>
        <v>0</v>
      </c>
    </row>
    <row r="1262" ht="15.8" customHeight="1" spans="1:6">
      <c r="A1262" s="148">
        <v>224</v>
      </c>
      <c r="B1262" s="171" t="s">
        <v>1001</v>
      </c>
      <c r="C1262" s="150">
        <f>C1263+C1274+C1281+C1289+C1302+C1306+C1310</f>
        <v>7427</v>
      </c>
      <c r="D1262" s="150">
        <f>D1263+D1274+D1281+D1289+D1302+D1306+D1310</f>
        <v>8950</v>
      </c>
      <c r="E1262" s="135">
        <f>ROUND((D1262/C1262-1)*100,2)</f>
        <v>20.51</v>
      </c>
      <c r="F1262" s="173">
        <f t="shared" si="31"/>
        <v>16377</v>
      </c>
    </row>
    <row r="1263" ht="15.8" customHeight="1" spans="1:6">
      <c r="A1263" s="148">
        <v>22401</v>
      </c>
      <c r="B1263" s="171" t="s">
        <v>1002</v>
      </c>
      <c r="C1263" s="150">
        <f>SUM(C1264:C1273)</f>
        <v>855</v>
      </c>
      <c r="D1263" s="150">
        <f>SUM(D1264:D1273)</f>
        <v>569</v>
      </c>
      <c r="E1263" s="135">
        <f>ROUND((D1263/C1263-1)*100,2)</f>
        <v>-33.45</v>
      </c>
      <c r="F1263" s="173">
        <f t="shared" si="31"/>
        <v>1424</v>
      </c>
    </row>
    <row r="1264" ht="15.8" customHeight="1" spans="1:6">
      <c r="A1264" s="148">
        <v>2240101</v>
      </c>
      <c r="B1264" s="148" t="s">
        <v>46</v>
      </c>
      <c r="C1264" s="154">
        <v>265</v>
      </c>
      <c r="D1264" s="150">
        <v>264</v>
      </c>
      <c r="E1264" s="135">
        <f>ROUND((D1264/C1264-1)*100,2)</f>
        <v>-0.38</v>
      </c>
      <c r="F1264" s="173">
        <f t="shared" si="31"/>
        <v>529</v>
      </c>
    </row>
    <row r="1265" ht="15.8" customHeight="1" spans="1:6">
      <c r="A1265" s="148">
        <v>2240102</v>
      </c>
      <c r="B1265" s="148" t="s">
        <v>47</v>
      </c>
      <c r="C1265" s="154">
        <v>411</v>
      </c>
      <c r="D1265" s="150">
        <v>-19</v>
      </c>
      <c r="E1265" s="135">
        <f>ROUND((D1265/C1265-1)*100,2)</f>
        <v>-104.62</v>
      </c>
      <c r="F1265" s="173">
        <f t="shared" si="31"/>
        <v>392</v>
      </c>
    </row>
    <row r="1266" ht="15.75" hidden="1" spans="1:6">
      <c r="A1266" s="299">
        <v>2240103</v>
      </c>
      <c r="B1266" s="299" t="s">
        <v>48</v>
      </c>
      <c r="C1266" s="300">
        <v>0</v>
      </c>
      <c r="D1266" s="301"/>
      <c r="E1266" s="302"/>
      <c r="F1266" s="173">
        <f t="shared" si="31"/>
        <v>0</v>
      </c>
    </row>
    <row r="1267" ht="15.75" hidden="1" spans="1:6">
      <c r="A1267" s="307">
        <v>2240104</v>
      </c>
      <c r="B1267" s="307" t="s">
        <v>1003</v>
      </c>
      <c r="C1267" s="308">
        <v>0</v>
      </c>
      <c r="D1267" s="309"/>
      <c r="E1267" s="310"/>
      <c r="F1267" s="173">
        <f t="shared" si="31"/>
        <v>0</v>
      </c>
    </row>
    <row r="1268" ht="15.75" hidden="1" spans="1:6">
      <c r="A1268" s="303">
        <v>2240105</v>
      </c>
      <c r="B1268" s="303" t="s">
        <v>1004</v>
      </c>
      <c r="C1268" s="304">
        <v>0</v>
      </c>
      <c r="D1268" s="305"/>
      <c r="E1268" s="306"/>
      <c r="F1268" s="173">
        <f t="shared" si="31"/>
        <v>0</v>
      </c>
    </row>
    <row r="1269" ht="15.8" customHeight="1" spans="1:6">
      <c r="A1269" s="148">
        <v>2240106</v>
      </c>
      <c r="B1269" s="148" t="s">
        <v>1005</v>
      </c>
      <c r="C1269" s="154">
        <v>63</v>
      </c>
      <c r="D1269" s="150">
        <v>76</v>
      </c>
      <c r="E1269" s="135">
        <f>ROUND((D1269/C1269-1)*100,2)</f>
        <v>20.63</v>
      </c>
      <c r="F1269" s="173">
        <f t="shared" si="31"/>
        <v>139</v>
      </c>
    </row>
    <row r="1270" ht="15.8" customHeight="1" spans="1:6">
      <c r="A1270" s="148">
        <v>2240108</v>
      </c>
      <c r="B1270" s="148" t="s">
        <v>1006</v>
      </c>
      <c r="C1270" s="154">
        <v>4</v>
      </c>
      <c r="D1270" s="150">
        <v>63</v>
      </c>
      <c r="E1270" s="135">
        <f>ROUND((D1270/C1270-1)*100,2)</f>
        <v>1475</v>
      </c>
      <c r="F1270" s="173">
        <f t="shared" si="31"/>
        <v>67</v>
      </c>
    </row>
    <row r="1271" ht="15.8" customHeight="1" spans="1:6">
      <c r="A1271" s="148">
        <v>2240109</v>
      </c>
      <c r="B1271" s="148" t="s">
        <v>1007</v>
      </c>
      <c r="C1271" s="154">
        <v>7</v>
      </c>
      <c r="D1271" s="150"/>
      <c r="E1271" s="135">
        <f>ROUND((D1271/C1271-1)*100,2)</f>
        <v>-100</v>
      </c>
      <c r="F1271" s="173">
        <f t="shared" si="31"/>
        <v>7</v>
      </c>
    </row>
    <row r="1272" ht="15.75" hidden="1" spans="1:6">
      <c r="A1272" s="295">
        <v>2240150</v>
      </c>
      <c r="B1272" s="295" t="s">
        <v>55</v>
      </c>
      <c r="C1272" s="296">
        <v>0</v>
      </c>
      <c r="D1272" s="297"/>
      <c r="E1272" s="298"/>
      <c r="F1272" s="173">
        <f t="shared" si="31"/>
        <v>0</v>
      </c>
    </row>
    <row r="1273" ht="15.8" customHeight="1" spans="1:6">
      <c r="A1273" s="148">
        <v>2240199</v>
      </c>
      <c r="B1273" s="148" t="s">
        <v>1008</v>
      </c>
      <c r="C1273" s="154">
        <v>105</v>
      </c>
      <c r="D1273" s="150">
        <v>185</v>
      </c>
      <c r="E1273" s="135">
        <f>ROUND((D1273/C1273-1)*100,2)</f>
        <v>76.19</v>
      </c>
      <c r="F1273" s="173">
        <f t="shared" si="31"/>
        <v>290</v>
      </c>
    </row>
    <row r="1274" ht="15.8" customHeight="1" spans="1:6">
      <c r="A1274" s="148">
        <v>22402</v>
      </c>
      <c r="B1274" s="171" t="s">
        <v>1009</v>
      </c>
      <c r="C1274" s="150">
        <f>SUM(C1275:C1280)</f>
        <v>1949</v>
      </c>
      <c r="D1274" s="150">
        <f>SUM(D1275:D1280)</f>
        <v>1736</v>
      </c>
      <c r="E1274" s="135">
        <f>ROUND((D1274/C1274-1)*100,2)</f>
        <v>-10.93</v>
      </c>
      <c r="F1274" s="173">
        <f t="shared" si="31"/>
        <v>3685</v>
      </c>
    </row>
    <row r="1275" ht="15.75" hidden="1" spans="1:6">
      <c r="A1275" s="299">
        <v>2240201</v>
      </c>
      <c r="B1275" s="299" t="s">
        <v>46</v>
      </c>
      <c r="C1275" s="300">
        <v>0</v>
      </c>
      <c r="D1275" s="301"/>
      <c r="E1275" s="302"/>
      <c r="F1275" s="173">
        <f t="shared" si="31"/>
        <v>0</v>
      </c>
    </row>
    <row r="1276" ht="15.75" hidden="1" spans="1:6">
      <c r="A1276" s="307">
        <v>2240202</v>
      </c>
      <c r="B1276" s="307" t="s">
        <v>47</v>
      </c>
      <c r="C1276" s="308">
        <v>0</v>
      </c>
      <c r="D1276" s="309"/>
      <c r="E1276" s="310"/>
      <c r="F1276" s="173">
        <f t="shared" si="31"/>
        <v>0</v>
      </c>
    </row>
    <row r="1277" ht="15.75" hidden="1" spans="1:6">
      <c r="A1277" s="303">
        <v>2240203</v>
      </c>
      <c r="B1277" s="303" t="s">
        <v>48</v>
      </c>
      <c r="C1277" s="304">
        <v>0</v>
      </c>
      <c r="D1277" s="305"/>
      <c r="E1277" s="306"/>
      <c r="F1277" s="173">
        <f t="shared" si="31"/>
        <v>0</v>
      </c>
    </row>
    <row r="1278" ht="15.8" customHeight="1" spans="1:6">
      <c r="A1278" s="148">
        <v>2240204</v>
      </c>
      <c r="B1278" s="148" t="s">
        <v>1010</v>
      </c>
      <c r="C1278" s="154">
        <v>1897</v>
      </c>
      <c r="D1278" s="150">
        <v>1736</v>
      </c>
      <c r="E1278" s="135">
        <f>ROUND((D1278/C1278-1)*100,2)</f>
        <v>-8.49</v>
      </c>
      <c r="F1278" s="173">
        <f t="shared" si="31"/>
        <v>3633</v>
      </c>
    </row>
    <row r="1279" ht="15.75" hidden="1" spans="1:6">
      <c r="A1279" s="295">
        <v>2240250</v>
      </c>
      <c r="B1279" s="295" t="s">
        <v>55</v>
      </c>
      <c r="C1279" s="296">
        <v>0</v>
      </c>
      <c r="D1279" s="297"/>
      <c r="E1279" s="298"/>
      <c r="F1279" s="173">
        <f t="shared" si="31"/>
        <v>0</v>
      </c>
    </row>
    <row r="1280" ht="15.8" customHeight="1" spans="1:6">
      <c r="A1280" s="148">
        <v>2240299</v>
      </c>
      <c r="B1280" s="148" t="s">
        <v>1011</v>
      </c>
      <c r="C1280" s="154">
        <v>52</v>
      </c>
      <c r="D1280" s="150"/>
      <c r="E1280" s="135">
        <f>ROUND((D1280/C1280-1)*100,2)</f>
        <v>-100</v>
      </c>
      <c r="F1280" s="173">
        <f t="shared" si="31"/>
        <v>52</v>
      </c>
    </row>
    <row r="1281" ht="15.8" customHeight="1" spans="1:6">
      <c r="A1281" s="148">
        <v>22404</v>
      </c>
      <c r="B1281" s="171" t="s">
        <v>1012</v>
      </c>
      <c r="C1281" s="150">
        <f>SUM(C1282:C1288)</f>
        <v>1342</v>
      </c>
      <c r="D1281" s="150">
        <f>SUM(D1282:D1288)</f>
        <v>0</v>
      </c>
      <c r="E1281" s="135">
        <f>ROUND((D1281/C1281-1)*100,2)</f>
        <v>-100</v>
      </c>
      <c r="F1281" s="173">
        <f t="shared" si="31"/>
        <v>1342</v>
      </c>
    </row>
    <row r="1282" ht="15.75" hidden="1" spans="1:6">
      <c r="A1282" s="299">
        <v>2240401</v>
      </c>
      <c r="B1282" s="299" t="s">
        <v>46</v>
      </c>
      <c r="C1282" s="300">
        <v>0</v>
      </c>
      <c r="D1282" s="301"/>
      <c r="E1282" s="302"/>
      <c r="F1282" s="173">
        <f t="shared" si="31"/>
        <v>0</v>
      </c>
    </row>
    <row r="1283" ht="15.75" hidden="1" spans="1:6">
      <c r="A1283" s="307">
        <v>2240402</v>
      </c>
      <c r="B1283" s="307" t="s">
        <v>47</v>
      </c>
      <c r="C1283" s="308">
        <v>0</v>
      </c>
      <c r="D1283" s="309"/>
      <c r="E1283" s="310"/>
      <c r="F1283" s="173">
        <f t="shared" si="31"/>
        <v>0</v>
      </c>
    </row>
    <row r="1284" ht="15.75" hidden="1" spans="1:6">
      <c r="A1284" s="307">
        <v>2240403</v>
      </c>
      <c r="B1284" s="307" t="s">
        <v>48</v>
      </c>
      <c r="C1284" s="308">
        <v>0</v>
      </c>
      <c r="D1284" s="309"/>
      <c r="E1284" s="310"/>
      <c r="F1284" s="173">
        <f t="shared" si="31"/>
        <v>0</v>
      </c>
    </row>
    <row r="1285" ht="15.75" hidden="1" spans="1:6">
      <c r="A1285" s="307">
        <v>2240404</v>
      </c>
      <c r="B1285" s="307" t="s">
        <v>1013</v>
      </c>
      <c r="C1285" s="308">
        <v>0</v>
      </c>
      <c r="D1285" s="309"/>
      <c r="E1285" s="310"/>
      <c r="F1285" s="173">
        <f t="shared" si="31"/>
        <v>0</v>
      </c>
    </row>
    <row r="1286" ht="15.75" hidden="1" spans="1:6">
      <c r="A1286" s="307">
        <v>2240405</v>
      </c>
      <c r="B1286" s="307" t="s">
        <v>1014</v>
      </c>
      <c r="C1286" s="308">
        <v>0</v>
      </c>
      <c r="D1286" s="309"/>
      <c r="E1286" s="310"/>
      <c r="F1286" s="173">
        <f t="shared" si="31"/>
        <v>0</v>
      </c>
    </row>
    <row r="1287" ht="15.75" hidden="1" spans="1:6">
      <c r="A1287" s="303">
        <v>2240450</v>
      </c>
      <c r="B1287" s="303" t="s">
        <v>55</v>
      </c>
      <c r="C1287" s="304">
        <v>0</v>
      </c>
      <c r="D1287" s="305"/>
      <c r="E1287" s="306"/>
      <c r="F1287" s="173">
        <f t="shared" si="31"/>
        <v>0</v>
      </c>
    </row>
    <row r="1288" ht="15.8" customHeight="1" spans="1:6">
      <c r="A1288" s="148">
        <v>2240499</v>
      </c>
      <c r="B1288" s="148" t="s">
        <v>1015</v>
      </c>
      <c r="C1288" s="154">
        <v>1342</v>
      </c>
      <c r="D1288" s="150"/>
      <c r="E1288" s="135">
        <f>ROUND((D1288/C1288-1)*100,2)</f>
        <v>-100</v>
      </c>
      <c r="F1288" s="173">
        <f t="shared" si="31"/>
        <v>1342</v>
      </c>
    </row>
    <row r="1289" ht="15.8" customHeight="1" spans="1:6">
      <c r="A1289" s="148">
        <v>22405</v>
      </c>
      <c r="B1289" s="171" t="s">
        <v>1016</v>
      </c>
      <c r="C1289" s="150">
        <f>SUM(C1290:C1301)</f>
        <v>74</v>
      </c>
      <c r="D1289" s="150">
        <f>SUM(D1290:D1301)</f>
        <v>80</v>
      </c>
      <c r="E1289" s="135">
        <f>ROUND((D1289/C1289-1)*100,2)</f>
        <v>8.11</v>
      </c>
      <c r="F1289" s="173">
        <f t="shared" si="31"/>
        <v>154</v>
      </c>
    </row>
    <row r="1290" ht="15.8" customHeight="1" spans="1:6">
      <c r="A1290" s="148">
        <v>2240501</v>
      </c>
      <c r="B1290" s="148" t="s">
        <v>46</v>
      </c>
      <c r="C1290" s="154">
        <v>61</v>
      </c>
      <c r="D1290" s="150">
        <v>68</v>
      </c>
      <c r="E1290" s="135">
        <f>ROUND((D1290/C1290-1)*100,2)</f>
        <v>11.48</v>
      </c>
      <c r="F1290" s="173">
        <f t="shared" ref="F1290:F1334" si="32">C1290+D1290</f>
        <v>129</v>
      </c>
    </row>
    <row r="1291" ht="15.8" customHeight="1" spans="1:6">
      <c r="A1291" s="148">
        <v>2240502</v>
      </c>
      <c r="B1291" s="148" t="s">
        <v>47</v>
      </c>
      <c r="C1291" s="154">
        <v>13</v>
      </c>
      <c r="D1291" s="150">
        <v>12</v>
      </c>
      <c r="E1291" s="135">
        <f>ROUND((D1291/C1291-1)*100,2)</f>
        <v>-7.69</v>
      </c>
      <c r="F1291" s="173">
        <f t="shared" si="32"/>
        <v>25</v>
      </c>
    </row>
    <row r="1292" ht="15.75" hidden="1" spans="1:6">
      <c r="A1292" s="299">
        <v>2240503</v>
      </c>
      <c r="B1292" s="299" t="s">
        <v>48</v>
      </c>
      <c r="C1292" s="300">
        <v>0</v>
      </c>
      <c r="D1292" s="301"/>
      <c r="E1292" s="302"/>
      <c r="F1292" s="173">
        <f t="shared" si="32"/>
        <v>0</v>
      </c>
    </row>
    <row r="1293" ht="15.75" hidden="1" spans="1:6">
      <c r="A1293" s="307">
        <v>2240504</v>
      </c>
      <c r="B1293" s="307" t="s">
        <v>1017</v>
      </c>
      <c r="C1293" s="308">
        <v>0</v>
      </c>
      <c r="D1293" s="309"/>
      <c r="E1293" s="310"/>
      <c r="F1293" s="173">
        <f t="shared" si="32"/>
        <v>0</v>
      </c>
    </row>
    <row r="1294" ht="15.75" hidden="1" spans="1:6">
      <c r="A1294" s="307">
        <v>2240505</v>
      </c>
      <c r="B1294" s="307" t="s">
        <v>1018</v>
      </c>
      <c r="C1294" s="308">
        <v>0</v>
      </c>
      <c r="D1294" s="309"/>
      <c r="E1294" s="310"/>
      <c r="F1294" s="173">
        <f t="shared" si="32"/>
        <v>0</v>
      </c>
    </row>
    <row r="1295" ht="15.75" hidden="1" spans="1:6">
      <c r="A1295" s="307">
        <v>2240506</v>
      </c>
      <c r="B1295" s="307" t="s">
        <v>1019</v>
      </c>
      <c r="C1295" s="308">
        <v>0</v>
      </c>
      <c r="D1295" s="309"/>
      <c r="E1295" s="310"/>
      <c r="F1295" s="173">
        <f t="shared" si="32"/>
        <v>0</v>
      </c>
    </row>
    <row r="1296" ht="15.75" hidden="1" spans="1:6">
      <c r="A1296" s="307">
        <v>2240507</v>
      </c>
      <c r="B1296" s="307" t="s">
        <v>1020</v>
      </c>
      <c r="C1296" s="308">
        <v>0</v>
      </c>
      <c r="D1296" s="309"/>
      <c r="E1296" s="310"/>
      <c r="F1296" s="173">
        <f t="shared" si="32"/>
        <v>0</v>
      </c>
    </row>
    <row r="1297" ht="15.75" hidden="1" spans="1:6">
      <c r="A1297" s="307">
        <v>2240508</v>
      </c>
      <c r="B1297" s="307" t="s">
        <v>1021</v>
      </c>
      <c r="C1297" s="308">
        <v>0</v>
      </c>
      <c r="D1297" s="309"/>
      <c r="E1297" s="310"/>
      <c r="F1297" s="173">
        <f t="shared" si="32"/>
        <v>0</v>
      </c>
    </row>
    <row r="1298" ht="15.75" hidden="1" spans="1:6">
      <c r="A1298" s="307">
        <v>2240509</v>
      </c>
      <c r="B1298" s="307" t="s">
        <v>1022</v>
      </c>
      <c r="C1298" s="308">
        <v>0</v>
      </c>
      <c r="D1298" s="309"/>
      <c r="E1298" s="310"/>
      <c r="F1298" s="173">
        <f t="shared" si="32"/>
        <v>0</v>
      </c>
    </row>
    <row r="1299" ht="15.75" hidden="1" spans="1:6">
      <c r="A1299" s="307">
        <v>2240510</v>
      </c>
      <c r="B1299" s="307" t="s">
        <v>1023</v>
      </c>
      <c r="C1299" s="308">
        <v>0</v>
      </c>
      <c r="D1299" s="309"/>
      <c r="E1299" s="310"/>
      <c r="F1299" s="173">
        <f t="shared" si="32"/>
        <v>0</v>
      </c>
    </row>
    <row r="1300" ht="15.75" hidden="1" spans="1:6">
      <c r="A1300" s="307">
        <v>2240550</v>
      </c>
      <c r="B1300" s="307" t="s">
        <v>1024</v>
      </c>
      <c r="C1300" s="308">
        <v>0</v>
      </c>
      <c r="D1300" s="309"/>
      <c r="E1300" s="310"/>
      <c r="F1300" s="173">
        <f t="shared" si="32"/>
        <v>0</v>
      </c>
    </row>
    <row r="1301" ht="15.75" hidden="1" spans="1:6">
      <c r="A1301" s="303">
        <v>2240599</v>
      </c>
      <c r="B1301" s="303" t="s">
        <v>1025</v>
      </c>
      <c r="C1301" s="304">
        <v>0</v>
      </c>
      <c r="D1301" s="305"/>
      <c r="E1301" s="306"/>
      <c r="F1301" s="173">
        <f t="shared" si="32"/>
        <v>0</v>
      </c>
    </row>
    <row r="1302" ht="15.8" customHeight="1" spans="1:6">
      <c r="A1302" s="148">
        <v>22406</v>
      </c>
      <c r="B1302" s="171" t="s">
        <v>1026</v>
      </c>
      <c r="C1302" s="150">
        <f>SUM(C1303:C1305)</f>
        <v>1197</v>
      </c>
      <c r="D1302" s="150">
        <f>SUM(D1303:D1305)</f>
        <v>5293</v>
      </c>
      <c r="E1302" s="135">
        <f>ROUND((D1302/C1302-1)*100,2)</f>
        <v>342.19</v>
      </c>
      <c r="F1302" s="173">
        <f t="shared" si="32"/>
        <v>6490</v>
      </c>
    </row>
    <row r="1303" ht="15.8" customHeight="1" spans="1:6">
      <c r="A1303" s="148">
        <v>2240601</v>
      </c>
      <c r="B1303" s="148" t="s">
        <v>1027</v>
      </c>
      <c r="C1303" s="154">
        <v>1206</v>
      </c>
      <c r="D1303" s="150">
        <v>5291</v>
      </c>
      <c r="E1303" s="135">
        <f>ROUND((D1303/C1303-1)*100,2)</f>
        <v>338.72</v>
      </c>
      <c r="F1303" s="173">
        <f t="shared" si="32"/>
        <v>6497</v>
      </c>
    </row>
    <row r="1304" ht="15.8" customHeight="1" spans="1:6">
      <c r="A1304" s="148">
        <v>2240602</v>
      </c>
      <c r="B1304" s="148" t="s">
        <v>1028</v>
      </c>
      <c r="C1304" s="154">
        <v>-9</v>
      </c>
      <c r="D1304" s="150"/>
      <c r="E1304" s="135">
        <f>ROUND((D1304/C1304-1)*100,2)</f>
        <v>-100</v>
      </c>
      <c r="F1304" s="173">
        <f t="shared" si="32"/>
        <v>-9</v>
      </c>
    </row>
    <row r="1305" ht="15.8" customHeight="1" spans="1:6">
      <c r="A1305" s="148">
        <v>2240699</v>
      </c>
      <c r="B1305" s="148" t="s">
        <v>1029</v>
      </c>
      <c r="C1305" s="154">
        <v>0</v>
      </c>
      <c r="D1305" s="150">
        <v>2</v>
      </c>
      <c r="E1305" s="135"/>
      <c r="F1305" s="173">
        <f t="shared" si="32"/>
        <v>2</v>
      </c>
    </row>
    <row r="1306" ht="15.8" customHeight="1" spans="1:6">
      <c r="A1306" s="148">
        <v>22407</v>
      </c>
      <c r="B1306" s="171" t="s">
        <v>1030</v>
      </c>
      <c r="C1306" s="150">
        <f>SUM(C1307:C1309)</f>
        <v>2010</v>
      </c>
      <c r="D1306" s="150">
        <f>SUM(D1307:D1309)</f>
        <v>1261</v>
      </c>
      <c r="E1306" s="135">
        <f>ROUND((D1306/C1306-1)*100,2)</f>
        <v>-37.26</v>
      </c>
      <c r="F1306" s="173">
        <f t="shared" si="32"/>
        <v>3271</v>
      </c>
    </row>
    <row r="1307" ht="15.8" customHeight="1" spans="1:6">
      <c r="A1307" s="148">
        <v>2240703</v>
      </c>
      <c r="B1307" s="148" t="s">
        <v>1031</v>
      </c>
      <c r="C1307" s="154">
        <v>2010</v>
      </c>
      <c r="D1307" s="150">
        <v>1261</v>
      </c>
      <c r="E1307" s="135">
        <f>ROUND((D1307/C1307-1)*100,2)</f>
        <v>-37.26</v>
      </c>
      <c r="F1307" s="173">
        <f t="shared" si="32"/>
        <v>3271</v>
      </c>
    </row>
    <row r="1308" ht="15.75" hidden="1" spans="1:6">
      <c r="A1308" s="299">
        <v>2240704</v>
      </c>
      <c r="B1308" s="299" t="s">
        <v>1032</v>
      </c>
      <c r="C1308" s="300">
        <v>0</v>
      </c>
      <c r="D1308" s="301"/>
      <c r="E1308" s="302"/>
      <c r="F1308" s="173">
        <f t="shared" si="32"/>
        <v>0</v>
      </c>
    </row>
    <row r="1309" ht="15.75" hidden="1" spans="1:6">
      <c r="A1309" s="303">
        <v>2240799</v>
      </c>
      <c r="B1309" s="303" t="s">
        <v>1033</v>
      </c>
      <c r="C1309" s="304">
        <v>0</v>
      </c>
      <c r="D1309" s="305"/>
      <c r="E1309" s="306"/>
      <c r="F1309" s="173">
        <f t="shared" si="32"/>
        <v>0</v>
      </c>
    </row>
    <row r="1310" ht="15.8" customHeight="1" spans="1:6">
      <c r="A1310" s="148">
        <v>22499</v>
      </c>
      <c r="B1310" s="171" t="s">
        <v>1034</v>
      </c>
      <c r="C1310" s="150">
        <f t="shared" ref="C1310:C1313" si="33">C1311</f>
        <v>0</v>
      </c>
      <c r="D1310" s="150">
        <f t="shared" ref="D1310:D1313" si="34">D1311</f>
        <v>11</v>
      </c>
      <c r="E1310" s="135"/>
      <c r="F1310" s="173">
        <f t="shared" si="32"/>
        <v>11</v>
      </c>
    </row>
    <row r="1311" ht="15.8" customHeight="1" spans="1:6">
      <c r="A1311" s="148">
        <v>2249999</v>
      </c>
      <c r="B1311" s="148" t="s">
        <v>1035</v>
      </c>
      <c r="C1311" s="154">
        <v>0</v>
      </c>
      <c r="D1311" s="150">
        <v>11</v>
      </c>
      <c r="E1311" s="135"/>
      <c r="F1311" s="173">
        <f t="shared" si="32"/>
        <v>11</v>
      </c>
    </row>
    <row r="1312" ht="15.8" customHeight="1" spans="1:6">
      <c r="A1312" s="148">
        <v>229</v>
      </c>
      <c r="B1312" s="171" t="s">
        <v>1036</v>
      </c>
      <c r="C1312" s="150">
        <f t="shared" si="33"/>
        <v>6934</v>
      </c>
      <c r="D1312" s="150">
        <f t="shared" si="34"/>
        <v>-881</v>
      </c>
      <c r="E1312" s="135">
        <f>ROUND((D1312/C1312-1)*100,2)</f>
        <v>-112.71</v>
      </c>
      <c r="F1312" s="173">
        <f t="shared" si="32"/>
        <v>6053</v>
      </c>
    </row>
    <row r="1313" ht="15.8" customHeight="1" spans="1:6">
      <c r="A1313" s="148">
        <v>22999</v>
      </c>
      <c r="B1313" s="171" t="s">
        <v>902</v>
      </c>
      <c r="C1313" s="150">
        <f t="shared" si="33"/>
        <v>6934</v>
      </c>
      <c r="D1313" s="150">
        <f t="shared" si="34"/>
        <v>-881</v>
      </c>
      <c r="E1313" s="135">
        <f>ROUND((D1313/C1313-1)*100,2)</f>
        <v>-112.71</v>
      </c>
      <c r="F1313" s="173">
        <f t="shared" si="32"/>
        <v>6053</v>
      </c>
    </row>
    <row r="1314" ht="15.8" customHeight="1" spans="1:6">
      <c r="A1314" s="148">
        <v>2299999</v>
      </c>
      <c r="B1314" s="148" t="s">
        <v>205</v>
      </c>
      <c r="C1314" s="154">
        <v>6934</v>
      </c>
      <c r="D1314" s="150">
        <v>-881</v>
      </c>
      <c r="E1314" s="135">
        <f>ROUND((D1314/C1314-1)*100,2)</f>
        <v>-112.71</v>
      </c>
      <c r="F1314" s="173">
        <f t="shared" si="32"/>
        <v>6053</v>
      </c>
    </row>
    <row r="1315" ht="15.8" customHeight="1" spans="1:6">
      <c r="A1315" s="148">
        <v>232</v>
      </c>
      <c r="B1315" s="171" t="s">
        <v>1037</v>
      </c>
      <c r="C1315" s="150">
        <f>SUM(C1316,C1318,C1323)</f>
        <v>9663</v>
      </c>
      <c r="D1315" s="150">
        <f>SUM(D1316,D1318,D1323)</f>
        <v>10093</v>
      </c>
      <c r="E1315" s="135">
        <f>ROUND((D1315/C1315-1)*100,2)</f>
        <v>4.45</v>
      </c>
      <c r="F1315" s="173">
        <f t="shared" si="32"/>
        <v>19756</v>
      </c>
    </row>
    <row r="1316" ht="15.75" hidden="1" spans="1:6">
      <c r="A1316" s="299">
        <v>23201</v>
      </c>
      <c r="B1316" s="314" t="s">
        <v>1038</v>
      </c>
      <c r="C1316" s="315">
        <f>C1317</f>
        <v>0</v>
      </c>
      <c r="D1316" s="301">
        <f>D1317</f>
        <v>0</v>
      </c>
      <c r="E1316" s="302"/>
      <c r="F1316" s="173">
        <f t="shared" si="32"/>
        <v>0</v>
      </c>
    </row>
    <row r="1317" ht="15.75" hidden="1" spans="1:6">
      <c r="A1317" s="307">
        <v>2320101</v>
      </c>
      <c r="B1317" s="307" t="s">
        <v>1039</v>
      </c>
      <c r="C1317" s="308">
        <v>0</v>
      </c>
      <c r="D1317" s="309"/>
      <c r="E1317" s="310"/>
      <c r="F1317" s="173">
        <f t="shared" si="32"/>
        <v>0</v>
      </c>
    </row>
    <row r="1318" ht="15.75" hidden="1" spans="1:6">
      <c r="A1318" s="307">
        <v>23202</v>
      </c>
      <c r="B1318" s="311" t="s">
        <v>1040</v>
      </c>
      <c r="C1318" s="312">
        <f>SUM(C1319:C1322)</f>
        <v>0</v>
      </c>
      <c r="D1318" s="309">
        <f>SUM(D1319:D1322)</f>
        <v>0</v>
      </c>
      <c r="E1318" s="310"/>
      <c r="F1318" s="173">
        <f t="shared" si="32"/>
        <v>0</v>
      </c>
    </row>
    <row r="1319" ht="15.75" hidden="1" spans="1:6">
      <c r="A1319" s="307">
        <v>2320201</v>
      </c>
      <c r="B1319" s="307" t="s">
        <v>1041</v>
      </c>
      <c r="C1319" s="308">
        <v>0</v>
      </c>
      <c r="D1319" s="309"/>
      <c r="E1319" s="310"/>
      <c r="F1319" s="173">
        <f t="shared" si="32"/>
        <v>0</v>
      </c>
    </row>
    <row r="1320" ht="15.75" hidden="1" spans="1:6">
      <c r="A1320" s="307">
        <v>2320202</v>
      </c>
      <c r="B1320" s="307" t="s">
        <v>1042</v>
      </c>
      <c r="C1320" s="308">
        <v>0</v>
      </c>
      <c r="D1320" s="309"/>
      <c r="E1320" s="310"/>
      <c r="F1320" s="173">
        <f t="shared" si="32"/>
        <v>0</v>
      </c>
    </row>
    <row r="1321" ht="15.75" hidden="1" spans="1:6">
      <c r="A1321" s="307">
        <v>2320203</v>
      </c>
      <c r="B1321" s="307" t="s">
        <v>1043</v>
      </c>
      <c r="C1321" s="308">
        <v>0</v>
      </c>
      <c r="D1321" s="309"/>
      <c r="E1321" s="310"/>
      <c r="F1321" s="173">
        <f t="shared" si="32"/>
        <v>0</v>
      </c>
    </row>
    <row r="1322" ht="15.75" hidden="1" spans="1:6">
      <c r="A1322" s="303">
        <v>2320299</v>
      </c>
      <c r="B1322" s="303" t="s">
        <v>1044</v>
      </c>
      <c r="C1322" s="304">
        <v>0</v>
      </c>
      <c r="D1322" s="305"/>
      <c r="E1322" s="306"/>
      <c r="F1322" s="173">
        <f t="shared" si="32"/>
        <v>0</v>
      </c>
    </row>
    <row r="1323" ht="15.8" customHeight="1" spans="1:6">
      <c r="A1323" s="148">
        <v>23203</v>
      </c>
      <c r="B1323" s="171" t="s">
        <v>1045</v>
      </c>
      <c r="C1323" s="150">
        <f>SUM(C1324:C1327)</f>
        <v>9663</v>
      </c>
      <c r="D1323" s="150">
        <f>SUM(D1324:D1327)</f>
        <v>10093</v>
      </c>
      <c r="E1323" s="135">
        <f>ROUND((D1323/C1323-1)*100,2)</f>
        <v>4.45</v>
      </c>
      <c r="F1323" s="173">
        <f t="shared" si="32"/>
        <v>19756</v>
      </c>
    </row>
    <row r="1324" ht="15.8" customHeight="1" spans="1:6">
      <c r="A1324" s="148">
        <v>2320301</v>
      </c>
      <c r="B1324" s="148" t="s">
        <v>1046</v>
      </c>
      <c r="C1324" s="154">
        <v>9463</v>
      </c>
      <c r="D1324" s="150">
        <v>9904</v>
      </c>
      <c r="E1324" s="135">
        <f>ROUND((D1324/C1324-1)*100,2)</f>
        <v>4.66</v>
      </c>
      <c r="F1324" s="173">
        <f t="shared" si="32"/>
        <v>19367</v>
      </c>
    </row>
    <row r="1325" ht="15.75" hidden="1" spans="1:6">
      <c r="A1325" s="295">
        <v>2320302</v>
      </c>
      <c r="B1325" s="295" t="s">
        <v>1047</v>
      </c>
      <c r="C1325" s="296">
        <v>0</v>
      </c>
      <c r="D1325" s="297"/>
      <c r="E1325" s="298"/>
      <c r="F1325" s="173">
        <f t="shared" si="32"/>
        <v>0</v>
      </c>
    </row>
    <row r="1326" ht="15.8" customHeight="1" spans="1:6">
      <c r="A1326" s="148">
        <v>2320303</v>
      </c>
      <c r="B1326" s="148" t="s">
        <v>1048</v>
      </c>
      <c r="C1326" s="154">
        <v>200</v>
      </c>
      <c r="D1326" s="150">
        <v>189</v>
      </c>
      <c r="E1326" s="135">
        <f>ROUND((D1326/C1326-1)*100,2)</f>
        <v>-5.5</v>
      </c>
      <c r="F1326" s="173">
        <f t="shared" si="32"/>
        <v>389</v>
      </c>
    </row>
    <row r="1327" ht="15.75" hidden="1" spans="1:6">
      <c r="A1327" s="299">
        <v>2320399</v>
      </c>
      <c r="B1327" s="299" t="s">
        <v>1049</v>
      </c>
      <c r="C1327" s="300">
        <v>0</v>
      </c>
      <c r="D1327" s="301"/>
      <c r="E1327" s="302"/>
      <c r="F1327" s="173">
        <f t="shared" si="32"/>
        <v>0</v>
      </c>
    </row>
    <row r="1328" ht="15.75" hidden="1" spans="1:6">
      <c r="A1328" s="307">
        <v>233</v>
      </c>
      <c r="B1328" s="311" t="s">
        <v>1050</v>
      </c>
      <c r="C1328" s="312">
        <f>SUM(C1329,C1331,C1333)</f>
        <v>0</v>
      </c>
      <c r="D1328" s="309">
        <f>SUM(D1329,D1331,D1333)</f>
        <v>0</v>
      </c>
      <c r="E1328" s="310"/>
      <c r="F1328" s="173">
        <f t="shared" si="32"/>
        <v>0</v>
      </c>
    </row>
    <row r="1329" ht="15.75" hidden="1" spans="1:6">
      <c r="A1329" s="307">
        <v>23301</v>
      </c>
      <c r="B1329" s="311" t="s">
        <v>1051</v>
      </c>
      <c r="C1329" s="312">
        <f t="shared" ref="C1329:C1333" si="35">C1330</f>
        <v>0</v>
      </c>
      <c r="D1329" s="309">
        <f t="shared" ref="D1329:D1333" si="36">D1330</f>
        <v>0</v>
      </c>
      <c r="E1329" s="310"/>
      <c r="F1329" s="173">
        <f t="shared" si="32"/>
        <v>0</v>
      </c>
    </row>
    <row r="1330" ht="15.75" hidden="1" spans="1:6">
      <c r="A1330" s="307">
        <v>2330101</v>
      </c>
      <c r="B1330" s="307" t="s">
        <v>1052</v>
      </c>
      <c r="C1330" s="308">
        <v>0</v>
      </c>
      <c r="D1330" s="309"/>
      <c r="E1330" s="310"/>
      <c r="F1330" s="173">
        <f t="shared" si="32"/>
        <v>0</v>
      </c>
    </row>
    <row r="1331" ht="15.75" hidden="1" spans="1:6">
      <c r="A1331" s="307">
        <v>23302</v>
      </c>
      <c r="B1331" s="311" t="s">
        <v>1053</v>
      </c>
      <c r="C1331" s="312">
        <f t="shared" si="35"/>
        <v>0</v>
      </c>
      <c r="D1331" s="309">
        <f t="shared" si="36"/>
        <v>0</v>
      </c>
      <c r="E1331" s="310"/>
      <c r="F1331" s="173">
        <f t="shared" si="32"/>
        <v>0</v>
      </c>
    </row>
    <row r="1332" ht="15.75" hidden="1" spans="1:6">
      <c r="A1332" s="307">
        <v>2330201</v>
      </c>
      <c r="B1332" s="307" t="s">
        <v>1054</v>
      </c>
      <c r="C1332" s="308">
        <v>0</v>
      </c>
      <c r="D1332" s="309"/>
      <c r="E1332" s="310"/>
      <c r="F1332" s="173">
        <f t="shared" si="32"/>
        <v>0</v>
      </c>
    </row>
    <row r="1333" ht="15.75" hidden="1" spans="1:6">
      <c r="A1333" s="307">
        <v>23303</v>
      </c>
      <c r="B1333" s="311" t="s">
        <v>1055</v>
      </c>
      <c r="C1333" s="312">
        <f t="shared" si="35"/>
        <v>0</v>
      </c>
      <c r="D1333" s="309">
        <f t="shared" si="36"/>
        <v>0</v>
      </c>
      <c r="E1333" s="310"/>
      <c r="F1333" s="173">
        <f t="shared" si="32"/>
        <v>0</v>
      </c>
    </row>
    <row r="1334" ht="15.75" hidden="1" spans="1:6">
      <c r="A1334" s="307">
        <v>2330301</v>
      </c>
      <c r="B1334" s="307" t="s">
        <v>1056</v>
      </c>
      <c r="C1334" s="308">
        <v>0</v>
      </c>
      <c r="D1334" s="309"/>
      <c r="E1334" s="310"/>
      <c r="F1334" s="173">
        <f t="shared" si="32"/>
        <v>0</v>
      </c>
    </row>
    <row r="1335" ht="15.8" customHeight="1"/>
  </sheetData>
  <autoFilter xmlns:etc="http://www.wps.cn/officeDocument/2017/etCustomData" ref="A4:H1334" etc:filterBottomFollowUsedRange="0">
    <filterColumn colId="5">
      <filters>
        <filter val="100"/>
        <filter val="500"/>
        <filter val="1100"/>
        <filter val="1"/>
        <filter val="901"/>
        <filter val="8101"/>
        <filter val="2"/>
        <filter val="3"/>
        <filter val="17503"/>
        <filter val="4"/>
        <filter val="104"/>
        <filter val="1104"/>
        <filter val="16505"/>
        <filter val="6"/>
        <filter val="106"/>
        <filter val="7"/>
        <filter val="107"/>
        <filter val="18507"/>
        <filter val="8"/>
        <filter val="9"/>
        <filter val="509"/>
        <filter val="1109"/>
        <filter val="110"/>
        <filter val="111"/>
        <filter val="2111"/>
        <filter val="112"/>
        <filter val="912"/>
        <filter val="40513"/>
        <filter val="-15"/>
        <filter val="115"/>
        <filter val="116"/>
        <filter val="6516"/>
        <filter val="22916"/>
        <filter val="117"/>
        <filter val="118"/>
        <filter val="119"/>
        <filter val="10120"/>
        <filter val="121"/>
        <filter val="521"/>
        <filter val="1921"/>
        <filter val="16921"/>
        <filter val="122"/>
        <filter val="123"/>
        <filter val="523"/>
        <filter val="3123"/>
        <filter val="124"/>
        <filter val="1924"/>
        <filter val="125"/>
        <filter val="1525"/>
        <filter val="-28"/>
        <filter val="128"/>
        <filter val="2928"/>
        <filter val="129"/>
        <filter val="529"/>
        <filter val="26929"/>
        <filter val="1932"/>
        <filter val="1533"/>
        <filter val="2933"/>
        <filter val="534"/>
        <filter val="1934"/>
        <filter val="4536"/>
        <filter val="537"/>
        <filter val="1537"/>
        <filter val="538"/>
        <filter val="139"/>
        <filter val="4139"/>
        <filter val="140"/>
        <filter val="102940"/>
        <filter val="142"/>
        <filter val="1542"/>
        <filter val="544"/>
        <filter val="145"/>
        <filter val="1545"/>
        <filter val="3145"/>
        <filter val="5946"/>
        <filter val="1547"/>
        <filter val="5949"/>
        <filter val="150"/>
        <filter val="1150"/>
        <filter val="6950"/>
        <filter val="19151"/>
        <filter val="552"/>
        <filter val="154"/>
        <filter val="954"/>
        <filter val="155"/>
        <filter val="12155"/>
        <filter val="556"/>
        <filter val="157"/>
        <filter val="158"/>
        <filter val="1959"/>
        <filter val="162"/>
        <filter val="2562"/>
        <filter val="5563"/>
        <filter val="27964"/>
        <filter val="566"/>
        <filter val="1566"/>
        <filter val="3568"/>
        <filter val="572"/>
        <filter val="3173"/>
        <filter val="1575"/>
        <filter val="15175"/>
        <filter val="576"/>
        <filter val="177"/>
        <filter val="179"/>
        <filter val="579"/>
        <filter val="180"/>
        <filter val="2180"/>
        <filter val="3580"/>
        <filter val="181"/>
        <filter val="1581"/>
        <filter val="182"/>
        <filter val="5982"/>
        <filter val="583"/>
        <filter val="31584"/>
        <filter val="185"/>
        <filter val="44585"/>
        <filter val="28586"/>
        <filter val="187"/>
        <filter val="1587"/>
        <filter val="190"/>
        <filter val="591"/>
        <filter val="192"/>
        <filter val="193"/>
        <filter val="1593"/>
        <filter val="2193"/>
        <filter val="12993"/>
        <filter val="1194"/>
        <filter val="196"/>
        <filter val="1196"/>
        <filter val="198"/>
        <filter val="200"/>
        <filter val="600"/>
        <filter val="1601"/>
        <filter val="9603"/>
        <filter val="11203"/>
        <filter val="204"/>
        <filter val="84604"/>
        <filter val="606"/>
        <filter val="207"/>
        <filter val="609"/>
        <filter val="40209"/>
        <filter val="212"/>
        <filter val="4214"/>
        <filter val="215"/>
        <filter val="13615"/>
        <filter val="59616"/>
        <filter val="219"/>
        <filter val="1220"/>
        <filter val="2223"/>
        <filter val="624"/>
        <filter val="2225"/>
        <filter val="4625"/>
        <filter val="626"/>
        <filter val="1226"/>
        <filter val="227"/>
        <filter val="9629"/>
        <filter val="231"/>
        <filter val="3633"/>
        <filter val="11234"/>
        <filter val="1235"/>
        <filter val="878636"/>
        <filter val="638"/>
        <filter val="6238"/>
        <filter val="240"/>
        <filter val="3240"/>
        <filter val="3640"/>
        <filter val="243"/>
        <filter val="142243"/>
        <filter val="245"/>
        <filter val="6246"/>
        <filter val="2648"/>
        <filter val="250"/>
        <filter val="7251"/>
        <filter val="256"/>
        <filter val="1657"/>
        <filter val="260"/>
        <filter val="3260"/>
        <filter val="262"/>
        <filter val="663"/>
        <filter val="60664"/>
        <filter val="265"/>
        <filter val="3265"/>
        <filter val="5667"/>
        <filter val="3668"/>
        <filter val="1670"/>
        <filter val="3271"/>
        <filter val="18271"/>
        <filter val="272"/>
        <filter val="8672"/>
        <filter val="675"/>
        <filter val="676"/>
        <filter val="282"/>
        <filter val="2282"/>
        <filter val="45282"/>
        <filter val="2683"/>
        <filter val="3685"/>
        <filter val="1286"/>
        <filter val="688"/>
        <filter val="2689"/>
        <filter val="290"/>
        <filter val="3290"/>
        <filter val="692"/>
        <filter val="1692"/>
        <filter val="115693"/>
        <filter val="1694"/>
        <filter val="5294"/>
        <filter val="10294"/>
        <filter val="7295"/>
        <filter val="697"/>
        <filter val="2299"/>
        <filter val="77699"/>
        <filter val="700"/>
        <filter val="25301"/>
        <filter val="6305"/>
        <filter val="306"/>
        <filter val="2308"/>
        <filter val="41308"/>
        <filter val="3711"/>
        <filter val="13711"/>
        <filter val="6712"/>
        <filter val="17713"/>
        <filter val="714"/>
        <filter val="14716"/>
        <filter val="718"/>
        <filter val="319"/>
        <filter val="9319"/>
        <filter val="320"/>
        <filter val="20724"/>
        <filter val="728"/>
        <filter val="329"/>
        <filter val="1731"/>
        <filter val="2331"/>
        <filter val="732"/>
        <filter val="2732"/>
        <filter val="2334"/>
        <filter val="1736"/>
        <filter val="337"/>
        <filter val="1342"/>
        <filter val="346"/>
        <filter val="347"/>
        <filter val="3347"/>
        <filter val="351"/>
        <filter val="1352"/>
        <filter val="354"/>
        <filter val="252354"/>
        <filter val="19756"/>
        <filter val="757"/>
        <filter val="758"/>
        <filter val="360"/>
        <filter val="1761"/>
        <filter val="2361"/>
        <filter val="3765"/>
        <filter val="56365"/>
        <filter val="766"/>
        <filter val="2766"/>
        <filter val="19367"/>
        <filter val="-372"/>
        <filter val="774"/>
        <filter val="1374"/>
        <filter val="375"/>
        <filter val="376"/>
        <filter val="16377"/>
        <filter val="5778"/>
        <filter val="381"/>
        <filter val="1783"/>
        <filter val="384"/>
        <filter val="385"/>
        <filter val="387"/>
        <filter val="1387"/>
        <filter val="34388"/>
        <filter val="389"/>
        <filter val="392"/>
        <filter val="6794"/>
        <filter val="797"/>
        <filter val="2397"/>
        <filter val="399"/>
        <filter val="-2"/>
        <filter val="-8"/>
        <filter val="-9"/>
        <filter val="400"/>
        <filter val="2401"/>
        <filter val="2002"/>
        <filter val="4802"/>
        <filter val="23802"/>
        <filter val="9003"/>
        <filter val="8806"/>
        <filter val="10407"/>
        <filter val="409"/>
        <filter val="10"/>
        <filter val="410"/>
        <filter val="18810"/>
        <filter val="11"/>
        <filter val="12"/>
        <filter val="14"/>
        <filter val="15"/>
        <filter val="16"/>
        <filter val="2816"/>
        <filter val="3416"/>
        <filter val="18"/>
        <filter val="1419"/>
        <filter val="1819"/>
        <filter val="20"/>
        <filter val="21"/>
        <filter val="22"/>
        <filter val="1422"/>
        <filter val="2822"/>
        <filter val="23"/>
        <filter val="1023"/>
        <filter val="24"/>
        <filter val="1424"/>
        <filter val="8024"/>
        <filter val="25"/>
        <filter val="26"/>
        <filter val="3026"/>
        <filter val="27"/>
        <filter val="1027"/>
        <filter val="28"/>
        <filter val="2028"/>
        <filter val="1429"/>
        <filter val="30"/>
        <filter val="6830"/>
        <filter val="9830"/>
        <filter val="1432"/>
        <filter val="33"/>
        <filter val="34"/>
        <filter val="434"/>
        <filter val="6434"/>
        <filter val="35"/>
        <filter val="24435"/>
        <filter val="1836"/>
        <filter val="38"/>
        <filter val="838"/>
        <filter val="4038"/>
        <filter val="839"/>
        <filter val="1039"/>
        <filter val="40"/>
        <filter val="1440"/>
        <filter val="841"/>
        <filter val="43"/>
        <filter val="443"/>
        <filter val="44"/>
        <filter val="45"/>
        <filter val="47"/>
        <filter val="48"/>
        <filter val="24048"/>
        <filter val="49"/>
        <filter val="449"/>
        <filter val="849"/>
        <filter val="-449"/>
        <filter val="50"/>
        <filter val="7450"/>
        <filter val="9050"/>
        <filter val="2851"/>
        <filter val="52"/>
        <filter val="53"/>
        <filter val="853"/>
        <filter val="6053"/>
        <filter val="54"/>
        <filter val="55"/>
        <filter val="56"/>
        <filter val="57"/>
        <filter val="58"/>
        <filter val="1058"/>
        <filter val="2858"/>
        <filter val="5858"/>
        <filter val="60"/>
        <filter val="861"/>
        <filter val="62"/>
        <filter val="64"/>
        <filter val="1064"/>
        <filter val="1464"/>
        <filter val="67"/>
        <filter val="2468"/>
        <filter val="70"/>
        <filter val="10071"/>
        <filter val="1072"/>
        <filter val="28472"/>
        <filter val="75"/>
        <filter val="8075"/>
        <filter val="76"/>
        <filter val="476"/>
        <filter val="1076"/>
        <filter val="77"/>
        <filter val="78"/>
        <filter val="3478"/>
        <filter val="2479"/>
        <filter val="3482"/>
        <filter val="84"/>
        <filter val="484"/>
        <filter val="1884"/>
        <filter val="28085"/>
        <filter val="86"/>
        <filter val="1486"/>
        <filter val="10486"/>
        <filter val="487"/>
        <filter val="-1888"/>
        <filter val="889"/>
        <filter val="1489"/>
        <filter val="90"/>
        <filter val="2090"/>
        <filter val="2890"/>
        <filter val="6490"/>
        <filter val="26090"/>
        <filter val="92"/>
        <filter val="15092"/>
        <filter val="2094"/>
        <filter val="95"/>
        <filter val="3895"/>
        <filter val="497"/>
        <filter val="1097"/>
        <filter val="5497"/>
        <filter val="6497"/>
        <filter val="17897"/>
        <filter val="26097"/>
        <filter val="1898"/>
      </filters>
    </filterColumn>
    <extLst/>
  </autoFilter>
  <mergeCells count="1">
    <mergeCell ref="A2:E2"/>
  </mergeCells>
  <dataValidations count="1">
    <dataValidation type="decimal" operator="between" allowBlank="1" showInputMessage="1" showErrorMessage="1" sqref="C5:D1334">
      <formula1>-99999999999999</formula1>
      <formula2>99999999999999</formula2>
    </dataValidation>
  </dataValidations>
  <pageMargins left="0.747916666666667" right="0.747916666666667" top="0.786805555555556" bottom="1.37777777777778"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69"/>
  <sheetViews>
    <sheetView view="pageBreakPreview" zoomScaleNormal="100" workbookViewId="0">
      <selection activeCell="A26" sqref="A26"/>
    </sheetView>
  </sheetViews>
  <sheetFormatPr defaultColWidth="9" defaultRowHeight="14.25"/>
  <cols>
    <col min="1" max="1" width="35.3333333333333" customWidth="1"/>
    <col min="2" max="2" width="6.75" customWidth="1"/>
    <col min="3" max="3" width="8.5" customWidth="1"/>
    <col min="4" max="4" width="8.375" customWidth="1"/>
    <col min="5" max="5" width="30.75" customWidth="1"/>
    <col min="6" max="6" width="7.5" customWidth="1"/>
    <col min="7" max="7" width="8.5" customWidth="1"/>
    <col min="8" max="8" width="8.25" customWidth="1"/>
    <col min="9" max="9" width="12.625" hidden="1" customWidth="1"/>
    <col min="10" max="10" width="9" hidden="1" customWidth="1"/>
  </cols>
  <sheetData>
    <row r="1" ht="19" customHeight="1" spans="1:8">
      <c r="A1" s="174" t="s">
        <v>1057</v>
      </c>
    </row>
    <row r="2" ht="28.5" customHeight="1" spans="1:8">
      <c r="A2" s="277" t="s">
        <v>1058</v>
      </c>
      <c r="B2" s="277"/>
      <c r="C2" s="277"/>
      <c r="D2" s="278"/>
      <c r="E2" s="277"/>
      <c r="F2" s="277"/>
      <c r="G2" s="277"/>
      <c r="H2" s="277"/>
    </row>
    <row r="3" ht="20.1" customHeight="1" spans="1:8">
      <c r="A3" s="279"/>
      <c r="B3" s="279"/>
      <c r="C3" s="280"/>
      <c r="D3" s="281"/>
      <c r="H3" s="141" t="s">
        <v>37</v>
      </c>
    </row>
    <row r="4" ht="35" customHeight="1" spans="1:8">
      <c r="A4" s="282" t="s">
        <v>1059</v>
      </c>
      <c r="B4" s="282" t="s">
        <v>4</v>
      </c>
      <c r="C4" s="282" t="s">
        <v>1060</v>
      </c>
      <c r="D4" s="283" t="s">
        <v>1061</v>
      </c>
      <c r="E4" s="282" t="s">
        <v>1062</v>
      </c>
      <c r="F4" s="282" t="s">
        <v>4</v>
      </c>
      <c r="G4" s="282" t="s">
        <v>1060</v>
      </c>
      <c r="H4" s="284" t="s">
        <v>1061</v>
      </c>
    </row>
    <row r="5" ht="15.3" customHeight="1" spans="1:8">
      <c r="A5" s="181" t="s">
        <v>1063</v>
      </c>
      <c r="B5" s="182">
        <v>36320</v>
      </c>
      <c r="C5" s="182">
        <v>21601</v>
      </c>
      <c r="D5" s="285">
        <f t="shared" ref="D5:D68" si="0">ROUND((C5/B5-1)*100,2)</f>
        <v>-40.53</v>
      </c>
      <c r="E5" s="181" t="s">
        <v>1064</v>
      </c>
      <c r="F5" s="184">
        <v>460031</v>
      </c>
      <c r="G5" s="184">
        <v>418605</v>
      </c>
      <c r="H5" s="285">
        <f>ROUND((G5/F5-1)*100,2)</f>
        <v>-9.01</v>
      </c>
    </row>
    <row r="6" ht="15.3" customHeight="1" spans="1:8">
      <c r="A6" s="185" t="s">
        <v>1065</v>
      </c>
      <c r="B6" s="182">
        <f>SUM(B7,B14,B52)</f>
        <v>375185</v>
      </c>
      <c r="C6" s="182">
        <f>SUM(C7,C14,C52)</f>
        <v>359344</v>
      </c>
      <c r="D6" s="285">
        <f t="shared" si="0"/>
        <v>-4.22</v>
      </c>
      <c r="E6" s="185" t="s">
        <v>1066</v>
      </c>
      <c r="F6" s="185"/>
      <c r="G6" s="182">
        <f>SUM(G7,G14,G52)</f>
        <v>0</v>
      </c>
      <c r="H6" s="286" t="str">
        <f>IFERROR(#REF!/#REF!-1," ")</f>
        <v> </v>
      </c>
    </row>
    <row r="7" ht="15.3" customHeight="1" spans="1:8">
      <c r="A7" s="185" t="s">
        <v>1067</v>
      </c>
      <c r="B7" s="182">
        <f>SUM(B8:B12)</f>
        <v>5228</v>
      </c>
      <c r="C7" s="182">
        <f>SUM(C8:C12)</f>
        <v>5228</v>
      </c>
      <c r="D7" s="285">
        <f t="shared" si="0"/>
        <v>0</v>
      </c>
      <c r="E7" s="185" t="s">
        <v>1068</v>
      </c>
      <c r="F7" s="185"/>
      <c r="G7" s="182">
        <f>SUM(G8:G12)</f>
        <v>0</v>
      </c>
      <c r="H7" s="286" t="str">
        <f>IFERROR(#REF!/#REF!-1," ")</f>
        <v> </v>
      </c>
    </row>
    <row r="8" ht="15.3" customHeight="1" spans="1:8">
      <c r="A8" s="187" t="s">
        <v>1069</v>
      </c>
      <c r="B8" s="188">
        <v>64</v>
      </c>
      <c r="C8" s="188">
        <v>64</v>
      </c>
      <c r="D8" s="285">
        <f t="shared" si="0"/>
        <v>0</v>
      </c>
      <c r="E8" s="187" t="s">
        <v>1070</v>
      </c>
      <c r="F8" s="187"/>
      <c r="G8" s="287"/>
      <c r="H8" s="288" t="str">
        <f>IFERROR(#REF!/#REF!-1," ")</f>
        <v> </v>
      </c>
    </row>
    <row r="9" ht="15.3" customHeight="1" spans="1:8">
      <c r="A9" s="187" t="s">
        <v>1071</v>
      </c>
      <c r="B9" s="188">
        <v>61</v>
      </c>
      <c r="C9" s="188">
        <v>61</v>
      </c>
      <c r="D9" s="285">
        <f t="shared" si="0"/>
        <v>0</v>
      </c>
      <c r="E9" s="187" t="s">
        <v>1072</v>
      </c>
      <c r="F9" s="187"/>
      <c r="G9" s="287"/>
      <c r="H9" s="288" t="str">
        <f>IFERROR(#REF!/#REF!-1," ")</f>
        <v> </v>
      </c>
    </row>
    <row r="10" ht="15.3" customHeight="1" spans="1:8">
      <c r="A10" s="187" t="s">
        <v>1073</v>
      </c>
      <c r="B10" s="188">
        <v>42</v>
      </c>
      <c r="C10" s="188">
        <v>42</v>
      </c>
      <c r="D10" s="285">
        <f t="shared" si="0"/>
        <v>0</v>
      </c>
      <c r="E10" s="187" t="s">
        <v>1074</v>
      </c>
      <c r="F10" s="187"/>
      <c r="G10" s="287"/>
      <c r="H10" s="288" t="str">
        <f>IFERROR(#REF!/#REF!-1," ")</f>
        <v> </v>
      </c>
    </row>
    <row r="11" ht="15.3" customHeight="1" spans="1:8">
      <c r="A11" s="187" t="s">
        <v>1075</v>
      </c>
      <c r="B11" s="188"/>
      <c r="C11" s="188"/>
      <c r="D11" s="285"/>
      <c r="E11" s="187" t="s">
        <v>1076</v>
      </c>
      <c r="F11" s="187"/>
      <c r="G11" s="287"/>
      <c r="H11" s="288" t="str">
        <f>IFERROR(#REF!/#REF!-1," ")</f>
        <v> </v>
      </c>
    </row>
    <row r="12" ht="15.3" customHeight="1" spans="1:8">
      <c r="A12" s="187" t="s">
        <v>1077</v>
      </c>
      <c r="B12" s="188">
        <v>5061</v>
      </c>
      <c r="C12" s="188">
        <v>5061</v>
      </c>
      <c r="D12" s="285">
        <f t="shared" si="0"/>
        <v>0</v>
      </c>
      <c r="E12" s="187" t="s">
        <v>1078</v>
      </c>
      <c r="F12" s="187"/>
      <c r="G12" s="287"/>
      <c r="H12" s="288" t="str">
        <f>IFERROR(#REF!/#REF!-1," ")</f>
        <v> </v>
      </c>
    </row>
    <row r="13" ht="15.3" customHeight="1" spans="1:8">
      <c r="A13" s="187" t="s">
        <v>1079</v>
      </c>
      <c r="B13" s="188"/>
      <c r="C13" s="188"/>
      <c r="D13" s="285"/>
      <c r="E13" s="187" t="s">
        <v>1080</v>
      </c>
      <c r="F13" s="187"/>
      <c r="G13" s="287"/>
      <c r="H13" s="288" t="str">
        <f>IFERROR(#REF!/#REF!-1," ")</f>
        <v> </v>
      </c>
    </row>
    <row r="14" ht="15.3" customHeight="1" spans="1:8">
      <c r="A14" s="185" t="s">
        <v>1081</v>
      </c>
      <c r="B14" s="182">
        <f>SUM(B15:B51)</f>
        <v>341055</v>
      </c>
      <c r="C14" s="182">
        <f>SUM(C15:C51)</f>
        <v>325625</v>
      </c>
      <c r="D14" s="285">
        <f t="shared" si="0"/>
        <v>-4.52</v>
      </c>
      <c r="E14" s="185" t="s">
        <v>1082</v>
      </c>
      <c r="F14" s="185"/>
      <c r="G14" s="182">
        <f>SUM(G15:G51)</f>
        <v>0</v>
      </c>
      <c r="H14" s="289" t="str">
        <f>IFERROR(#REF!/#REF!-1," ")</f>
        <v> </v>
      </c>
    </row>
    <row r="15" ht="15.3" customHeight="1" spans="1:8">
      <c r="A15" s="187" t="s">
        <v>1083</v>
      </c>
      <c r="B15" s="187">
        <v>4037</v>
      </c>
      <c r="C15" s="188">
        <v>4273</v>
      </c>
      <c r="D15" s="285">
        <f t="shared" si="0"/>
        <v>5.85</v>
      </c>
      <c r="E15" s="187" t="s">
        <v>1084</v>
      </c>
      <c r="F15" s="187"/>
      <c r="G15" s="287"/>
      <c r="H15" s="288" t="str">
        <f>IFERROR(#REF!/#REF!-1," ")</f>
        <v> </v>
      </c>
    </row>
    <row r="16" ht="15.3" customHeight="1" spans="1:8">
      <c r="A16" s="187" t="s">
        <v>1085</v>
      </c>
      <c r="B16" s="187">
        <v>133151</v>
      </c>
      <c r="C16" s="188">
        <v>144256</v>
      </c>
      <c r="D16" s="285">
        <f t="shared" si="0"/>
        <v>8.34</v>
      </c>
      <c r="E16" s="187" t="s">
        <v>1086</v>
      </c>
      <c r="F16" s="187"/>
      <c r="G16" s="287"/>
      <c r="H16" s="288" t="str">
        <f>IFERROR(#REF!/#REF!-1," ")</f>
        <v> </v>
      </c>
    </row>
    <row r="17" ht="15.3" customHeight="1" spans="1:8">
      <c r="A17" s="187" t="s">
        <v>1087</v>
      </c>
      <c r="B17" s="187">
        <v>11267</v>
      </c>
      <c r="C17" s="188">
        <v>12902</v>
      </c>
      <c r="D17" s="285">
        <f t="shared" si="0"/>
        <v>14.51</v>
      </c>
      <c r="E17" s="187" t="s">
        <v>1088</v>
      </c>
      <c r="F17" s="187"/>
      <c r="G17" s="287"/>
      <c r="H17" s="288" t="str">
        <f>IFERROR(#REF!/#REF!-1," ")</f>
        <v> </v>
      </c>
    </row>
    <row r="18" ht="15.3" customHeight="1" spans="1:8">
      <c r="A18" s="187" t="s">
        <v>1089</v>
      </c>
      <c r="B18" s="187">
        <v>5206</v>
      </c>
      <c r="C18" s="188">
        <v>6257</v>
      </c>
      <c r="D18" s="285">
        <f t="shared" si="0"/>
        <v>20.19</v>
      </c>
      <c r="E18" s="187" t="s">
        <v>1090</v>
      </c>
      <c r="F18" s="187"/>
      <c r="G18" s="287"/>
      <c r="H18" s="288" t="str">
        <f>IFERROR(#REF!/#REF!-1," ")</f>
        <v> </v>
      </c>
    </row>
    <row r="19" ht="15.3" customHeight="1" spans="1:8">
      <c r="A19" s="187" t="s">
        <v>1091</v>
      </c>
      <c r="B19" s="187">
        <v>989</v>
      </c>
      <c r="C19" s="188">
        <v>1185</v>
      </c>
      <c r="D19" s="285">
        <f t="shared" si="0"/>
        <v>19.82</v>
      </c>
      <c r="E19" s="187" t="s">
        <v>1092</v>
      </c>
      <c r="F19" s="187"/>
      <c r="G19" s="287"/>
      <c r="H19" s="288" t="str">
        <f>IFERROR(#REF!/#REF!-1," ")</f>
        <v> </v>
      </c>
    </row>
    <row r="20" ht="15.3" customHeight="1" spans="1:8">
      <c r="A20" s="187" t="s">
        <v>1093</v>
      </c>
      <c r="B20" s="187">
        <v>45</v>
      </c>
      <c r="C20" s="188">
        <v>45</v>
      </c>
      <c r="D20" s="285">
        <f t="shared" si="0"/>
        <v>0</v>
      </c>
      <c r="E20" s="187" t="s">
        <v>1094</v>
      </c>
      <c r="F20" s="187"/>
      <c r="G20" s="287"/>
      <c r="H20" s="288" t="str">
        <f>IFERROR(#REF!/#REF!-1," ")</f>
        <v> </v>
      </c>
    </row>
    <row r="21" ht="15.3" customHeight="1" spans="1:8">
      <c r="A21" s="187" t="s">
        <v>1095</v>
      </c>
      <c r="B21" s="187">
        <v>1601</v>
      </c>
      <c r="C21" s="188">
        <v>1689</v>
      </c>
      <c r="D21" s="285">
        <f t="shared" si="0"/>
        <v>5.5</v>
      </c>
      <c r="E21" s="187" t="s">
        <v>1096</v>
      </c>
      <c r="F21" s="187"/>
      <c r="G21" s="287"/>
      <c r="H21" s="288" t="str">
        <f>IFERROR(#REF!/#REF!-1," ")</f>
        <v> </v>
      </c>
    </row>
    <row r="22" ht="15.3" customHeight="1" spans="1:8">
      <c r="A22" s="187" t="s">
        <v>1097</v>
      </c>
      <c r="B22" s="187">
        <v>18296</v>
      </c>
      <c r="C22" s="188">
        <v>19200</v>
      </c>
      <c r="D22" s="285">
        <f t="shared" si="0"/>
        <v>4.94</v>
      </c>
      <c r="E22" s="187" t="s">
        <v>1098</v>
      </c>
      <c r="F22" s="187"/>
      <c r="G22" s="287"/>
      <c r="H22" s="288" t="str">
        <f>IFERROR(#REF!/#REF!-1," ")</f>
        <v> </v>
      </c>
    </row>
    <row r="23" ht="15.3" customHeight="1" spans="1:8">
      <c r="A23" s="187" t="s">
        <v>1099</v>
      </c>
      <c r="B23" s="187">
        <v>11093</v>
      </c>
      <c r="C23" s="188">
        <v>11110</v>
      </c>
      <c r="D23" s="285">
        <f t="shared" si="0"/>
        <v>0.15</v>
      </c>
      <c r="E23" s="187" t="s">
        <v>1100</v>
      </c>
      <c r="F23" s="187"/>
      <c r="G23" s="287"/>
      <c r="H23" s="288" t="str">
        <f>IFERROR(#REF!/#REF!-1," ")</f>
        <v> </v>
      </c>
    </row>
    <row r="24" ht="15.3" customHeight="1" spans="1:8">
      <c r="A24" s="187" t="s">
        <v>1101</v>
      </c>
      <c r="B24" s="187">
        <v>2262</v>
      </c>
      <c r="C24" s="188">
        <v>2218</v>
      </c>
      <c r="D24" s="285">
        <f t="shared" si="0"/>
        <v>-1.95</v>
      </c>
      <c r="E24" s="187" t="s">
        <v>1102</v>
      </c>
      <c r="F24" s="187"/>
      <c r="G24" s="287"/>
      <c r="H24" s="288" t="str">
        <f>IFERROR(#REF!/#REF!-1," ")</f>
        <v> </v>
      </c>
    </row>
    <row r="25" ht="15.3" customHeight="1" spans="1:8">
      <c r="A25" s="187" t="s">
        <v>1103</v>
      </c>
      <c r="B25" s="187"/>
      <c r="C25" s="188"/>
      <c r="D25" s="285"/>
      <c r="E25" s="187" t="s">
        <v>1104</v>
      </c>
      <c r="F25" s="187"/>
      <c r="G25" s="287"/>
      <c r="H25" s="288" t="str">
        <f>IFERROR(#REF!/#REF!-1," ")</f>
        <v> </v>
      </c>
    </row>
    <row r="26" ht="25" customHeight="1" spans="1:8">
      <c r="A26" s="187" t="s">
        <v>1105</v>
      </c>
      <c r="B26" s="187">
        <v>26190</v>
      </c>
      <c r="C26" s="188">
        <v>22744</v>
      </c>
      <c r="D26" s="285">
        <f t="shared" si="0"/>
        <v>-13.16</v>
      </c>
      <c r="E26" s="187" t="s">
        <v>1106</v>
      </c>
      <c r="F26" s="187"/>
      <c r="G26" s="287"/>
      <c r="H26" s="288" t="str">
        <f>IFERROR(#REF!/#REF!-1," ")</f>
        <v> </v>
      </c>
    </row>
    <row r="27" ht="25" customHeight="1" spans="1:8">
      <c r="A27" s="187" t="s">
        <v>1107</v>
      </c>
      <c r="B27" s="187">
        <v>10</v>
      </c>
      <c r="C27" s="188"/>
      <c r="D27" s="285">
        <f t="shared" si="0"/>
        <v>-100</v>
      </c>
      <c r="E27" s="187" t="s">
        <v>1108</v>
      </c>
      <c r="F27" s="187"/>
      <c r="G27" s="287"/>
      <c r="H27" s="288" t="str">
        <f>IFERROR(#REF!/#REF!-1," ")</f>
        <v> </v>
      </c>
    </row>
    <row r="28" ht="15.75" customHeight="1" spans="1:8">
      <c r="A28" s="187" t="s">
        <v>1109</v>
      </c>
      <c r="B28" s="187"/>
      <c r="C28" s="188"/>
      <c r="D28" s="285"/>
      <c r="E28" s="187" t="s">
        <v>1110</v>
      </c>
      <c r="F28" s="187"/>
      <c r="G28" s="287"/>
      <c r="H28" s="290" t="str">
        <f>IFERROR(#REF!/#REF!-1," ")</f>
        <v> </v>
      </c>
    </row>
    <row r="29" ht="15.75" customHeight="1" spans="1:8">
      <c r="A29" s="187" t="s">
        <v>1111</v>
      </c>
      <c r="B29" s="187"/>
      <c r="C29" s="188"/>
      <c r="D29" s="285"/>
      <c r="E29" s="187" t="s">
        <v>1112</v>
      </c>
      <c r="F29" s="187"/>
      <c r="G29" s="287"/>
      <c r="H29" s="288" t="str">
        <f>IFERROR(#REF!/#REF!-1," ")</f>
        <v> </v>
      </c>
    </row>
    <row r="30" ht="15.75" customHeight="1" spans="1:8">
      <c r="A30" s="187" t="s">
        <v>1113</v>
      </c>
      <c r="B30" s="187">
        <v>1054</v>
      </c>
      <c r="C30" s="188">
        <v>1685</v>
      </c>
      <c r="D30" s="285">
        <f t="shared" si="0"/>
        <v>59.87</v>
      </c>
      <c r="E30" s="187" t="s">
        <v>1114</v>
      </c>
      <c r="F30" s="187"/>
      <c r="G30" s="287"/>
      <c r="H30" s="288" t="str">
        <f>IFERROR(#REF!/#REF!-1," ")</f>
        <v> </v>
      </c>
    </row>
    <row r="31" ht="15.75" customHeight="1" spans="1:8">
      <c r="A31" s="187" t="s">
        <v>1115</v>
      </c>
      <c r="B31" s="187">
        <v>17037</v>
      </c>
      <c r="C31" s="188">
        <v>11349</v>
      </c>
      <c r="D31" s="285">
        <f t="shared" si="0"/>
        <v>-33.39</v>
      </c>
      <c r="E31" s="187" t="s">
        <v>1116</v>
      </c>
      <c r="F31" s="187"/>
      <c r="G31" s="287"/>
      <c r="H31" s="288" t="str">
        <f>IFERROR(#REF!/#REF!-1," ")</f>
        <v> </v>
      </c>
    </row>
    <row r="32" ht="15.75" customHeight="1" spans="1:8">
      <c r="A32" s="187" t="s">
        <v>1117</v>
      </c>
      <c r="B32" s="187">
        <v>885</v>
      </c>
      <c r="C32" s="188">
        <v>824</v>
      </c>
      <c r="D32" s="285">
        <f t="shared" si="0"/>
        <v>-6.89</v>
      </c>
      <c r="E32" s="187" t="s">
        <v>1118</v>
      </c>
      <c r="F32" s="187"/>
      <c r="G32" s="287"/>
      <c r="H32" s="288" t="str">
        <f>IFERROR(#REF!/#REF!-1," ")</f>
        <v> </v>
      </c>
    </row>
    <row r="33" ht="27" customHeight="1" spans="1:8">
      <c r="A33" s="187" t="s">
        <v>1119</v>
      </c>
      <c r="B33" s="187">
        <v>1031</v>
      </c>
      <c r="C33" s="188">
        <v>2990</v>
      </c>
      <c r="D33" s="285">
        <f t="shared" si="0"/>
        <v>190.01</v>
      </c>
      <c r="E33" s="187" t="s">
        <v>1120</v>
      </c>
      <c r="F33" s="187"/>
      <c r="G33" s="287"/>
      <c r="H33" s="288" t="str">
        <f>IFERROR(#REF!/#REF!-1," ")</f>
        <v> </v>
      </c>
    </row>
    <row r="34" ht="25" customHeight="1" spans="1:8">
      <c r="A34" s="187" t="s">
        <v>1121</v>
      </c>
      <c r="B34" s="187">
        <v>27596</v>
      </c>
      <c r="C34" s="188">
        <v>30092</v>
      </c>
      <c r="D34" s="285">
        <f t="shared" si="0"/>
        <v>9.04</v>
      </c>
      <c r="E34" s="187" t="s">
        <v>1122</v>
      </c>
      <c r="F34" s="187"/>
      <c r="G34" s="287"/>
      <c r="H34" s="288" t="str">
        <f>IFERROR(#REF!/#REF!-1," ")</f>
        <v> </v>
      </c>
    </row>
    <row r="35" ht="15.75" customHeight="1" spans="1:8">
      <c r="A35" s="187" t="s">
        <v>1123</v>
      </c>
      <c r="B35" s="187">
        <v>3078</v>
      </c>
      <c r="C35" s="188">
        <v>5331</v>
      </c>
      <c r="D35" s="285">
        <f t="shared" si="0"/>
        <v>73.2</v>
      </c>
      <c r="E35" s="187" t="s">
        <v>1124</v>
      </c>
      <c r="F35" s="187"/>
      <c r="G35" s="287"/>
      <c r="H35" s="288" t="str">
        <f>IFERROR(#REF!/#REF!-1," ")</f>
        <v> </v>
      </c>
    </row>
    <row r="36" ht="15.75" customHeight="1" spans="1:8">
      <c r="A36" s="187" t="s">
        <v>1125</v>
      </c>
      <c r="B36" s="187">
        <v>1880</v>
      </c>
      <c r="C36" s="188">
        <v>3310</v>
      </c>
      <c r="D36" s="285">
        <f t="shared" si="0"/>
        <v>76.06</v>
      </c>
      <c r="E36" s="187" t="s">
        <v>1126</v>
      </c>
      <c r="F36" s="187"/>
      <c r="G36" s="287"/>
      <c r="H36" s="288" t="str">
        <f>IFERROR(#REF!/#REF!-1," ")</f>
        <v> </v>
      </c>
    </row>
    <row r="37" ht="15.75" spans="1:8">
      <c r="A37" s="187" t="s">
        <v>1127</v>
      </c>
      <c r="B37" s="187"/>
      <c r="C37" s="188"/>
      <c r="D37" s="285"/>
      <c r="E37" s="187" t="s">
        <v>1128</v>
      </c>
      <c r="F37" s="187"/>
      <c r="G37" s="287"/>
      <c r="H37" s="288" t="str">
        <f>IFERROR(#REF!/#REF!-1," ")</f>
        <v> </v>
      </c>
    </row>
    <row r="38" ht="15.75" spans="1:8">
      <c r="A38" s="187" t="s">
        <v>1129</v>
      </c>
      <c r="B38" s="187">
        <v>51449</v>
      </c>
      <c r="C38" s="188">
        <v>40473</v>
      </c>
      <c r="D38" s="285">
        <f t="shared" si="0"/>
        <v>-21.33</v>
      </c>
      <c r="E38" s="187" t="s">
        <v>1130</v>
      </c>
      <c r="F38" s="187"/>
      <c r="G38" s="287"/>
      <c r="H38" s="288" t="str">
        <f>IFERROR(#REF!/#REF!-1," ")</f>
        <v> </v>
      </c>
    </row>
    <row r="39" ht="15.75" spans="1:8">
      <c r="A39" s="187" t="s">
        <v>1131</v>
      </c>
      <c r="B39" s="187">
        <v>20774</v>
      </c>
      <c r="C39" s="188">
        <v>2807</v>
      </c>
      <c r="D39" s="285">
        <f t="shared" si="0"/>
        <v>-86.49</v>
      </c>
      <c r="E39" s="187" t="s">
        <v>1132</v>
      </c>
      <c r="F39" s="187"/>
      <c r="G39" s="287"/>
      <c r="H39" s="288" t="str">
        <f>IFERROR(#REF!/#REF!-1," ")</f>
        <v> </v>
      </c>
    </row>
    <row r="40" ht="29" customHeight="1" spans="1:8">
      <c r="A40" s="187" t="s">
        <v>1133</v>
      </c>
      <c r="B40" s="187"/>
      <c r="C40" s="188"/>
      <c r="D40" s="285"/>
      <c r="E40" s="187" t="s">
        <v>1134</v>
      </c>
      <c r="F40" s="187"/>
      <c r="G40" s="287"/>
      <c r="H40" s="288" t="str">
        <f>IFERROR(#REF!/#REF!-1," ")</f>
        <v> </v>
      </c>
    </row>
    <row r="41" ht="27" customHeight="1" spans="1:8">
      <c r="A41" s="187" t="s">
        <v>1135</v>
      </c>
      <c r="B41" s="187"/>
      <c r="C41" s="188"/>
      <c r="D41" s="285"/>
      <c r="E41" s="187" t="s">
        <v>1136</v>
      </c>
      <c r="F41" s="187"/>
      <c r="G41" s="287"/>
      <c r="H41" s="288" t="str">
        <f>IFERROR(#REF!/#REF!-1," ")</f>
        <v> </v>
      </c>
    </row>
    <row r="42" ht="15.75" spans="1:8">
      <c r="A42" s="187" t="s">
        <v>1137</v>
      </c>
      <c r="B42" s="187"/>
      <c r="C42" s="188"/>
      <c r="D42" s="285"/>
      <c r="E42" s="187" t="s">
        <v>1138</v>
      </c>
      <c r="F42" s="187"/>
      <c r="G42" s="287"/>
      <c r="H42" s="288" t="str">
        <f>IFERROR(#REF!/#REF!-1," ")</f>
        <v> </v>
      </c>
    </row>
    <row r="43" ht="27" customHeight="1" spans="1:8">
      <c r="A43" s="187" t="s">
        <v>1139</v>
      </c>
      <c r="B43" s="187"/>
      <c r="C43" s="188"/>
      <c r="D43" s="285"/>
      <c r="E43" s="187" t="s">
        <v>1140</v>
      </c>
      <c r="F43" s="187"/>
      <c r="G43" s="287"/>
      <c r="H43" s="288" t="str">
        <f>IFERROR(#REF!/#REF!-1," ")</f>
        <v> </v>
      </c>
    </row>
    <row r="44" ht="15.75" spans="1:8">
      <c r="A44" s="187" t="s">
        <v>1141</v>
      </c>
      <c r="B44" s="187">
        <v>1550</v>
      </c>
      <c r="C44" s="188">
        <v>455</v>
      </c>
      <c r="D44" s="285">
        <f t="shared" si="0"/>
        <v>-70.65</v>
      </c>
      <c r="E44" s="187" t="s">
        <v>1142</v>
      </c>
      <c r="F44" s="187"/>
      <c r="G44" s="287"/>
      <c r="H44" s="288" t="str">
        <f>IFERROR(#REF!/#REF!-1," ")</f>
        <v> </v>
      </c>
    </row>
    <row r="45" ht="24.75" spans="1:8">
      <c r="A45" s="187" t="s">
        <v>1143</v>
      </c>
      <c r="B45" s="187"/>
      <c r="C45" s="188"/>
      <c r="D45" s="285"/>
      <c r="E45" s="187" t="s">
        <v>1144</v>
      </c>
      <c r="F45" s="187"/>
      <c r="G45" s="287"/>
      <c r="H45" s="288" t="str">
        <f>IFERROR(#REF!/#REF!-1," ")</f>
        <v> </v>
      </c>
    </row>
    <row r="46" ht="26" customHeight="1" spans="1:8">
      <c r="A46" s="187" t="s">
        <v>1145</v>
      </c>
      <c r="B46" s="187">
        <v>325</v>
      </c>
      <c r="C46" s="188">
        <v>177</v>
      </c>
      <c r="D46" s="285">
        <f t="shared" si="0"/>
        <v>-45.54</v>
      </c>
      <c r="E46" s="187" t="s">
        <v>1146</v>
      </c>
      <c r="F46" s="187"/>
      <c r="G46" s="287"/>
      <c r="H46" s="288" t="str">
        <f>IFERROR(#REF!/#REF!-1," ")</f>
        <v> </v>
      </c>
    </row>
    <row r="47" ht="15.75" spans="1:8">
      <c r="A47" s="187" t="s">
        <v>1147</v>
      </c>
      <c r="B47" s="187"/>
      <c r="C47" s="193"/>
      <c r="D47" s="285"/>
      <c r="E47" s="187" t="s">
        <v>1148</v>
      </c>
      <c r="F47" s="187"/>
      <c r="G47" s="287"/>
      <c r="H47" s="288" t="str">
        <f>IFERROR(#REF!/#REF!-1," ")</f>
        <v> </v>
      </c>
    </row>
    <row r="48" ht="15.75" spans="1:8">
      <c r="A48" s="187" t="s">
        <v>1149</v>
      </c>
      <c r="B48" s="187"/>
      <c r="C48" s="188"/>
      <c r="D48" s="285"/>
      <c r="E48" s="187" t="s">
        <v>1150</v>
      </c>
      <c r="F48" s="187"/>
      <c r="G48" s="287"/>
      <c r="H48" s="288" t="str">
        <f>IFERROR(#REF!/#REF!-1," ")</f>
        <v> </v>
      </c>
    </row>
    <row r="49" ht="15.75" spans="1:10">
      <c r="A49" s="187" t="s">
        <v>1151</v>
      </c>
      <c r="B49" s="187"/>
      <c r="C49" s="188"/>
      <c r="D49" s="285"/>
      <c r="E49" s="187" t="s">
        <v>1152</v>
      </c>
      <c r="F49" s="187"/>
      <c r="G49" s="287"/>
      <c r="H49" s="288" t="str">
        <f>IFERROR(#REF!/#REF!-1," ")</f>
        <v> </v>
      </c>
    </row>
    <row r="50" ht="15.75" spans="1:10">
      <c r="A50" s="187" t="s">
        <v>1153</v>
      </c>
      <c r="B50" s="187"/>
      <c r="C50" s="193"/>
      <c r="D50" s="285"/>
      <c r="E50" s="187" t="s">
        <v>1154</v>
      </c>
      <c r="F50" s="187"/>
      <c r="G50" s="287"/>
      <c r="H50" s="288" t="str">
        <f>IFERROR(#REF!/#REF!-1," ")</f>
        <v> </v>
      </c>
    </row>
    <row r="51" ht="15.75" spans="1:10">
      <c r="A51" s="187" t="s">
        <v>1155</v>
      </c>
      <c r="B51" s="187">
        <v>249</v>
      </c>
      <c r="C51" s="188">
        <v>253</v>
      </c>
      <c r="D51" s="285">
        <f t="shared" si="0"/>
        <v>1.61</v>
      </c>
      <c r="E51" s="187" t="s">
        <v>1156</v>
      </c>
      <c r="F51" s="187"/>
      <c r="G51" s="287"/>
      <c r="H51" s="288" t="str">
        <f>IFERROR(#REF!/#REF!-1," ")</f>
        <v> </v>
      </c>
    </row>
    <row r="52" ht="15.75" spans="1:10">
      <c r="A52" s="185" t="s">
        <v>1157</v>
      </c>
      <c r="B52" s="182">
        <v>28902</v>
      </c>
      <c r="C52" s="182">
        <v>28491</v>
      </c>
      <c r="D52" s="285">
        <f t="shared" si="0"/>
        <v>-1.42</v>
      </c>
      <c r="E52" s="185" t="s">
        <v>1158</v>
      </c>
      <c r="F52" s="185"/>
      <c r="G52" s="287"/>
      <c r="H52" s="286" t="str">
        <f>IFERROR(#REF!/#REF!-1," ")</f>
        <v> </v>
      </c>
    </row>
    <row r="53" spans="1:10">
      <c r="A53" s="185" t="s">
        <v>1159</v>
      </c>
      <c r="B53" s="182">
        <f>B54+B55</f>
        <v>0</v>
      </c>
      <c r="C53" s="182">
        <f>C54+C55</f>
        <v>0</v>
      </c>
      <c r="D53" s="285"/>
      <c r="E53" s="185" t="s">
        <v>1160</v>
      </c>
      <c r="F53" s="182">
        <f>F54+F55</f>
        <v>213</v>
      </c>
      <c r="G53" s="182">
        <f>G54+G55</f>
        <v>192</v>
      </c>
      <c r="H53" s="285">
        <f>ROUND((G53/F53-1)*100,2)</f>
        <v>-9.86</v>
      </c>
    </row>
    <row r="54" spans="1:10">
      <c r="A54" s="187" t="s">
        <v>1161</v>
      </c>
      <c r="B54" s="187"/>
      <c r="C54" s="188"/>
      <c r="D54" s="285"/>
      <c r="E54" s="187" t="s">
        <v>1162</v>
      </c>
      <c r="F54" s="187"/>
      <c r="G54" s="188"/>
      <c r="H54" s="288" t="str">
        <f>IFERROR(#REF!/#REF!-1," ")</f>
        <v> </v>
      </c>
    </row>
    <row r="55" spans="1:10">
      <c r="A55" s="187" t="s">
        <v>1163</v>
      </c>
      <c r="B55" s="187"/>
      <c r="C55" s="188"/>
      <c r="D55" s="285"/>
      <c r="E55" s="187" t="s">
        <v>1164</v>
      </c>
      <c r="F55" s="188">
        <v>213</v>
      </c>
      <c r="G55" s="188">
        <v>192</v>
      </c>
      <c r="H55" s="288" t="str">
        <f>IFERROR(#REF!/#REF!-1," ")</f>
        <v> </v>
      </c>
    </row>
    <row r="56" spans="1:10">
      <c r="A56" s="185" t="s">
        <v>1165</v>
      </c>
      <c r="B56" s="182">
        <f>SUM(B57:B59)</f>
        <v>0</v>
      </c>
      <c r="C56" s="182">
        <f>SUM(C57:C59)</f>
        <v>120</v>
      </c>
      <c r="D56" s="285"/>
      <c r="E56" s="185" t="s">
        <v>1166</v>
      </c>
      <c r="F56" s="182">
        <v>1505</v>
      </c>
      <c r="G56" s="182">
        <v>868</v>
      </c>
      <c r="H56" s="285">
        <f>ROUND((G56/F56-1)*100,2)</f>
        <v>-42.33</v>
      </c>
    </row>
    <row r="57" spans="1:10">
      <c r="A57" s="187" t="s">
        <v>1167</v>
      </c>
      <c r="B57" s="187"/>
      <c r="C57" s="188"/>
      <c r="D57" s="285"/>
      <c r="E57" s="187"/>
      <c r="F57" s="187"/>
      <c r="G57" s="188"/>
      <c r="H57" s="288" t="str">
        <f>IFERROR(#REF!/#REF!-1," ")</f>
        <v> </v>
      </c>
    </row>
    <row r="58" spans="1:10">
      <c r="A58" s="187" t="s">
        <v>1168</v>
      </c>
      <c r="B58" s="187"/>
      <c r="C58" s="188">
        <v>120</v>
      </c>
      <c r="D58" s="285"/>
      <c r="E58" s="187"/>
      <c r="F58" s="187"/>
      <c r="G58" s="188"/>
      <c r="H58" s="288" t="str">
        <f>IFERROR(#REF!/#REF!-1," ")</f>
        <v> </v>
      </c>
    </row>
    <row r="59" spans="1:10">
      <c r="A59" s="187" t="s">
        <v>1169</v>
      </c>
      <c r="B59" s="187"/>
      <c r="C59" s="188"/>
      <c r="D59" s="285"/>
      <c r="E59" s="187"/>
      <c r="F59" s="187"/>
      <c r="G59" s="188"/>
      <c r="H59" s="288" t="str">
        <f>IFERROR(#REF!/#REF!-1," ")</f>
        <v> </v>
      </c>
    </row>
    <row r="60" ht="15.75" spans="1:10">
      <c r="A60" s="185" t="s">
        <v>1170</v>
      </c>
      <c r="B60" s="182">
        <v>505</v>
      </c>
      <c r="C60" s="182"/>
      <c r="D60" s="285">
        <f t="shared" si="0"/>
        <v>-100</v>
      </c>
      <c r="E60" s="185" t="s">
        <v>1171</v>
      </c>
      <c r="F60" s="185"/>
      <c r="G60" s="287"/>
      <c r="H60" s="289" t="str">
        <f>IFERROR(#REF!/#REF!-1," ")</f>
        <v> </v>
      </c>
    </row>
    <row r="61" spans="1:10">
      <c r="A61" s="185" t="s">
        <v>1172</v>
      </c>
      <c r="B61" s="182"/>
      <c r="C61" s="182"/>
      <c r="D61" s="285"/>
      <c r="E61" s="185" t="s">
        <v>1173</v>
      </c>
      <c r="F61" s="182">
        <v>12794</v>
      </c>
      <c r="G61" s="182">
        <v>25087</v>
      </c>
      <c r="H61" s="289" t="str">
        <f>IFERROR(#REF!/#REF!-1," ")</f>
        <v> </v>
      </c>
    </row>
    <row r="62" spans="1:10">
      <c r="A62" s="185" t="s">
        <v>1174</v>
      </c>
      <c r="B62" s="182">
        <v>37255</v>
      </c>
      <c r="C62" s="182">
        <v>54875</v>
      </c>
      <c r="D62" s="285">
        <f t="shared" si="0"/>
        <v>47.3</v>
      </c>
      <c r="E62" s="185" t="s">
        <v>1175</v>
      </c>
      <c r="F62" s="185"/>
      <c r="G62" s="182"/>
      <c r="H62" s="289" t="str">
        <f>IFERROR(#REF!/#REF!-1," ")</f>
        <v> </v>
      </c>
    </row>
    <row r="63" spans="1:10">
      <c r="A63" s="185" t="s">
        <v>1176</v>
      </c>
      <c r="B63" s="182">
        <v>71464</v>
      </c>
      <c r="C63" s="182">
        <v>46186</v>
      </c>
      <c r="D63" s="285">
        <f t="shared" si="0"/>
        <v>-35.37</v>
      </c>
      <c r="E63" s="185" t="s">
        <v>1177</v>
      </c>
      <c r="F63" s="182">
        <f>'[2]L05'!B121-'[2]L05'!D5-'[2]L05'!D6-'[2]L05'!D72-'[2]L05'!D77-'[2]L05'!D81-'[2]L05'!D88-'[2]L05'!D94-'[2]L05'!D95-'[2]L05'!D96-'[2]L05'!D97-'[2]L05'!D98-'[2]L05'!D115-'[2]L05'!D116-'[2]L05'!D117</f>
        <v>46186</v>
      </c>
      <c r="G63" s="182">
        <v>37374</v>
      </c>
      <c r="H63" s="286" t="str">
        <f>IFERROR(#REF!/#REF!-1," ")</f>
        <v> </v>
      </c>
      <c r="I63" s="291">
        <v>24436.765173</v>
      </c>
      <c r="J63" s="291">
        <f>G63-I63</f>
        <v>12937.234827</v>
      </c>
    </row>
    <row r="64" spans="1:10">
      <c r="A64" s="185" t="s">
        <v>1178</v>
      </c>
      <c r="B64" s="182">
        <f>SUM(B65:B68)</f>
        <v>0</v>
      </c>
      <c r="C64" s="182">
        <f>SUM(C65:C68)</f>
        <v>0</v>
      </c>
      <c r="D64" s="285"/>
      <c r="E64" s="185" t="s">
        <v>1179</v>
      </c>
      <c r="F64" s="182">
        <f>SUM(F65:F68)</f>
        <v>0</v>
      </c>
      <c r="G64" s="182">
        <f>SUM(G65:G68)</f>
        <v>0</v>
      </c>
      <c r="H64" s="289" t="str">
        <f>IFERROR(#REF!/#REF!-1," ")</f>
        <v> </v>
      </c>
    </row>
    <row r="65" ht="15.75" spans="1:8">
      <c r="A65" s="187" t="s">
        <v>1180</v>
      </c>
      <c r="B65" s="187"/>
      <c r="C65" s="188"/>
      <c r="D65" s="285"/>
      <c r="E65" s="187" t="s">
        <v>1181</v>
      </c>
      <c r="F65" s="187"/>
      <c r="G65" s="287"/>
      <c r="H65" s="292" t="str">
        <f>IFERROR(#REF!/#REF!-1," ")</f>
        <v> </v>
      </c>
    </row>
    <row r="66" ht="15.75" spans="1:8">
      <c r="A66" s="187" t="s">
        <v>1182</v>
      </c>
      <c r="B66" s="187"/>
      <c r="C66" s="188"/>
      <c r="D66" s="285"/>
      <c r="E66" s="187" t="s">
        <v>1183</v>
      </c>
      <c r="F66" s="187"/>
      <c r="G66" s="287"/>
      <c r="H66" s="292" t="str">
        <f>IFERROR(#REF!/#REF!-1," ")</f>
        <v> </v>
      </c>
    </row>
    <row r="67" ht="15.75" spans="1:8">
      <c r="A67" s="187" t="s">
        <v>1184</v>
      </c>
      <c r="B67" s="187"/>
      <c r="C67" s="188"/>
      <c r="D67" s="285"/>
      <c r="E67" s="187" t="s">
        <v>1185</v>
      </c>
      <c r="F67" s="187"/>
      <c r="G67" s="287"/>
      <c r="H67" s="292" t="str">
        <f>IFERROR(#REF!/#REF!-1," ")</f>
        <v> </v>
      </c>
    </row>
    <row r="68" ht="15.75" spans="1:8">
      <c r="A68" s="187" t="s">
        <v>1186</v>
      </c>
      <c r="B68" s="187"/>
      <c r="C68" s="188"/>
      <c r="D68" s="285"/>
      <c r="E68" s="187" t="s">
        <v>1187</v>
      </c>
      <c r="F68" s="187"/>
      <c r="G68" s="287"/>
      <c r="H68" s="292" t="str">
        <f>IFERROR(#REF!/#REF!-1," ")</f>
        <v> </v>
      </c>
    </row>
    <row r="69" spans="1:8">
      <c r="A69" s="180" t="s">
        <v>1188</v>
      </c>
      <c r="B69" s="182">
        <f>SUM(B5,B6,B53,B56,B60,B61,B62,B63:B64)</f>
        <v>520729</v>
      </c>
      <c r="C69" s="182">
        <f>SUM(C5,C6,C53,C56,C60,C61,C62,C63:C64)</f>
        <v>482126</v>
      </c>
      <c r="D69" s="285">
        <f>ROUND((C69/B69-1)*100,2)</f>
        <v>-7.41</v>
      </c>
      <c r="E69" s="180" t="s">
        <v>1188</v>
      </c>
      <c r="F69" s="182">
        <f>SUM(F5,F6,F53,F56,F60,F61,F62,F63,F64)</f>
        <v>520729</v>
      </c>
      <c r="G69" s="182">
        <f>SUM(G5,G6,G53,G56,G60,G61,G62,G63,G64)</f>
        <v>482126</v>
      </c>
      <c r="H69" s="285">
        <f>ROUND((G69/F69-1)*100,2)</f>
        <v>-7.41</v>
      </c>
    </row>
  </sheetData>
  <autoFilter xmlns:etc="http://www.wps.cn/officeDocument/2017/etCustomData" ref="A4:P69" etc:filterBottomFollowUsedRange="0">
    <extLst/>
  </autoFilter>
  <mergeCells count="1">
    <mergeCell ref="A2:H2"/>
  </mergeCells>
  <dataValidations count="1">
    <dataValidation type="decimal" operator="between" allowBlank="1" showInputMessage="1" showErrorMessage="1" sqref="F63">
      <formula1>-99999999999999</formula1>
      <formula2>99999999999999</formula2>
    </dataValidation>
  </dataValidations>
  <pageMargins left="1.37777777777778" right="0.786805555555556" top="0.747916666666667" bottom="0.747916666666667" header="0.314583333333333" footer="0.314583333333333"/>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145"/>
  <sheetViews>
    <sheetView view="pageBreakPreview" zoomScaleNormal="100" topLeftCell="A74" workbookViewId="0">
      <selection activeCell="E99" sqref="E99"/>
    </sheetView>
  </sheetViews>
  <sheetFormatPr defaultColWidth="9" defaultRowHeight="14.25"/>
  <cols>
    <col min="1" max="1" width="31.875" style="245" customWidth="1"/>
    <col min="2" max="2" width="7.375" style="245" customWidth="1"/>
    <col min="3" max="4" width="7.625" style="245" customWidth="1"/>
    <col min="5" max="5" width="33" style="245" customWidth="1"/>
    <col min="6" max="6" width="7.775" style="245" customWidth="1"/>
    <col min="7" max="7" width="8.68333333333333" style="245" customWidth="1"/>
    <col min="8" max="8" width="10.25" style="245" customWidth="1"/>
    <col min="9" max="9" width="12.625" style="245" hidden="1" customWidth="1"/>
    <col min="10" max="18" width="9" style="245" hidden="1" customWidth="1"/>
    <col min="19" max="19" width="9" style="245" customWidth="1"/>
    <col min="20" max="16384" width="41.5" style="245"/>
  </cols>
  <sheetData>
    <row r="1" spans="1:8">
      <c r="A1" s="246" t="s">
        <v>1189</v>
      </c>
    </row>
    <row r="2" ht="27" spans="1:8">
      <c r="A2" s="37" t="s">
        <v>1190</v>
      </c>
      <c r="B2" s="37"/>
      <c r="C2" s="37"/>
      <c r="D2" s="247"/>
      <c r="E2" s="37"/>
      <c r="F2" s="37"/>
      <c r="G2" s="37"/>
      <c r="H2" s="37"/>
    </row>
    <row r="3" spans="1:8">
      <c r="A3" s="248"/>
      <c r="B3" s="249"/>
      <c r="C3" s="249"/>
      <c r="D3" s="250"/>
      <c r="E3" s="251"/>
      <c r="F3" s="252" t="s">
        <v>1191</v>
      </c>
      <c r="G3" s="252"/>
      <c r="H3" s="252"/>
    </row>
    <row r="4" spans="1:8">
      <c r="A4" s="46" t="s">
        <v>1192</v>
      </c>
      <c r="B4" s="47"/>
      <c r="C4" s="47"/>
      <c r="D4" s="253"/>
      <c r="E4" s="46" t="s">
        <v>1193</v>
      </c>
      <c r="F4" s="47"/>
      <c r="G4" s="47"/>
      <c r="H4" s="254"/>
    </row>
    <row r="5" ht="24.75" spans="1:8">
      <c r="A5" s="46" t="s">
        <v>1194</v>
      </c>
      <c r="B5" s="47" t="s">
        <v>1195</v>
      </c>
      <c r="C5" s="47" t="s">
        <v>1196</v>
      </c>
      <c r="D5" s="255" t="s">
        <v>1197</v>
      </c>
      <c r="E5" s="46" t="s">
        <v>1194</v>
      </c>
      <c r="F5" s="47" t="s">
        <v>1195</v>
      </c>
      <c r="G5" s="47" t="s">
        <v>1196</v>
      </c>
      <c r="H5" s="256" t="s">
        <v>1197</v>
      </c>
    </row>
    <row r="6" ht="15.2" customHeight="1" spans="1:8">
      <c r="A6" s="50" t="s">
        <v>1198</v>
      </c>
      <c r="B6" s="257">
        <f>SUM(B7:B12,B18:B19,B22:B24,B26:B31)</f>
        <v>2079</v>
      </c>
      <c r="C6" s="257">
        <f>SUM(C7:C12,C18:C19,C22:C24,C26:C31)</f>
        <v>7179</v>
      </c>
      <c r="D6" s="258">
        <f>ROUND((C6/B6-1)*100,2)</f>
        <v>245.31</v>
      </c>
      <c r="E6" s="53" t="s">
        <v>1199</v>
      </c>
      <c r="F6" s="55">
        <f>F7</f>
        <v>0</v>
      </c>
      <c r="G6" s="55">
        <f>G7</f>
        <v>0</v>
      </c>
      <c r="H6" s="259" t="str">
        <f>IFERROR(#REF!/F6-1," ")</f>
        <v> </v>
      </c>
    </row>
    <row r="7" ht="15.2" customHeight="1" spans="1:8">
      <c r="A7" s="57" t="s">
        <v>1200</v>
      </c>
      <c r="B7" s="257"/>
      <c r="C7" s="257"/>
      <c r="D7" s="258" t="str">
        <f>IFERROR(#REF!/B7-1," ")</f>
        <v> </v>
      </c>
      <c r="E7" s="50" t="s">
        <v>1201</v>
      </c>
      <c r="F7" s="55"/>
      <c r="G7" s="61"/>
      <c r="H7" s="259" t="str">
        <f>IFERROR(#REF!/F7-1," ")</f>
        <v> </v>
      </c>
    </row>
    <row r="8" ht="15.2" customHeight="1" spans="1:8">
      <c r="A8" s="57" t="s">
        <v>1202</v>
      </c>
      <c r="B8" s="257"/>
      <c r="C8" s="257"/>
      <c r="D8" s="258" t="str">
        <f>IFERROR(#REF!/B8-1," ")</f>
        <v> </v>
      </c>
      <c r="E8" s="53" t="s">
        <v>1203</v>
      </c>
      <c r="F8" s="59">
        <f>F9</f>
        <v>0</v>
      </c>
      <c r="G8" s="59">
        <f>G9</f>
        <v>0</v>
      </c>
      <c r="H8" s="259" t="str">
        <f>IFERROR(#REF!/F8-1," ")</f>
        <v> </v>
      </c>
    </row>
    <row r="9" ht="15.2" customHeight="1" spans="1:8">
      <c r="A9" s="57" t="s">
        <v>1204</v>
      </c>
      <c r="B9" s="257"/>
      <c r="C9" s="257"/>
      <c r="D9" s="258" t="str">
        <f>IFERROR(#REF!/B9-1," ")</f>
        <v> </v>
      </c>
      <c r="E9" s="50" t="s">
        <v>1201</v>
      </c>
      <c r="F9" s="59"/>
      <c r="G9" s="61"/>
      <c r="H9" s="259" t="str">
        <f>IFERROR(#REF!/F9-1," ")</f>
        <v> </v>
      </c>
    </row>
    <row r="10" ht="15.2" customHeight="1" spans="1:8">
      <c r="A10" s="57" t="s">
        <v>1205</v>
      </c>
      <c r="B10" s="257"/>
      <c r="C10" s="257"/>
      <c r="D10" s="258" t="str">
        <f>IFERROR(#REF!/B10-1," ")</f>
        <v> </v>
      </c>
      <c r="E10" s="53" t="s">
        <v>1206</v>
      </c>
      <c r="F10" s="61">
        <f>F11+F15+F16</f>
        <v>0</v>
      </c>
      <c r="G10" s="61">
        <f>G11+G15+G16</f>
        <v>8</v>
      </c>
      <c r="H10" s="258"/>
    </row>
    <row r="11" ht="15.2" customHeight="1" spans="1:8">
      <c r="A11" s="57" t="s">
        <v>1207</v>
      </c>
      <c r="B11" s="257"/>
      <c r="C11" s="257">
        <v>150</v>
      </c>
      <c r="D11" s="258" t="str">
        <f>IFERROR(#REF!/B11-1," ")</f>
        <v> </v>
      </c>
      <c r="E11" s="63" t="s">
        <v>1208</v>
      </c>
      <c r="F11" s="55">
        <f>SUM(F12:F14)</f>
        <v>0</v>
      </c>
      <c r="G11" s="55">
        <f>SUM(G12:G14)</f>
        <v>0</v>
      </c>
      <c r="H11" s="260" t="str">
        <f>IFERROR(#REF!/F11-1," ")</f>
        <v> </v>
      </c>
    </row>
    <row r="12" ht="15.2" customHeight="1" spans="1:8">
      <c r="A12" s="57" t="s">
        <v>1209</v>
      </c>
      <c r="B12" s="257">
        <f>SUM(B13:B17)</f>
        <v>1837</v>
      </c>
      <c r="C12" s="257">
        <f>SUM(C13:C17)</f>
        <v>6781</v>
      </c>
      <c r="D12" s="258">
        <f t="shared" ref="D12:D16" si="0">ROUND((C12/B12-1)*100,2)</f>
        <v>269.13</v>
      </c>
      <c r="E12" s="63" t="s">
        <v>1210</v>
      </c>
      <c r="F12" s="55"/>
      <c r="G12" s="261"/>
      <c r="H12" s="260" t="str">
        <f>IFERROR(#REF!/F12-1," ")</f>
        <v> </v>
      </c>
    </row>
    <row r="13" ht="15.2" customHeight="1" spans="1:8">
      <c r="A13" s="57" t="s">
        <v>1211</v>
      </c>
      <c r="B13" s="257">
        <v>1911</v>
      </c>
      <c r="C13" s="257">
        <v>7488</v>
      </c>
      <c r="D13" s="258">
        <f t="shared" si="0"/>
        <v>291.84</v>
      </c>
      <c r="E13" s="63" t="s">
        <v>1212</v>
      </c>
      <c r="F13" s="55"/>
      <c r="G13" s="55"/>
      <c r="H13" s="260" t="str">
        <f>IFERROR(#REF!/F13-1," ")</f>
        <v> </v>
      </c>
    </row>
    <row r="14" ht="15.2" customHeight="1" spans="1:8">
      <c r="A14" s="57" t="s">
        <v>1213</v>
      </c>
      <c r="B14" s="257">
        <v>266</v>
      </c>
      <c r="C14" s="257">
        <v>87</v>
      </c>
      <c r="D14" s="258">
        <f t="shared" si="0"/>
        <v>-67.29</v>
      </c>
      <c r="E14" s="63" t="s">
        <v>1214</v>
      </c>
      <c r="F14" s="55"/>
      <c r="G14" s="55"/>
      <c r="H14" s="260" t="str">
        <f>IFERROR(#REF!/F14-1," ")</f>
        <v> </v>
      </c>
    </row>
    <row r="15" ht="15.2" customHeight="1" spans="1:8">
      <c r="A15" s="57" t="s">
        <v>1215</v>
      </c>
      <c r="B15" s="257">
        <v>33</v>
      </c>
      <c r="C15" s="257"/>
      <c r="D15" s="258"/>
      <c r="E15" s="63" t="s">
        <v>1216</v>
      </c>
      <c r="F15" s="55"/>
      <c r="G15" s="55">
        <v>8</v>
      </c>
      <c r="H15" s="258"/>
    </row>
    <row r="16" ht="15.2" customHeight="1" spans="1:8">
      <c r="A16" s="57" t="s">
        <v>1217</v>
      </c>
      <c r="B16" s="257">
        <v>-373</v>
      </c>
      <c r="C16" s="257">
        <v>-794</v>
      </c>
      <c r="D16" s="258">
        <f t="shared" si="0"/>
        <v>112.87</v>
      </c>
      <c r="E16" s="50" t="s">
        <v>1218</v>
      </c>
      <c r="F16" s="55"/>
      <c r="G16" s="261"/>
      <c r="H16" s="262" t="str">
        <f>IFERROR(#REF!/F16-1," ")</f>
        <v> </v>
      </c>
    </row>
    <row r="17" ht="15.2" customHeight="1" spans="1:8">
      <c r="A17" s="57" t="s">
        <v>1219</v>
      </c>
      <c r="B17" s="257"/>
      <c r="C17" s="257"/>
      <c r="D17" s="258" t="str">
        <f>IFERROR(#REF!/B17-1," ")</f>
        <v> </v>
      </c>
      <c r="E17" s="53" t="s">
        <v>1220</v>
      </c>
      <c r="F17" s="59">
        <f>F18</f>
        <v>0</v>
      </c>
      <c r="G17" s="59">
        <f>G18</f>
        <v>0</v>
      </c>
      <c r="H17" s="259" t="str">
        <f>IFERROR(#REF!/F17-1," ")</f>
        <v> </v>
      </c>
    </row>
    <row r="18" ht="15.2" customHeight="1" spans="1:8">
      <c r="A18" s="57" t="s">
        <v>1221</v>
      </c>
      <c r="B18" s="257"/>
      <c r="C18" s="257"/>
      <c r="D18" s="258" t="str">
        <f>IFERROR(#REF!/B18-1," ")</f>
        <v> </v>
      </c>
      <c r="E18" s="50" t="s">
        <v>1218</v>
      </c>
      <c r="F18" s="59"/>
      <c r="G18" s="55"/>
      <c r="H18" s="259" t="str">
        <f>IFERROR(#REF!/F18-1," ")</f>
        <v> </v>
      </c>
    </row>
    <row r="19" ht="15.2" customHeight="1" spans="1:8">
      <c r="A19" s="57" t="s">
        <v>1222</v>
      </c>
      <c r="B19" s="257">
        <f>B20+B21</f>
        <v>0</v>
      </c>
      <c r="C19" s="257">
        <f>C20+C21</f>
        <v>0</v>
      </c>
      <c r="D19" s="258" t="str">
        <f>IFERROR(#REF!/B19-1," ")</f>
        <v> </v>
      </c>
      <c r="E19" s="65" t="s">
        <v>1223</v>
      </c>
      <c r="F19" s="59">
        <f>F20</f>
        <v>0</v>
      </c>
      <c r="G19" s="59">
        <f>G20</f>
        <v>0</v>
      </c>
      <c r="H19" s="259" t="str">
        <f>IFERROR(#REF!/F19-1," ")</f>
        <v> </v>
      </c>
    </row>
    <row r="20" ht="15.2" customHeight="1" spans="1:8">
      <c r="A20" s="66" t="s">
        <v>1224</v>
      </c>
      <c r="B20" s="257"/>
      <c r="C20" s="257"/>
      <c r="D20" s="258" t="str">
        <f>IFERROR(#REF!/B20-1," ")</f>
        <v> </v>
      </c>
      <c r="E20" s="50" t="s">
        <v>1201</v>
      </c>
      <c r="F20" s="59"/>
      <c r="G20" s="261"/>
      <c r="H20" s="259" t="str">
        <f>IFERROR(#REF!/F20-1," ")</f>
        <v> </v>
      </c>
    </row>
    <row r="21" ht="15.2" customHeight="1" spans="1:8">
      <c r="A21" s="66" t="s">
        <v>1225</v>
      </c>
      <c r="B21" s="257"/>
      <c r="C21" s="257"/>
      <c r="D21" s="258" t="str">
        <f>IFERROR(#REF!/B21-1," ")</f>
        <v> </v>
      </c>
      <c r="E21" s="53" t="s">
        <v>1226</v>
      </c>
      <c r="F21" s="68">
        <f>SUM(F22:F23)</f>
        <v>2848</v>
      </c>
      <c r="G21" s="68">
        <f>SUM(G22:G23)</f>
        <v>764</v>
      </c>
      <c r="H21" s="258">
        <f t="shared" ref="H21:H25" si="1">ROUND((G21/F21-1)*100,2)</f>
        <v>-73.17</v>
      </c>
    </row>
    <row r="22" ht="15.2" customHeight="1" spans="1:8">
      <c r="A22" s="57" t="s">
        <v>1227</v>
      </c>
      <c r="B22" s="257"/>
      <c r="C22" s="257"/>
      <c r="D22" s="258" t="str">
        <f>IFERROR(#REF!/B22-1," ")</f>
        <v> </v>
      </c>
      <c r="E22" s="57" t="s">
        <v>1228</v>
      </c>
      <c r="F22" s="55"/>
      <c r="G22" s="61"/>
      <c r="H22" s="262" t="str">
        <f>IFERROR(#REF!/F22-1," ")</f>
        <v> </v>
      </c>
    </row>
    <row r="23" ht="15.2" customHeight="1" spans="1:8">
      <c r="A23" s="57" t="s">
        <v>1229</v>
      </c>
      <c r="B23" s="257"/>
      <c r="C23" s="257"/>
      <c r="D23" s="258" t="str">
        <f>IFERROR(#REF!/B23-1," ")</f>
        <v> </v>
      </c>
      <c r="E23" s="50" t="s">
        <v>1218</v>
      </c>
      <c r="F23" s="55">
        <v>2848</v>
      </c>
      <c r="G23" s="61">
        <v>764</v>
      </c>
      <c r="H23" s="258">
        <f t="shared" si="1"/>
        <v>-73.17</v>
      </c>
    </row>
    <row r="24" ht="15.2" customHeight="1" spans="1:8">
      <c r="A24" s="57" t="s">
        <v>1230</v>
      </c>
      <c r="B24" s="257">
        <f>B25</f>
        <v>0</v>
      </c>
      <c r="C24" s="257">
        <f>C25</f>
        <v>0</v>
      </c>
      <c r="D24" s="258" t="str">
        <f>IFERROR(#REF!/B24-1," ")</f>
        <v> </v>
      </c>
      <c r="E24" s="53" t="s">
        <v>1231</v>
      </c>
      <c r="F24" s="61">
        <f>SUM(F25:F35)</f>
        <v>1948</v>
      </c>
      <c r="G24" s="61">
        <f>SUM(G25:G35)</f>
        <v>10404</v>
      </c>
      <c r="H24" s="258">
        <f t="shared" si="1"/>
        <v>434.09</v>
      </c>
    </row>
    <row r="25" ht="15.2" customHeight="1" spans="1:8">
      <c r="A25" s="66" t="s">
        <v>1232</v>
      </c>
      <c r="B25" s="257"/>
      <c r="C25" s="257"/>
      <c r="D25" s="258" t="str">
        <f>IFERROR(#REF!/B25-1," ")</f>
        <v> </v>
      </c>
      <c r="E25" s="57" t="s">
        <v>1233</v>
      </c>
      <c r="F25" s="71">
        <v>768</v>
      </c>
      <c r="G25" s="55">
        <v>5099</v>
      </c>
      <c r="H25" s="258">
        <f t="shared" si="1"/>
        <v>563.93</v>
      </c>
    </row>
    <row r="26" ht="15.2" customHeight="1" spans="1:8">
      <c r="A26" s="57" t="s">
        <v>1234</v>
      </c>
      <c r="B26" s="257"/>
      <c r="C26" s="257"/>
      <c r="D26" s="258" t="str">
        <f>IFERROR(#REF!/B26-1," ")</f>
        <v> </v>
      </c>
      <c r="E26" s="57" t="s">
        <v>1235</v>
      </c>
      <c r="F26" s="71"/>
      <c r="G26" s="71"/>
      <c r="H26" s="260" t="str">
        <f>IFERROR(#REF!/F26-1," ")</f>
        <v> </v>
      </c>
    </row>
    <row r="27" ht="15.2" customHeight="1" spans="1:8">
      <c r="A27" s="57" t="s">
        <v>1236</v>
      </c>
      <c r="B27" s="257">
        <v>242</v>
      </c>
      <c r="C27" s="257">
        <v>248</v>
      </c>
      <c r="D27" s="258">
        <f>ROUND((C27/B27-1)*100,2)</f>
        <v>2.48</v>
      </c>
      <c r="E27" s="57" t="s">
        <v>1237</v>
      </c>
      <c r="F27" s="71">
        <v>10</v>
      </c>
      <c r="G27" s="71">
        <v>150</v>
      </c>
      <c r="H27" s="258">
        <f>ROUND((G27/F27-1)*100,2)</f>
        <v>1400</v>
      </c>
    </row>
    <row r="28" ht="15.2" customHeight="1" spans="1:8">
      <c r="A28" s="57" t="s">
        <v>1238</v>
      </c>
      <c r="B28" s="257"/>
      <c r="C28" s="257"/>
      <c r="D28" s="258" t="str">
        <f>IFERROR(#REF!/B28-1," ")</f>
        <v> </v>
      </c>
      <c r="E28" s="57" t="s">
        <v>1239</v>
      </c>
      <c r="F28" s="71"/>
      <c r="G28" s="71"/>
      <c r="H28" s="260" t="str">
        <f>IFERROR(#REF!/F28-1," ")</f>
        <v> </v>
      </c>
    </row>
    <row r="29" ht="15.2" customHeight="1" spans="1:8">
      <c r="A29" s="72" t="s">
        <v>1240</v>
      </c>
      <c r="B29" s="257"/>
      <c r="C29" s="257"/>
      <c r="D29" s="258" t="str">
        <f>IFERROR(#REF!/B29-1," ")</f>
        <v> </v>
      </c>
      <c r="E29" s="57" t="s">
        <v>1241</v>
      </c>
      <c r="F29" s="71">
        <v>270</v>
      </c>
      <c r="G29" s="71">
        <v>259</v>
      </c>
      <c r="H29" s="258">
        <f>ROUND((G29/F29-1)*100,2)</f>
        <v>-4.07</v>
      </c>
    </row>
    <row r="30" ht="15.2" customHeight="1" spans="1:8">
      <c r="A30" s="72" t="s">
        <v>1242</v>
      </c>
      <c r="B30" s="257"/>
      <c r="C30" s="257"/>
      <c r="D30" s="258" t="str">
        <f>IFERROR(#REF!/B30-1," ")</f>
        <v> </v>
      </c>
      <c r="E30" s="57" t="s">
        <v>1243</v>
      </c>
      <c r="F30" s="71"/>
      <c r="G30" s="71"/>
      <c r="H30" s="260" t="str">
        <f>IFERROR(#REF!/F30-1," ")</f>
        <v> </v>
      </c>
    </row>
    <row r="31" ht="14.95" customHeight="1" spans="1:8">
      <c r="A31" s="57" t="s">
        <v>1244</v>
      </c>
      <c r="B31" s="257"/>
      <c r="C31" s="257"/>
      <c r="D31" s="258" t="str">
        <f>IFERROR(#REF!/B31-1," ")</f>
        <v> </v>
      </c>
      <c r="E31" s="57" t="s">
        <v>1245</v>
      </c>
      <c r="F31" s="71"/>
      <c r="G31" s="71"/>
      <c r="H31" s="260" t="str">
        <f>IFERROR(#REF!/F31-1," ")</f>
        <v> </v>
      </c>
    </row>
    <row r="32" ht="24.75" spans="1:8">
      <c r="A32" s="50" t="s">
        <v>1246</v>
      </c>
      <c r="B32" s="257">
        <f>SUM(B33,B34,B38:B45)</f>
        <v>2527</v>
      </c>
      <c r="C32" s="257">
        <f>SUM(C33,C34,C38:C45)</f>
        <v>95</v>
      </c>
      <c r="D32" s="258">
        <f>ROUND((C32/B32-1)*100,2)</f>
        <v>-96.24</v>
      </c>
      <c r="E32" s="57" t="s">
        <v>1247</v>
      </c>
      <c r="F32" s="71"/>
      <c r="G32" s="71"/>
      <c r="H32" s="260" t="str">
        <f>IFERROR(#REF!/F32-1," ")</f>
        <v> </v>
      </c>
    </row>
    <row r="33" ht="24" spans="1:8">
      <c r="A33" s="50" t="s">
        <v>1248</v>
      </c>
      <c r="B33" s="257"/>
      <c r="C33" s="257"/>
      <c r="D33" s="258" t="str">
        <f>IFERROR(#REF!/B33-1," ")</f>
        <v> </v>
      </c>
      <c r="E33" s="57" t="s">
        <v>1249</v>
      </c>
      <c r="F33" s="71"/>
      <c r="G33" s="71"/>
      <c r="H33" s="260" t="str">
        <f>IFERROR(#REF!/F33-1," ")</f>
        <v> </v>
      </c>
    </row>
    <row r="34" ht="27" customHeight="1" spans="1:8">
      <c r="A34" s="50" t="s">
        <v>1250</v>
      </c>
      <c r="B34" s="257">
        <f>SUM(B35:B37)</f>
        <v>0</v>
      </c>
      <c r="C34" s="257">
        <v>0</v>
      </c>
      <c r="D34" s="258" t="str">
        <f>IFERROR(#REF!/B34-1," ")</f>
        <v> </v>
      </c>
      <c r="E34" s="57" t="s">
        <v>1251</v>
      </c>
      <c r="F34" s="71"/>
      <c r="G34" s="71"/>
      <c r="H34" s="260" t="str">
        <f>IFERROR(#REF!/F34-1," ")</f>
        <v> </v>
      </c>
    </row>
    <row r="35" ht="24" customHeight="1" spans="1:8">
      <c r="A35" s="50" t="s">
        <v>1252</v>
      </c>
      <c r="B35" s="257"/>
      <c r="C35" s="257"/>
      <c r="D35" s="258" t="str">
        <f>IFERROR(#REF!/B35-1," ")</f>
        <v> </v>
      </c>
      <c r="E35" s="57" t="s">
        <v>1253</v>
      </c>
      <c r="F35" s="71">
        <v>900</v>
      </c>
      <c r="G35" s="71">
        <v>4896</v>
      </c>
      <c r="H35" s="258">
        <f>ROUND((G35/F35-1)*100,2)</f>
        <v>444</v>
      </c>
    </row>
    <row r="36" spans="1:8">
      <c r="A36" s="63" t="s">
        <v>1254</v>
      </c>
      <c r="B36" s="257"/>
      <c r="C36" s="257"/>
      <c r="D36" s="258" t="str">
        <f>IFERROR(#REF!/B36-1," ")</f>
        <v> </v>
      </c>
      <c r="E36" s="53" t="s">
        <v>1255</v>
      </c>
      <c r="F36" s="61">
        <f>SUM(F37:F41,F45,F46)</f>
        <v>811</v>
      </c>
      <c r="G36" s="61">
        <f>SUM(G37:G41,G45,G46,G47)</f>
        <v>1190</v>
      </c>
      <c r="H36" s="258">
        <f>ROUND((G36/F36-1)*100,2)</f>
        <v>46.73</v>
      </c>
    </row>
    <row r="37" ht="27" customHeight="1" spans="1:8">
      <c r="A37" s="63" t="s">
        <v>1256</v>
      </c>
      <c r="B37" s="257"/>
      <c r="C37" s="257"/>
      <c r="D37" s="258" t="str">
        <f>IFERROR(#REF!/B37-1," ")</f>
        <v> </v>
      </c>
      <c r="E37" s="73" t="s">
        <v>1257</v>
      </c>
      <c r="F37" s="61"/>
      <c r="G37" s="61"/>
      <c r="H37" s="260" t="str">
        <f>IFERROR(#REF!/F37-1," ")</f>
        <v> </v>
      </c>
    </row>
    <row r="38" ht="24" spans="1:8">
      <c r="A38" s="74" t="s">
        <v>1258</v>
      </c>
      <c r="B38" s="257"/>
      <c r="C38" s="257"/>
      <c r="D38" s="258" t="str">
        <f>IFERROR(#REF!/B38-1," ")</f>
        <v> </v>
      </c>
      <c r="E38" s="73" t="s">
        <v>1259</v>
      </c>
      <c r="F38" s="61"/>
      <c r="G38" s="61"/>
      <c r="H38" s="260" t="str">
        <f>IFERROR(#REF!/F38-1," ")</f>
        <v> </v>
      </c>
    </row>
    <row r="39" ht="27" customHeight="1" spans="1:8">
      <c r="A39" s="50" t="s">
        <v>1260</v>
      </c>
      <c r="B39" s="257"/>
      <c r="C39" s="257"/>
      <c r="D39" s="258" t="str">
        <f>IFERROR(#REF!/B39-1," ")</f>
        <v> </v>
      </c>
      <c r="E39" s="73" t="s">
        <v>1261</v>
      </c>
      <c r="F39" s="61"/>
      <c r="G39" s="61"/>
      <c r="H39" s="260" t="str">
        <f>IFERROR(#REF!/F39-1," ")</f>
        <v> </v>
      </c>
    </row>
    <row r="40" ht="27" customHeight="1" spans="1:8">
      <c r="A40" s="50" t="s">
        <v>1262</v>
      </c>
      <c r="B40" s="257"/>
      <c r="C40" s="257"/>
      <c r="D40" s="258" t="str">
        <f>IFERROR(#REF!/B40-1," ")</f>
        <v> </v>
      </c>
      <c r="E40" s="73" t="s">
        <v>1263</v>
      </c>
      <c r="F40" s="61"/>
      <c r="G40" s="61"/>
      <c r="H40" s="260" t="str">
        <f>IFERROR(#REF!/F40-1," ")</f>
        <v> </v>
      </c>
    </row>
    <row r="41" ht="26" customHeight="1" spans="1:8">
      <c r="A41" s="50" t="s">
        <v>1264</v>
      </c>
      <c r="B41" s="257"/>
      <c r="C41" s="257"/>
      <c r="D41" s="258" t="str">
        <f>IFERROR(#REF!/B41-1," ")</f>
        <v> </v>
      </c>
      <c r="E41" s="63" t="s">
        <v>1265</v>
      </c>
      <c r="F41" s="71">
        <f>SUM(F42:F44)</f>
        <v>811</v>
      </c>
      <c r="G41" s="71">
        <f>SUM(G42:G44)</f>
        <v>801</v>
      </c>
      <c r="H41" s="258">
        <f t="shared" ref="H41:H43" si="2">ROUND((G41/F41-1)*100,2)</f>
        <v>-1.23</v>
      </c>
    </row>
    <row r="42" ht="24" spans="1:8">
      <c r="A42" s="50" t="s">
        <v>1266</v>
      </c>
      <c r="B42" s="257"/>
      <c r="C42" s="257"/>
      <c r="D42" s="258" t="str">
        <f>IFERROR(#REF!/B42-1," ")</f>
        <v> </v>
      </c>
      <c r="E42" s="63" t="s">
        <v>1267</v>
      </c>
      <c r="F42" s="71">
        <v>164</v>
      </c>
      <c r="G42" s="55">
        <v>25</v>
      </c>
      <c r="H42" s="258">
        <f t="shared" si="2"/>
        <v>-84.76</v>
      </c>
    </row>
    <row r="43" spans="1:8">
      <c r="A43" s="50" t="s">
        <v>1268</v>
      </c>
      <c r="B43" s="257"/>
      <c r="C43" s="257"/>
      <c r="D43" s="258" t="str">
        <f>IFERROR(#REF!/B43-1," ")</f>
        <v> </v>
      </c>
      <c r="E43" s="63" t="s">
        <v>1269</v>
      </c>
      <c r="F43" s="71">
        <v>647</v>
      </c>
      <c r="G43" s="55">
        <v>776</v>
      </c>
      <c r="H43" s="258">
        <f t="shared" si="2"/>
        <v>19.94</v>
      </c>
    </row>
    <row r="44" spans="1:8">
      <c r="A44" s="50" t="s">
        <v>1270</v>
      </c>
      <c r="B44" s="257"/>
      <c r="C44" s="257"/>
      <c r="D44" s="258" t="str">
        <f>IFERROR(#REF!/B44-1," ")</f>
        <v> </v>
      </c>
      <c r="E44" s="63" t="s">
        <v>1271</v>
      </c>
      <c r="F44" s="71"/>
      <c r="G44" s="55"/>
      <c r="H44" s="260" t="str">
        <f>IFERROR(#REF!/F44-1," ")</f>
        <v> </v>
      </c>
    </row>
    <row r="45" spans="1:8">
      <c r="A45" s="263" t="s">
        <v>1272</v>
      </c>
      <c r="B45" s="257">
        <v>2527</v>
      </c>
      <c r="C45" s="257">
        <v>95</v>
      </c>
      <c r="D45" s="258">
        <f>ROUND((C45/B45-1)*100,2)</f>
        <v>-96.24</v>
      </c>
      <c r="E45" s="63" t="s">
        <v>1273</v>
      </c>
      <c r="F45" s="71"/>
      <c r="G45" s="55"/>
      <c r="H45" s="260" t="str">
        <f>IFERROR(#REF!/F45-1," ")</f>
        <v> </v>
      </c>
    </row>
    <row r="46" ht="24.75" spans="1:8">
      <c r="A46" s="63"/>
      <c r="B46" s="257"/>
      <c r="C46" s="257"/>
      <c r="D46" s="258" t="str">
        <f>IFERROR(#REF!/B46-1," ")</f>
        <v> </v>
      </c>
      <c r="E46" s="63" t="s">
        <v>1274</v>
      </c>
      <c r="F46" s="71"/>
      <c r="G46" s="55"/>
      <c r="H46" s="260" t="str">
        <f>IFERROR(#REF!/F46-1," ")</f>
        <v> </v>
      </c>
    </row>
    <row r="47" spans="1:8">
      <c r="A47" s="63"/>
      <c r="B47" s="257"/>
      <c r="C47" s="257"/>
      <c r="D47" s="258" t="str">
        <f>IFERROR(#REF!/B47-1," ")</f>
        <v> </v>
      </c>
      <c r="E47" s="63" t="s">
        <v>1275</v>
      </c>
      <c r="F47" s="71"/>
      <c r="G47" s="55">
        <v>389</v>
      </c>
      <c r="H47" s="258"/>
    </row>
    <row r="48" spans="1:8">
      <c r="A48" s="63"/>
      <c r="B48" s="257"/>
      <c r="C48" s="257"/>
      <c r="D48" s="258" t="str">
        <f>IFERROR(#REF!/B48-1," ")</f>
        <v> </v>
      </c>
      <c r="E48" s="65" t="s">
        <v>1276</v>
      </c>
      <c r="F48" s="61">
        <f>SUM(F49,F54,F64,F65,F66)</f>
        <v>0</v>
      </c>
      <c r="G48" s="61">
        <f>SUM(G49,G54,G64,G65,G66)</f>
        <v>0</v>
      </c>
      <c r="H48" s="260" t="str">
        <f>IFERROR(#REF!/F48-1," ")</f>
        <v> </v>
      </c>
    </row>
    <row r="49" spans="1:8">
      <c r="A49" s="63"/>
      <c r="B49" s="257"/>
      <c r="C49" s="257"/>
      <c r="D49" s="258" t="str">
        <f>IFERROR(#REF!/B49-1," ")</f>
        <v> </v>
      </c>
      <c r="E49" s="73" t="s">
        <v>1277</v>
      </c>
      <c r="F49" s="71">
        <f>SUM(F50:F53)</f>
        <v>0</v>
      </c>
      <c r="G49" s="71">
        <f>SUM(G50:G53)</f>
        <v>0</v>
      </c>
      <c r="H49" s="260" t="str">
        <f>IFERROR(#REF!/F49-1," ")</f>
        <v> </v>
      </c>
    </row>
    <row r="50" ht="14.6" customHeight="1" spans="1:8">
      <c r="A50" s="63"/>
      <c r="B50" s="257"/>
      <c r="C50" s="257"/>
      <c r="D50" s="258" t="str">
        <f>IFERROR(#REF!/B50-1," ")</f>
        <v> </v>
      </c>
      <c r="E50" s="73" t="s">
        <v>1278</v>
      </c>
      <c r="F50" s="71"/>
      <c r="G50" s="55"/>
      <c r="H50" s="260" t="str">
        <f>IFERROR(#REF!/F50-1," ")</f>
        <v> </v>
      </c>
    </row>
    <row r="51" ht="14.6" customHeight="1" spans="1:8">
      <c r="A51" s="63"/>
      <c r="B51" s="257"/>
      <c r="C51" s="257"/>
      <c r="D51" s="258" t="str">
        <f>IFERROR(#REF!/B51-1," ")</f>
        <v> </v>
      </c>
      <c r="E51" s="73" t="s">
        <v>1279</v>
      </c>
      <c r="F51" s="71"/>
      <c r="G51" s="55"/>
      <c r="H51" s="260" t="str">
        <f>IFERROR(#REF!/F51-1," ")</f>
        <v> </v>
      </c>
    </row>
    <row r="52" ht="14.6" customHeight="1" spans="1:8">
      <c r="A52" s="63"/>
      <c r="B52" s="257"/>
      <c r="C52" s="257"/>
      <c r="D52" s="258" t="str">
        <f>IFERROR(#REF!/B52-1," ")</f>
        <v> </v>
      </c>
      <c r="E52" s="73" t="s">
        <v>1280</v>
      </c>
      <c r="F52" s="71"/>
      <c r="G52" s="55"/>
      <c r="H52" s="260" t="str">
        <f>IFERROR(#REF!/F52-1," ")</f>
        <v> </v>
      </c>
    </row>
    <row r="53" ht="14.6" customHeight="1" spans="1:8">
      <c r="A53" s="63"/>
      <c r="B53" s="257"/>
      <c r="C53" s="257"/>
      <c r="D53" s="258" t="str">
        <f>IFERROR(#REF!/B53-1," ")</f>
        <v> </v>
      </c>
      <c r="E53" s="73" t="s">
        <v>1281</v>
      </c>
      <c r="F53" s="71"/>
      <c r="G53" s="55"/>
      <c r="H53" s="260" t="str">
        <f>IFERROR(#REF!/F53-1," ")</f>
        <v> </v>
      </c>
    </row>
    <row r="54" ht="14.6" customHeight="1" spans="1:8">
      <c r="A54" s="63"/>
      <c r="B54" s="257"/>
      <c r="C54" s="257"/>
      <c r="D54" s="258" t="str">
        <f>IFERROR(#REF!/B54-1," ")</f>
        <v> </v>
      </c>
      <c r="E54" s="73" t="s">
        <v>1282</v>
      </c>
      <c r="F54" s="55">
        <f>SUM(F55:F63)</f>
        <v>0</v>
      </c>
      <c r="G54" s="55">
        <f>SUM(G55:G63)</f>
        <v>0</v>
      </c>
      <c r="H54" s="260" t="str">
        <f>IFERROR(#REF!/F54-1," ")</f>
        <v> </v>
      </c>
    </row>
    <row r="55" ht="14.6" customHeight="1" spans="1:8">
      <c r="A55" s="63"/>
      <c r="B55" s="257"/>
      <c r="C55" s="257"/>
      <c r="D55" s="258" t="str">
        <f>IFERROR(#REF!/B55-1," ")</f>
        <v> </v>
      </c>
      <c r="E55" s="73" t="s">
        <v>1283</v>
      </c>
      <c r="F55" s="71"/>
      <c r="G55" s="55"/>
      <c r="H55" s="260" t="str">
        <f>IFERROR(#REF!/F55-1," ")</f>
        <v> </v>
      </c>
    </row>
    <row r="56" ht="14.6" customHeight="1" spans="1:8">
      <c r="A56" s="63"/>
      <c r="B56" s="257"/>
      <c r="C56" s="257"/>
      <c r="D56" s="258" t="str">
        <f>IFERROR(#REF!/B56-1," ")</f>
        <v> </v>
      </c>
      <c r="E56" s="73" t="s">
        <v>1284</v>
      </c>
      <c r="F56" s="71"/>
      <c r="G56" s="55"/>
      <c r="H56" s="260" t="str">
        <f>IFERROR(#REF!/F56-1," ")</f>
        <v> </v>
      </c>
    </row>
    <row r="57" ht="14.6" customHeight="1" spans="1:8">
      <c r="A57" s="63"/>
      <c r="B57" s="257"/>
      <c r="C57" s="257"/>
      <c r="D57" s="258" t="str">
        <f>IFERROR(#REF!/B57-1," ")</f>
        <v> </v>
      </c>
      <c r="E57" s="73" t="s">
        <v>1285</v>
      </c>
      <c r="F57" s="71"/>
      <c r="G57" s="55"/>
      <c r="H57" s="260" t="str">
        <f>IFERROR(#REF!/F57-1," ")</f>
        <v> </v>
      </c>
    </row>
    <row r="58" ht="14.6" customHeight="1" spans="1:8">
      <c r="A58" s="63"/>
      <c r="B58" s="257"/>
      <c r="C58" s="257"/>
      <c r="D58" s="258" t="str">
        <f>IFERROR(#REF!/B58-1," ")</f>
        <v> </v>
      </c>
      <c r="E58" s="73" t="s">
        <v>1286</v>
      </c>
      <c r="F58" s="71"/>
      <c r="G58" s="55"/>
      <c r="H58" s="260" t="str">
        <f>IFERROR(#REF!/F58-1," ")</f>
        <v> </v>
      </c>
    </row>
    <row r="59" ht="14.6" customHeight="1" spans="1:8">
      <c r="A59" s="63"/>
      <c r="B59" s="257"/>
      <c r="C59" s="257"/>
      <c r="D59" s="258" t="str">
        <f>IFERROR(#REF!/B59-1," ")</f>
        <v> </v>
      </c>
      <c r="E59" s="73" t="s">
        <v>1287</v>
      </c>
      <c r="F59" s="71"/>
      <c r="G59" s="55"/>
      <c r="H59" s="260" t="str">
        <f>IFERROR(#REF!/F59-1," ")</f>
        <v> </v>
      </c>
    </row>
    <row r="60" ht="14.6" customHeight="1" spans="1:8">
      <c r="A60" s="63"/>
      <c r="B60" s="257"/>
      <c r="C60" s="257"/>
      <c r="D60" s="258" t="str">
        <f>IFERROR(#REF!/B60-1," ")</f>
        <v> </v>
      </c>
      <c r="E60" s="73" t="s">
        <v>1288</v>
      </c>
      <c r="F60" s="71"/>
      <c r="G60" s="55"/>
      <c r="H60" s="260" t="str">
        <f>IFERROR(#REF!/F60-1," ")</f>
        <v> </v>
      </c>
    </row>
    <row r="61" ht="14.6" customHeight="1" spans="1:8">
      <c r="A61" s="63"/>
      <c r="B61" s="257"/>
      <c r="C61" s="257"/>
      <c r="D61" s="258" t="str">
        <f>IFERROR(#REF!/B61-1," ")</f>
        <v> </v>
      </c>
      <c r="E61" s="73" t="s">
        <v>1289</v>
      </c>
      <c r="F61" s="71"/>
      <c r="G61" s="55"/>
      <c r="H61" s="260" t="str">
        <f>IFERROR(#REF!/F61-1," ")</f>
        <v> </v>
      </c>
    </row>
    <row r="62" ht="14.6" customHeight="1" spans="1:8">
      <c r="A62" s="63"/>
      <c r="B62" s="257"/>
      <c r="C62" s="257"/>
      <c r="D62" s="258" t="str">
        <f>IFERROR(#REF!/B62-1," ")</f>
        <v> </v>
      </c>
      <c r="E62" s="73" t="s">
        <v>1290</v>
      </c>
      <c r="F62" s="71"/>
      <c r="G62" s="55"/>
      <c r="H62" s="260" t="str">
        <f>IFERROR(#REF!/F62-1," ")</f>
        <v> </v>
      </c>
    </row>
    <row r="63" ht="14.6" customHeight="1" spans="1:8">
      <c r="A63" s="63"/>
      <c r="B63" s="257"/>
      <c r="C63" s="257"/>
      <c r="D63" s="258" t="str">
        <f>IFERROR(#REF!/B63-1," ")</f>
        <v> </v>
      </c>
      <c r="E63" s="73" t="s">
        <v>1291</v>
      </c>
      <c r="F63" s="71"/>
      <c r="G63" s="55"/>
      <c r="H63" s="260" t="str">
        <f>IFERROR(#REF!/F63-1," ")</f>
        <v> </v>
      </c>
    </row>
    <row r="64" ht="14.6" customHeight="1" spans="1:8">
      <c r="A64" s="63"/>
      <c r="B64" s="257"/>
      <c r="C64" s="257"/>
      <c r="D64" s="258" t="str">
        <f>IFERROR(#REF!/B64-1," ")</f>
        <v> </v>
      </c>
      <c r="E64" s="73" t="s">
        <v>1292</v>
      </c>
      <c r="F64" s="71"/>
      <c r="G64" s="55"/>
      <c r="H64" s="260" t="str">
        <f>IFERROR(#REF!/F64-1," ")</f>
        <v> </v>
      </c>
    </row>
    <row r="65" ht="14.6" customHeight="1" spans="1:8">
      <c r="A65" s="63"/>
      <c r="B65" s="257"/>
      <c r="C65" s="257"/>
      <c r="D65" s="258" t="str">
        <f>IFERROR(#REF!/B65-1," ")</f>
        <v> </v>
      </c>
      <c r="E65" s="73" t="s">
        <v>1293</v>
      </c>
      <c r="F65" s="71"/>
      <c r="G65" s="71"/>
      <c r="H65" s="260" t="str">
        <f>IFERROR(#REF!/F65-1," ")</f>
        <v> </v>
      </c>
    </row>
    <row r="66" ht="14.6" customHeight="1" spans="1:8">
      <c r="A66" s="63"/>
      <c r="B66" s="257"/>
      <c r="C66" s="257"/>
      <c r="D66" s="258" t="str">
        <f>IFERROR(#REF!/B66-1," ")</f>
        <v> </v>
      </c>
      <c r="E66" s="73" t="s">
        <v>1275</v>
      </c>
      <c r="F66" s="71"/>
      <c r="G66" s="55"/>
      <c r="H66" s="260" t="str">
        <f>IFERROR(#REF!/F66-1," ")</f>
        <v> </v>
      </c>
    </row>
    <row r="67" ht="14.6" customHeight="1" spans="1:8">
      <c r="A67" s="63"/>
      <c r="B67" s="257"/>
      <c r="C67" s="257"/>
      <c r="D67" s="258" t="str">
        <f>IFERROR(#REF!/B67-1," ")</f>
        <v> </v>
      </c>
      <c r="E67" s="65" t="s">
        <v>1294</v>
      </c>
      <c r="F67" s="61">
        <f>SUM(F68:F69)</f>
        <v>5136</v>
      </c>
      <c r="G67" s="61">
        <f>SUM(G68:G69)</f>
        <v>412</v>
      </c>
      <c r="H67" s="262" t="str">
        <f>IFERROR(#REF!/F67-1," ")</f>
        <v> </v>
      </c>
    </row>
    <row r="68" ht="14.6" customHeight="1" spans="1:8">
      <c r="A68" s="63"/>
      <c r="B68" s="257"/>
      <c r="C68" s="257"/>
      <c r="D68" s="258" t="str">
        <f>IFERROR(#REF!/B68-1," ")</f>
        <v> </v>
      </c>
      <c r="E68" s="73" t="s">
        <v>1295</v>
      </c>
      <c r="F68" s="55"/>
      <c r="G68" s="61"/>
      <c r="H68" s="262" t="str">
        <f>IFERROR(#REF!/F68-1," ")</f>
        <v> </v>
      </c>
    </row>
    <row r="69" ht="14.6" customHeight="1" spans="1:8">
      <c r="A69" s="63"/>
      <c r="B69" s="257"/>
      <c r="C69" s="257"/>
      <c r="D69" s="258" t="str">
        <f>IFERROR(#REF!/B69-1," ")</f>
        <v> </v>
      </c>
      <c r="E69" s="73" t="s">
        <v>1275</v>
      </c>
      <c r="F69" s="55">
        <v>5136</v>
      </c>
      <c r="G69" s="264">
        <f>412</f>
        <v>412</v>
      </c>
      <c r="H69" s="258">
        <f>ROUND((G69/F69-1)*100,2)</f>
        <v>-91.98</v>
      </c>
    </row>
    <row r="70" ht="14.6" customHeight="1" spans="1:8">
      <c r="A70" s="63"/>
      <c r="B70" s="257"/>
      <c r="C70" s="257"/>
      <c r="D70" s="258" t="str">
        <f>IFERROR(#REF!/B70-1," ")</f>
        <v> </v>
      </c>
      <c r="E70" s="76" t="s">
        <v>1296</v>
      </c>
      <c r="F70" s="78">
        <f>F71</f>
        <v>0</v>
      </c>
      <c r="G70" s="78">
        <f>G71</f>
        <v>0</v>
      </c>
      <c r="H70" s="262" t="str">
        <f>IFERROR(#REF!/F70-1," ")</f>
        <v> </v>
      </c>
    </row>
    <row r="71" ht="14.6" customHeight="1" spans="1:8">
      <c r="A71" s="63"/>
      <c r="B71" s="257"/>
      <c r="C71" s="257"/>
      <c r="D71" s="258"/>
      <c r="E71" s="74" t="s">
        <v>1297</v>
      </c>
      <c r="F71" s="55"/>
      <c r="G71" s="61"/>
      <c r="H71" s="262" t="str">
        <f>IFERROR(#REF!/F71-1," ")</f>
        <v> </v>
      </c>
    </row>
    <row r="72" ht="14.6" customHeight="1" spans="1:8">
      <c r="A72" s="63"/>
      <c r="B72" s="257"/>
      <c r="C72" s="257"/>
      <c r="D72" s="258"/>
      <c r="E72" s="65" t="s">
        <v>1298</v>
      </c>
      <c r="F72" s="61">
        <f>F73</f>
        <v>0</v>
      </c>
      <c r="G72" s="61">
        <f>G73</f>
        <v>0</v>
      </c>
      <c r="H72" s="262" t="str">
        <f>IFERROR(#REF!/F72-1," ")</f>
        <v> </v>
      </c>
    </row>
    <row r="73" ht="14.6" customHeight="1" spans="1:8">
      <c r="A73" s="63"/>
      <c r="B73" s="257"/>
      <c r="C73" s="257"/>
      <c r="D73" s="258" t="str">
        <f>IFERROR(#REF!/B73-1," ")</f>
        <v> </v>
      </c>
      <c r="E73" s="50" t="s">
        <v>1299</v>
      </c>
      <c r="F73" s="55"/>
      <c r="G73" s="61"/>
      <c r="H73" s="262" t="str">
        <f>IFERROR(#REF!/F73-1," ")</f>
        <v> </v>
      </c>
    </row>
    <row r="74" ht="14.6" customHeight="1" spans="1:8">
      <c r="A74" s="63"/>
      <c r="B74" s="257"/>
      <c r="C74" s="257"/>
      <c r="D74" s="258" t="str">
        <f>IFERROR(#REF!/B74-1," ")</f>
        <v> </v>
      </c>
      <c r="E74" s="65" t="s">
        <v>1300</v>
      </c>
      <c r="F74" s="55">
        <f>F75</f>
        <v>0</v>
      </c>
      <c r="G74" s="55">
        <f>G75</f>
        <v>0</v>
      </c>
      <c r="H74" s="262" t="str">
        <f>IFERROR(#REF!/F74-1," ")</f>
        <v> </v>
      </c>
    </row>
    <row r="75" ht="14.6" customHeight="1" spans="1:8">
      <c r="A75" s="63"/>
      <c r="B75" s="257"/>
      <c r="C75" s="257"/>
      <c r="D75" s="258" t="str">
        <f>IFERROR(#REF!/B75-1," ")</f>
        <v> </v>
      </c>
      <c r="E75" s="73" t="s">
        <v>1275</v>
      </c>
      <c r="F75" s="55"/>
      <c r="G75" s="61"/>
      <c r="H75" s="262" t="str">
        <f>IFERROR(#REF!/F75-1," ")</f>
        <v> </v>
      </c>
    </row>
    <row r="76" ht="14.6" customHeight="1" spans="1:8">
      <c r="A76" s="63"/>
      <c r="B76" s="257"/>
      <c r="C76" s="257"/>
      <c r="D76" s="258" t="str">
        <f>IFERROR(#REF!/B76-1," ")</f>
        <v> </v>
      </c>
      <c r="E76" s="65" t="s">
        <v>1301</v>
      </c>
      <c r="F76" s="55">
        <f>F77</f>
        <v>0</v>
      </c>
      <c r="G76" s="55">
        <f>G77</f>
        <v>0</v>
      </c>
      <c r="H76" s="262" t="str">
        <f>IFERROR(#REF!/F76-1," ")</f>
        <v> </v>
      </c>
    </row>
    <row r="77" spans="1:8">
      <c r="A77" s="63"/>
      <c r="B77" s="257"/>
      <c r="C77" s="257"/>
      <c r="D77" s="258" t="str">
        <f>IFERROR(#REF!/B77-1," ")</f>
        <v> </v>
      </c>
      <c r="E77" s="73" t="s">
        <v>1275</v>
      </c>
      <c r="F77" s="55"/>
      <c r="G77" s="61"/>
      <c r="H77" s="262" t="str">
        <f>IFERROR(#REF!/F77-1," ")</f>
        <v> </v>
      </c>
    </row>
    <row r="78" spans="1:8">
      <c r="A78" s="63"/>
      <c r="B78" s="257"/>
      <c r="C78" s="257"/>
      <c r="D78" s="258" t="str">
        <f>IFERROR(#REF!/B78-1," ")</f>
        <v> </v>
      </c>
      <c r="E78" s="65" t="s">
        <v>1302</v>
      </c>
      <c r="F78" s="55">
        <f>F79</f>
        <v>0</v>
      </c>
      <c r="G78" s="55">
        <f>G79</f>
        <v>0</v>
      </c>
      <c r="H78" s="262" t="str">
        <f>IFERROR(#REF!/F78-1," ")</f>
        <v> </v>
      </c>
    </row>
    <row r="79" spans="1:8">
      <c r="A79" s="63"/>
      <c r="B79" s="257"/>
      <c r="C79" s="257"/>
      <c r="D79" s="258" t="str">
        <f>IFERROR(#REF!/B79-1," ")</f>
        <v> </v>
      </c>
      <c r="E79" s="73" t="s">
        <v>1275</v>
      </c>
      <c r="F79" s="55"/>
      <c r="G79" s="61"/>
      <c r="H79" s="262" t="str">
        <f>IFERROR(#REF!/F79-1," ")</f>
        <v> </v>
      </c>
    </row>
    <row r="80" spans="1:8">
      <c r="A80" s="63"/>
      <c r="B80" s="257"/>
      <c r="C80" s="257"/>
      <c r="D80" s="258" t="str">
        <f>IFERROR(#REF!/B80-1," ")</f>
        <v> </v>
      </c>
      <c r="E80" s="65" t="s">
        <v>1303</v>
      </c>
      <c r="F80" s="61">
        <f>F81+F85+F93+F103+F102</f>
        <v>4710</v>
      </c>
      <c r="G80" s="61">
        <f>G81+G85+G93+G103+G102</f>
        <v>46380</v>
      </c>
      <c r="H80" s="258">
        <f t="shared" ref="H80:H83" si="3">ROUND((G80/F80-1)*100,2)</f>
        <v>884.71</v>
      </c>
    </row>
    <row r="81" ht="31" customHeight="1" spans="1:16">
      <c r="A81" s="63"/>
      <c r="B81" s="257"/>
      <c r="C81" s="257"/>
      <c r="D81" s="258" t="str">
        <f>IFERROR(#REF!/B81-1," ")</f>
        <v> </v>
      </c>
      <c r="E81" s="73" t="s">
        <v>1304</v>
      </c>
      <c r="F81" s="71">
        <f>SUM(F82:F84)</f>
        <v>1526</v>
      </c>
      <c r="G81" s="71">
        <f>SUM(G82:G84)</f>
        <v>44075</v>
      </c>
      <c r="H81" s="258">
        <f t="shared" si="3"/>
        <v>2788.27</v>
      </c>
    </row>
    <row r="82" spans="1:16">
      <c r="A82" s="63"/>
      <c r="B82" s="257"/>
      <c r="C82" s="257"/>
      <c r="D82" s="258" t="str">
        <f>IFERROR(#REF!/B82-1," ")</f>
        <v> </v>
      </c>
      <c r="E82" s="79" t="s">
        <v>1305</v>
      </c>
      <c r="F82" s="71"/>
      <c r="G82" s="55"/>
      <c r="H82" s="260" t="str">
        <f>IFERROR(#REF!/F82-1," ")</f>
        <v> </v>
      </c>
    </row>
    <row r="83" ht="31" customHeight="1" spans="1:16">
      <c r="A83" s="63"/>
      <c r="B83" s="257"/>
      <c r="C83" s="257"/>
      <c r="D83" s="258" t="str">
        <f>IFERROR(#REF!/B83-1," ")</f>
        <v> </v>
      </c>
      <c r="E83" s="73" t="s">
        <v>1306</v>
      </c>
      <c r="F83" s="71">
        <v>1526</v>
      </c>
      <c r="G83" s="55">
        <v>44075</v>
      </c>
      <c r="H83" s="258">
        <f t="shared" si="3"/>
        <v>2788.27</v>
      </c>
    </row>
    <row r="84" spans="1:16">
      <c r="A84" s="63"/>
      <c r="B84" s="257"/>
      <c r="C84" s="257"/>
      <c r="D84" s="258" t="str">
        <f>IFERROR(#REF!/B84-1," ")</f>
        <v> </v>
      </c>
      <c r="E84" s="79" t="s">
        <v>1307</v>
      </c>
      <c r="F84" s="71"/>
      <c r="G84" s="55"/>
      <c r="H84" s="260" t="str">
        <f>IFERROR(#REF!/F84-1," ")</f>
        <v> </v>
      </c>
    </row>
    <row r="85" spans="1:16">
      <c r="A85" s="63"/>
      <c r="B85" s="257"/>
      <c r="C85" s="257"/>
      <c r="D85" s="258" t="str">
        <f>IFERROR(#REF!/B85-1," ")</f>
        <v> </v>
      </c>
      <c r="E85" s="73" t="s">
        <v>1308</v>
      </c>
      <c r="F85" s="71">
        <f>SUM(F86:F92)</f>
        <v>0</v>
      </c>
      <c r="G85" s="71">
        <f>SUM(G86:G92)</f>
        <v>0</v>
      </c>
      <c r="H85" s="260" t="str">
        <f>IFERROR(#REF!/F85-1," ")</f>
        <v> </v>
      </c>
    </row>
    <row r="86" spans="1:16">
      <c r="A86" s="63"/>
      <c r="B86" s="257"/>
      <c r="C86" s="257"/>
      <c r="D86" s="258" t="str">
        <f>IFERROR(#REF!/B86-1," ")</f>
        <v> </v>
      </c>
      <c r="E86" s="73" t="s">
        <v>1309</v>
      </c>
      <c r="F86" s="71"/>
      <c r="G86" s="71"/>
      <c r="H86" s="260" t="str">
        <f>IFERROR(#REF!/F86-1," ")</f>
        <v> </v>
      </c>
    </row>
    <row r="87" spans="1:16">
      <c r="A87" s="63"/>
      <c r="B87" s="257"/>
      <c r="C87" s="257"/>
      <c r="D87" s="258" t="str">
        <f>IFERROR(#REF!/B87-1," ")</f>
        <v> </v>
      </c>
      <c r="E87" s="73" t="s">
        <v>1310</v>
      </c>
      <c r="F87" s="71"/>
      <c r="G87" s="71"/>
      <c r="H87" s="260" t="str">
        <f>IFERROR(#REF!/F87-1," ")</f>
        <v> </v>
      </c>
    </row>
    <row r="88" spans="1:16">
      <c r="A88" s="63"/>
      <c r="B88" s="257"/>
      <c r="C88" s="257"/>
      <c r="D88" s="258" t="str">
        <f>IFERROR(#REF!/B88-1," ")</f>
        <v> </v>
      </c>
      <c r="E88" s="73" t="s">
        <v>1311</v>
      </c>
      <c r="F88" s="71"/>
      <c r="G88" s="55"/>
      <c r="H88" s="260" t="str">
        <f>IFERROR(#REF!/F88-1," ")</f>
        <v> </v>
      </c>
    </row>
    <row r="89" spans="1:16">
      <c r="A89" s="63"/>
      <c r="B89" s="257"/>
      <c r="C89" s="257"/>
      <c r="D89" s="258" t="str">
        <f>IFERROR(#REF!/B89-1," ")</f>
        <v> </v>
      </c>
      <c r="E89" s="73" t="s">
        <v>1312</v>
      </c>
      <c r="F89" s="71"/>
      <c r="G89" s="55"/>
      <c r="H89" s="260" t="str">
        <f>IFERROR(#REF!/F89-1," ")</f>
        <v> </v>
      </c>
    </row>
    <row r="90" ht="15.75" spans="1:16">
      <c r="A90" s="57"/>
      <c r="B90" s="257"/>
      <c r="C90" s="257"/>
      <c r="D90" s="258" t="str">
        <f>IFERROR(#REF!/B90-1," ")</f>
        <v> </v>
      </c>
      <c r="E90" s="73" t="s">
        <v>1313</v>
      </c>
      <c r="F90" s="71"/>
      <c r="G90" s="265"/>
      <c r="H90" s="260" t="str">
        <f>IFERROR(#REF!/F90-1," ")</f>
        <v> </v>
      </c>
    </row>
    <row r="91" spans="1:16">
      <c r="A91" s="57"/>
      <c r="B91" s="257"/>
      <c r="C91" s="257"/>
      <c r="D91" s="258" t="str">
        <f>IFERROR(#REF!/B91-1," ")</f>
        <v> </v>
      </c>
      <c r="E91" s="73" t="s">
        <v>1314</v>
      </c>
      <c r="F91" s="71"/>
      <c r="G91" s="55"/>
      <c r="H91" s="260" t="str">
        <f>IFERROR(#REF!/F91-1," ")</f>
        <v> </v>
      </c>
    </row>
    <row r="92" spans="1:16">
      <c r="A92" s="57"/>
      <c r="B92" s="257"/>
      <c r="C92" s="257"/>
      <c r="D92" s="258" t="str">
        <f>IFERROR(#REF!/B92-1," ")</f>
        <v> </v>
      </c>
      <c r="E92" s="73" t="s">
        <v>1315</v>
      </c>
      <c r="F92" s="71"/>
      <c r="G92" s="55"/>
      <c r="H92" s="260" t="str">
        <f>IFERROR(#REF!/F92-1," ")</f>
        <v> </v>
      </c>
    </row>
    <row r="93" spans="1:16">
      <c r="A93" s="57"/>
      <c r="B93" s="257"/>
      <c r="C93" s="257"/>
      <c r="D93" s="258" t="str">
        <f>IFERROR(#REF!/B93-1," ")</f>
        <v> </v>
      </c>
      <c r="E93" s="73" t="s">
        <v>1316</v>
      </c>
      <c r="F93" s="55">
        <f>SUM(F94:F101)</f>
        <v>3184</v>
      </c>
      <c r="G93" s="55">
        <f>SUM(G94:G101)</f>
        <v>2305</v>
      </c>
      <c r="H93" s="258">
        <f>ROUND((G93/F93-1)*100,2)</f>
        <v>-27.61</v>
      </c>
      <c r="J93" s="266">
        <f>I94-J94</f>
        <v>278</v>
      </c>
    </row>
    <row r="94" spans="1:16">
      <c r="A94" s="57"/>
      <c r="B94" s="257"/>
      <c r="C94" s="257"/>
      <c r="D94" s="258" t="str">
        <f>IFERROR(#REF!/B94-1," ")</f>
        <v> </v>
      </c>
      <c r="E94" s="73" t="s">
        <v>1317</v>
      </c>
      <c r="F94" s="55">
        <v>480</v>
      </c>
      <c r="G94" s="55">
        <v>760</v>
      </c>
      <c r="H94" s="258">
        <f t="shared" ref="H94:H99" si="4">ROUND((G94/F94-1)*100,2)</f>
        <v>58.33</v>
      </c>
      <c r="I94" s="267">
        <v>514</v>
      </c>
      <c r="J94" s="267">
        <v>236</v>
      </c>
      <c r="K94" s="267">
        <v>60</v>
      </c>
      <c r="L94" s="267">
        <v>221</v>
      </c>
      <c r="M94" s="267">
        <v>356</v>
      </c>
      <c r="N94" s="267">
        <f t="shared" ref="N94:N99" si="5">F94-M94</f>
        <v>124</v>
      </c>
      <c r="O94" s="267">
        <f t="shared" ref="O94:O99" si="6">N94-K94+L94</f>
        <v>285</v>
      </c>
      <c r="P94" s="267">
        <v>141</v>
      </c>
    </row>
    <row r="95" spans="1:16">
      <c r="A95" s="57"/>
      <c r="B95" s="257"/>
      <c r="C95" s="257"/>
      <c r="D95" s="258" t="str">
        <f>IFERROR(#REF!/B95-1," ")</f>
        <v> </v>
      </c>
      <c r="E95" s="73" t="s">
        <v>1318</v>
      </c>
      <c r="F95" s="55">
        <v>352</v>
      </c>
      <c r="G95" s="55">
        <v>611</v>
      </c>
      <c r="H95" s="258">
        <f t="shared" si="4"/>
        <v>73.58</v>
      </c>
      <c r="K95" s="267">
        <v>164</v>
      </c>
      <c r="L95" s="267">
        <v>9</v>
      </c>
      <c r="M95" s="267">
        <v>450</v>
      </c>
      <c r="N95" s="267">
        <f t="shared" si="5"/>
        <v>-98</v>
      </c>
      <c r="O95" s="267">
        <f t="shared" si="6"/>
        <v>-253</v>
      </c>
    </row>
    <row r="96" spans="1:16">
      <c r="A96" s="57"/>
      <c r="B96" s="257"/>
      <c r="C96" s="257"/>
      <c r="D96" s="258" t="str">
        <f>IFERROR(#REF!/B96-1," ")</f>
        <v> </v>
      </c>
      <c r="E96" s="73" t="s">
        <v>1319</v>
      </c>
      <c r="F96" s="55">
        <v>318</v>
      </c>
      <c r="G96" s="55">
        <v>89</v>
      </c>
      <c r="H96" s="258">
        <f t="shared" si="4"/>
        <v>-72.01</v>
      </c>
      <c r="K96" s="267">
        <v>79</v>
      </c>
      <c r="L96" s="267">
        <v>6</v>
      </c>
      <c r="N96" s="267">
        <f t="shared" si="5"/>
        <v>318</v>
      </c>
      <c r="O96" s="267">
        <f t="shared" si="6"/>
        <v>245</v>
      </c>
    </row>
    <row r="97" spans="1:15">
      <c r="A97" s="57"/>
      <c r="B97" s="257"/>
      <c r="C97" s="257"/>
      <c r="D97" s="258" t="str">
        <f>IFERROR(#REF!/B97-1," ")</f>
        <v> </v>
      </c>
      <c r="E97" s="73" t="s">
        <v>1320</v>
      </c>
      <c r="F97" s="55">
        <v>120</v>
      </c>
      <c r="G97" s="55">
        <v>167</v>
      </c>
      <c r="H97" s="258">
        <f t="shared" si="4"/>
        <v>39.17</v>
      </c>
      <c r="K97" s="267">
        <v>2</v>
      </c>
      <c r="M97" s="267">
        <v>149</v>
      </c>
      <c r="N97" s="267">
        <f t="shared" si="5"/>
        <v>-29</v>
      </c>
      <c r="O97" s="267">
        <f t="shared" si="6"/>
        <v>-31</v>
      </c>
    </row>
    <row r="98" spans="1:15">
      <c r="A98" s="57"/>
      <c r="B98" s="257"/>
      <c r="C98" s="257"/>
      <c r="D98" s="258" t="str">
        <f>IFERROR(#REF!/B98-1," ")</f>
        <v> </v>
      </c>
      <c r="E98" s="73" t="s">
        <v>1321</v>
      </c>
      <c r="F98" s="55">
        <v>156</v>
      </c>
      <c r="G98" s="55">
        <v>490</v>
      </c>
      <c r="H98" s="258">
        <f t="shared" si="4"/>
        <v>214.1</v>
      </c>
      <c r="M98" s="267">
        <v>490</v>
      </c>
      <c r="N98" s="267">
        <f t="shared" si="5"/>
        <v>-334</v>
      </c>
      <c r="O98" s="267">
        <f t="shared" si="6"/>
        <v>-334</v>
      </c>
    </row>
    <row r="99" ht="31" customHeight="1" spans="1:15">
      <c r="A99" s="57"/>
      <c r="B99" s="257"/>
      <c r="C99" s="257"/>
      <c r="D99" s="258" t="str">
        <f>IFERROR(#REF!/B99-1," ")</f>
        <v> </v>
      </c>
      <c r="E99" s="73" t="s">
        <v>1322</v>
      </c>
      <c r="F99" s="55">
        <v>1758</v>
      </c>
      <c r="G99" s="55">
        <v>188</v>
      </c>
      <c r="H99" s="258">
        <f t="shared" si="4"/>
        <v>-89.31</v>
      </c>
      <c r="K99" s="267">
        <v>188</v>
      </c>
      <c r="N99" s="267">
        <f t="shared" si="5"/>
        <v>1758</v>
      </c>
      <c r="O99" s="267">
        <f t="shared" si="6"/>
        <v>1570</v>
      </c>
    </row>
    <row r="100" spans="1:15">
      <c r="A100" s="57"/>
      <c r="B100" s="257"/>
      <c r="C100" s="257"/>
      <c r="D100" s="258" t="str">
        <f>IFERROR(#REF!/B100-1," ")</f>
        <v> </v>
      </c>
      <c r="E100" s="73" t="s">
        <v>1323</v>
      </c>
      <c r="F100" s="71"/>
      <c r="G100" s="55"/>
      <c r="H100" s="260" t="str">
        <f>IFERROR(#REF!/F100-1," ")</f>
        <v> </v>
      </c>
    </row>
    <row r="101" ht="28" customHeight="1" spans="1:15">
      <c r="A101" s="57"/>
      <c r="B101" s="257"/>
      <c r="C101" s="257"/>
      <c r="D101" s="258" t="str">
        <f>IFERROR(#REF!/B101-1," ")</f>
        <v> </v>
      </c>
      <c r="E101" s="81" t="s">
        <v>1324</v>
      </c>
      <c r="F101" s="71"/>
      <c r="G101" s="55"/>
      <c r="H101" s="260" t="str">
        <f>IFERROR(#REF!/F101-1," ")</f>
        <v> </v>
      </c>
    </row>
    <row r="102" ht="14.75" customHeight="1" spans="1:15">
      <c r="A102" s="57"/>
      <c r="B102" s="257"/>
      <c r="C102" s="257"/>
      <c r="D102" s="258" t="str">
        <f>IFERROR(#REF!/B102-1," ")</f>
        <v> </v>
      </c>
      <c r="E102" s="73" t="s">
        <v>1325</v>
      </c>
      <c r="F102" s="71"/>
      <c r="G102" s="55"/>
      <c r="H102" s="260" t="str">
        <f>IFERROR(#REF!/F102-1," ")</f>
        <v> </v>
      </c>
    </row>
    <row r="103" ht="14.75" customHeight="1" spans="1:15">
      <c r="A103" s="57"/>
      <c r="B103" s="257"/>
      <c r="C103" s="257"/>
      <c r="D103" s="258" t="str">
        <f>IFERROR(#REF!/B103-1," ")</f>
        <v> </v>
      </c>
      <c r="E103" s="74" t="s">
        <v>1326</v>
      </c>
      <c r="F103" s="71"/>
      <c r="G103" s="55"/>
      <c r="H103" s="260" t="str">
        <f>IFERROR(#REF!/F103-1," ")</f>
        <v> </v>
      </c>
    </row>
    <row r="104" ht="14.75" customHeight="1" spans="1:15">
      <c r="A104" s="57"/>
      <c r="B104" s="257"/>
      <c r="C104" s="257"/>
      <c r="D104" s="258" t="str">
        <f>IFERROR(#REF!/B104-1," ")</f>
        <v> </v>
      </c>
      <c r="E104" s="65" t="s">
        <v>1327</v>
      </c>
      <c r="F104" s="71">
        <f>F105</f>
        <v>1504</v>
      </c>
      <c r="G104" s="71">
        <f>G105</f>
        <v>2075</v>
      </c>
      <c r="H104" s="258">
        <f t="shared" ref="H104:H106" si="7">ROUND((G104/F104-1)*100,2)</f>
        <v>37.97</v>
      </c>
    </row>
    <row r="105" ht="14.75" customHeight="1" spans="1:15">
      <c r="A105" s="57"/>
      <c r="B105" s="257"/>
      <c r="C105" s="257"/>
      <c r="D105" s="258" t="str">
        <f>IFERROR(#REF!/B105-1," ")</f>
        <v> </v>
      </c>
      <c r="E105" s="63" t="s">
        <v>1328</v>
      </c>
      <c r="F105" s="55">
        <f>SUM(F106:F114)</f>
        <v>1504</v>
      </c>
      <c r="G105" s="55">
        <f>SUM(G106:G114)</f>
        <v>2075</v>
      </c>
      <c r="H105" s="258">
        <f t="shared" si="7"/>
        <v>37.97</v>
      </c>
    </row>
    <row r="106" ht="14.75" customHeight="1" spans="1:15">
      <c r="A106" s="57"/>
      <c r="B106" s="257"/>
      <c r="C106" s="257"/>
      <c r="D106" s="258" t="str">
        <f>IFERROR(#REF!/B106-1," ")</f>
        <v> </v>
      </c>
      <c r="E106" s="63" t="s">
        <v>1329</v>
      </c>
      <c r="F106" s="71">
        <v>221</v>
      </c>
      <c r="G106" s="55">
        <v>867</v>
      </c>
      <c r="H106" s="258">
        <f t="shared" si="7"/>
        <v>292.31</v>
      </c>
    </row>
    <row r="107" ht="14.75" customHeight="1" spans="1:15">
      <c r="A107" s="57"/>
      <c r="B107" s="257"/>
      <c r="C107" s="257"/>
      <c r="D107" s="258" t="str">
        <f>IFERROR(#REF!/B107-1," ")</f>
        <v> </v>
      </c>
      <c r="E107" s="63" t="s">
        <v>1330</v>
      </c>
      <c r="F107" s="71"/>
      <c r="G107" s="55"/>
      <c r="H107" s="260" t="str">
        <f>IFERROR(#REF!/F107-1," ")</f>
        <v> </v>
      </c>
    </row>
    <row r="108" ht="14.75" customHeight="1" spans="1:15">
      <c r="A108" s="57"/>
      <c r="B108" s="257"/>
      <c r="C108" s="257"/>
      <c r="D108" s="258" t="str">
        <f>IFERROR(#REF!/B108-1," ")</f>
        <v> </v>
      </c>
      <c r="E108" s="63" t="s">
        <v>1331</v>
      </c>
      <c r="F108" s="71"/>
      <c r="G108" s="55"/>
      <c r="H108" s="260" t="str">
        <f>IFERROR(#REF!/F108-1," ")</f>
        <v> </v>
      </c>
    </row>
    <row r="109" ht="14.75" customHeight="1" spans="1:15">
      <c r="A109" s="57"/>
      <c r="B109" s="257"/>
      <c r="C109" s="257"/>
      <c r="D109" s="258" t="str">
        <f>IFERROR(#REF!/B109-1," ")</f>
        <v> </v>
      </c>
      <c r="E109" s="63" t="s">
        <v>1332</v>
      </c>
      <c r="F109" s="71"/>
      <c r="G109" s="265"/>
      <c r="H109" s="260" t="str">
        <f>IFERROR(#REF!/F109-1," ")</f>
        <v> </v>
      </c>
    </row>
    <row r="110" ht="14.75" customHeight="1" spans="1:15">
      <c r="A110" s="57"/>
      <c r="B110" s="257"/>
      <c r="C110" s="257"/>
      <c r="D110" s="258" t="str">
        <f>IFERROR(#REF!/B110-1," ")</f>
        <v> </v>
      </c>
      <c r="E110" s="63" t="s">
        <v>1333</v>
      </c>
      <c r="F110" s="71"/>
      <c r="G110" s="265"/>
      <c r="H110" s="260" t="str">
        <f>IFERROR(#REF!/F110-1," ")</f>
        <v> </v>
      </c>
    </row>
    <row r="111" ht="14.75" customHeight="1" spans="1:15">
      <c r="A111" s="57"/>
      <c r="B111" s="257"/>
      <c r="C111" s="257"/>
      <c r="D111" s="258" t="str">
        <f>IFERROR(#REF!/B111-1," ")</f>
        <v> </v>
      </c>
      <c r="E111" s="63" t="s">
        <v>1334</v>
      </c>
      <c r="F111" s="71"/>
      <c r="G111" s="55"/>
      <c r="H111" s="260" t="str">
        <f>IFERROR(#REF!/F111-1," ")</f>
        <v> </v>
      </c>
    </row>
    <row r="112" ht="14.75" customHeight="1" spans="1:15">
      <c r="A112" s="57"/>
      <c r="B112" s="257"/>
      <c r="C112" s="257"/>
      <c r="D112" s="258" t="str">
        <f>IFERROR(#REF!/B112-1," ")</f>
        <v> </v>
      </c>
      <c r="E112" s="63" t="s">
        <v>1335</v>
      </c>
      <c r="F112" s="71">
        <v>244</v>
      </c>
      <c r="G112" s="55">
        <v>245</v>
      </c>
      <c r="H112" s="258">
        <f t="shared" ref="H112:H117" si="8">ROUND((G112/F112-1)*100,2)</f>
        <v>0.41</v>
      </c>
    </row>
    <row r="113" ht="31" customHeight="1" spans="1:8">
      <c r="A113" s="57"/>
      <c r="B113" s="257"/>
      <c r="C113" s="257"/>
      <c r="D113" s="258" t="str">
        <f>IFERROR(#REF!/B113-1," ")</f>
        <v> </v>
      </c>
      <c r="E113" s="63" t="s">
        <v>1336</v>
      </c>
      <c r="F113" s="71">
        <v>1039</v>
      </c>
      <c r="G113" s="55">
        <v>963</v>
      </c>
      <c r="H113" s="258">
        <f t="shared" si="8"/>
        <v>-7.31</v>
      </c>
    </row>
    <row r="114" ht="14.5" customHeight="1" spans="1:8">
      <c r="A114" s="57"/>
      <c r="B114" s="257"/>
      <c r="C114" s="257"/>
      <c r="D114" s="258" t="str">
        <f>IFERROR(#REF!/B114-1," ")</f>
        <v> </v>
      </c>
      <c r="E114" s="63" t="s">
        <v>1337</v>
      </c>
      <c r="F114" s="71"/>
      <c r="G114" s="55"/>
      <c r="H114" s="260" t="str">
        <f>IFERROR(#REF!/F114-1," ")</f>
        <v> </v>
      </c>
    </row>
    <row r="115" ht="14.5" customHeight="1" spans="1:8">
      <c r="A115" s="57"/>
      <c r="B115" s="257"/>
      <c r="C115" s="257"/>
      <c r="D115" s="258" t="str">
        <f>IFERROR(#REF!/B115-1," ")</f>
        <v> </v>
      </c>
      <c r="E115" s="65" t="s">
        <v>1338</v>
      </c>
      <c r="F115" s="71"/>
      <c r="G115" s="55"/>
      <c r="H115" s="260" t="str">
        <f>IFERROR(#REF!/F115-1," ")</f>
        <v> </v>
      </c>
    </row>
    <row r="116" ht="14.5" customHeight="1" spans="1:8">
      <c r="A116" s="57"/>
      <c r="B116" s="257"/>
      <c r="C116" s="257"/>
      <c r="D116" s="258" t="str">
        <f>IFERROR(#REF!/B116-1," ")</f>
        <v> </v>
      </c>
      <c r="E116" s="65" t="s">
        <v>1339</v>
      </c>
      <c r="F116" s="71">
        <v>31</v>
      </c>
      <c r="G116" s="55"/>
      <c r="H116" s="260" t="str">
        <f>IFERROR(#REF!/F116-1," ")</f>
        <v> </v>
      </c>
    </row>
    <row r="117" ht="14.5" customHeight="1" spans="1:8">
      <c r="A117" s="47" t="s">
        <v>1340</v>
      </c>
      <c r="B117" s="268">
        <f>SUM(B6,B32)</f>
        <v>4606</v>
      </c>
      <c r="C117" s="268">
        <f>SUM(C6,C32)</f>
        <v>7274</v>
      </c>
      <c r="D117" s="258">
        <f>ROUND((C117/B117-1)*100,2)</f>
        <v>57.92</v>
      </c>
      <c r="E117" s="47" t="s">
        <v>1341</v>
      </c>
      <c r="F117" s="68">
        <f>SUM(F6,F10,F17,F19,F21,F24,F36,F48,F67,F70,F72,F74,F76,F78,F80,F104,F115,F116)</f>
        <v>16988</v>
      </c>
      <c r="G117" s="68">
        <f>SUM(G6,G10,G17,G19,G21,G24,G36,G48,G67,G70,G72,G74,G76,G78,G80,G104,G115,G116)</f>
        <v>61233</v>
      </c>
      <c r="H117" s="258">
        <f t="shared" si="8"/>
        <v>260.45</v>
      </c>
    </row>
    <row r="118" ht="14.5" customHeight="1" spans="1:8">
      <c r="A118" s="83" t="s">
        <v>1342</v>
      </c>
      <c r="B118" s="257">
        <v>16644</v>
      </c>
      <c r="C118" s="257">
        <v>11377</v>
      </c>
      <c r="D118" s="258">
        <f>ROUND((C118/B118-1)*100,2)</f>
        <v>-31.65</v>
      </c>
      <c r="E118" s="83" t="s">
        <v>1343</v>
      </c>
      <c r="F118" s="71"/>
      <c r="G118" s="55"/>
      <c r="H118" s="260" t="str">
        <f>IFERROR(#REF!/F118-1," ")</f>
        <v> </v>
      </c>
    </row>
    <row r="119" ht="14.5" customHeight="1" spans="1:8">
      <c r="A119" s="83" t="s">
        <v>1344</v>
      </c>
      <c r="B119" s="269">
        <f>SUM(B120:B122)</f>
        <v>0</v>
      </c>
      <c r="C119" s="269">
        <f>SUM(C120:C122)</f>
        <v>0</v>
      </c>
      <c r="D119" s="269">
        <f>SUM(D120:D122)</f>
        <v>0</v>
      </c>
      <c r="E119" s="83" t="s">
        <v>1345</v>
      </c>
      <c r="F119" s="85">
        <f>SUM(F120:F122)</f>
        <v>0</v>
      </c>
      <c r="G119" s="85">
        <f>SUM(G120:G122)</f>
        <v>0</v>
      </c>
      <c r="H119" s="270" t="str">
        <f>IFERROR(#REF!/F119-1," ")</f>
        <v> </v>
      </c>
    </row>
    <row r="120" ht="14.5" customHeight="1" spans="1:8">
      <c r="A120" s="86" t="s">
        <v>1346</v>
      </c>
      <c r="B120" s="257"/>
      <c r="C120" s="257"/>
      <c r="D120" s="258" t="str">
        <f>IFERROR(#REF!/B120-1," ")</f>
        <v> </v>
      </c>
      <c r="E120" s="66" t="s">
        <v>1347</v>
      </c>
      <c r="F120" s="88"/>
      <c r="G120" s="78"/>
      <c r="H120" s="270" t="str">
        <f>IFERROR(#REF!/F120-1," ")</f>
        <v> </v>
      </c>
    </row>
    <row r="121" ht="14.5" customHeight="1" spans="1:8">
      <c r="A121" s="86" t="s">
        <v>1348</v>
      </c>
      <c r="B121" s="257"/>
      <c r="C121" s="257"/>
      <c r="D121" s="258" t="str">
        <f>IFERROR(#REF!/B121-1," ")</f>
        <v> </v>
      </c>
      <c r="E121" s="66" t="s">
        <v>1349</v>
      </c>
      <c r="F121" s="71"/>
      <c r="G121" s="78"/>
      <c r="H121" s="270" t="str">
        <f>IFERROR(#REF!/F121-1," ")</f>
        <v> </v>
      </c>
    </row>
    <row r="122" ht="14.5" customHeight="1" spans="1:8">
      <c r="A122" s="86" t="s">
        <v>1350</v>
      </c>
      <c r="B122" s="257"/>
      <c r="C122" s="257"/>
      <c r="D122" s="258" t="str">
        <f>IFERROR(#REF!/B122-1," ")</f>
        <v> </v>
      </c>
      <c r="E122" s="66" t="s">
        <v>1351</v>
      </c>
      <c r="F122" s="88"/>
      <c r="G122" s="78"/>
      <c r="H122" s="270" t="str">
        <f>IFERROR(#REF!/F122-1," ")</f>
        <v> </v>
      </c>
    </row>
    <row r="123" ht="14.5" customHeight="1" spans="1:8">
      <c r="A123" s="83" t="s">
        <v>1352</v>
      </c>
      <c r="B123" s="269"/>
      <c r="C123" s="269"/>
      <c r="D123" s="258" t="str">
        <f>IFERROR(#REF!/B123-1," ")</f>
        <v> </v>
      </c>
      <c r="E123" s="83" t="s">
        <v>1353</v>
      </c>
      <c r="F123" s="71"/>
      <c r="G123" s="55"/>
      <c r="H123" s="260" t="str">
        <f>IFERROR(#REF!/F123-1," ")</f>
        <v> </v>
      </c>
    </row>
    <row r="124" ht="14.5" customHeight="1" spans="1:8">
      <c r="A124" s="83" t="s">
        <v>1354</v>
      </c>
      <c r="B124" s="269">
        <f>B125+B132</f>
        <v>1505</v>
      </c>
      <c r="C124" s="269">
        <f>C125+C132</f>
        <v>868</v>
      </c>
      <c r="D124" s="258">
        <f>ROUND((C124/B124-1)*100,2)</f>
        <v>-42.33</v>
      </c>
      <c r="E124" s="83" t="s">
        <v>1355</v>
      </c>
      <c r="F124" s="88"/>
      <c r="G124" s="78"/>
      <c r="H124" s="270" t="str">
        <f>IFERROR(#REF!/F124-1," ")</f>
        <v> </v>
      </c>
    </row>
    <row r="125" ht="14.5" customHeight="1" spans="1:8">
      <c r="A125" s="89" t="s">
        <v>1356</v>
      </c>
      <c r="B125" s="269">
        <f>SUM(B126:B131)</f>
        <v>0</v>
      </c>
      <c r="C125" s="269">
        <f>SUM(C126:C131)</f>
        <v>0</v>
      </c>
      <c r="D125" s="258" t="str">
        <f>IFERROR(#REF!/B125-1," ")</f>
        <v> </v>
      </c>
      <c r="E125" s="83"/>
      <c r="F125" s="88"/>
      <c r="G125" s="78"/>
      <c r="H125" s="270"/>
    </row>
    <row r="126" ht="24.75" spans="1:8">
      <c r="A126" s="86" t="s">
        <v>1357</v>
      </c>
      <c r="B126" s="269"/>
      <c r="C126" s="269"/>
      <c r="D126" s="258" t="str">
        <f>IFERROR(#REF!/B126-1," ")</f>
        <v> </v>
      </c>
      <c r="E126" s="83"/>
      <c r="F126" s="88"/>
      <c r="G126" s="78"/>
      <c r="H126" s="270"/>
    </row>
    <row r="127" ht="24.75" spans="1:8">
      <c r="A127" s="86" t="s">
        <v>1358</v>
      </c>
      <c r="B127" s="269"/>
      <c r="C127" s="269"/>
      <c r="D127" s="258" t="str">
        <f>IFERROR(#REF!/B127-1," ")</f>
        <v> </v>
      </c>
      <c r="E127" s="83"/>
      <c r="F127" s="88"/>
      <c r="G127" s="78"/>
      <c r="H127" s="270"/>
    </row>
    <row r="128" ht="24.75" spans="1:8">
      <c r="A128" s="86" t="s">
        <v>1359</v>
      </c>
      <c r="B128" s="269"/>
      <c r="C128" s="269"/>
      <c r="D128" s="258" t="str">
        <f>IFERROR(#REF!/B128-1," ")</f>
        <v> </v>
      </c>
      <c r="E128" s="83"/>
      <c r="F128" s="88"/>
      <c r="G128" s="78"/>
      <c r="H128" s="270"/>
    </row>
    <row r="129" ht="25.5" spans="1:10">
      <c r="A129" s="86" t="s">
        <v>1360</v>
      </c>
      <c r="B129" s="269"/>
      <c r="C129" s="269"/>
      <c r="D129" s="258" t="str">
        <f>IFERROR(#REF!/B129-1," ")</f>
        <v> </v>
      </c>
      <c r="E129" s="83"/>
      <c r="F129" s="88"/>
      <c r="G129" s="78"/>
      <c r="H129" s="270"/>
    </row>
    <row r="130" ht="24.75" spans="1:10">
      <c r="A130" s="86" t="s">
        <v>1361</v>
      </c>
      <c r="B130" s="269"/>
      <c r="C130" s="269"/>
      <c r="D130" s="258" t="str">
        <f>IFERROR(#REF!/B130-1," ")</f>
        <v> </v>
      </c>
      <c r="E130" s="83"/>
      <c r="F130" s="88"/>
      <c r="G130" s="78"/>
      <c r="H130" s="270"/>
    </row>
    <row r="131" ht="24.75" spans="1:10">
      <c r="A131" s="86" t="s">
        <v>1362</v>
      </c>
      <c r="B131" s="269"/>
      <c r="C131" s="269"/>
      <c r="D131" s="258" t="str">
        <f>IFERROR(#REF!/B131-1," ")</f>
        <v> </v>
      </c>
      <c r="E131" s="83"/>
      <c r="F131" s="88"/>
      <c r="G131" s="78"/>
      <c r="H131" s="270"/>
    </row>
    <row r="132" spans="1:10">
      <c r="A132" s="89" t="s">
        <v>1363</v>
      </c>
      <c r="B132" s="269">
        <f>B133+B134</f>
        <v>1505</v>
      </c>
      <c r="C132" s="269">
        <f>C133+C134</f>
        <v>868</v>
      </c>
      <c r="D132" s="258">
        <f>ROUND((C132/B132-1)*100,2)</f>
        <v>-42.33</v>
      </c>
      <c r="E132" s="83"/>
      <c r="F132" s="88"/>
      <c r="G132" s="78"/>
      <c r="H132" s="270"/>
    </row>
    <row r="133" spans="1:10">
      <c r="A133" s="86" t="s">
        <v>1364</v>
      </c>
      <c r="B133" s="269">
        <v>1505</v>
      </c>
      <c r="C133" s="269">
        <v>868</v>
      </c>
      <c r="D133" s="258">
        <f>ROUND((C133/B133-1)*100,2)</f>
        <v>-42.33</v>
      </c>
      <c r="E133" s="83"/>
      <c r="F133" s="88"/>
      <c r="G133" s="78"/>
      <c r="H133" s="270"/>
    </row>
    <row r="134" spans="1:10">
      <c r="A134" s="86" t="s">
        <v>1365</v>
      </c>
      <c r="B134" s="269"/>
      <c r="C134" s="269"/>
      <c r="D134" s="258" t="str">
        <f>IFERROR(#REF!/B134-1," ")</f>
        <v> </v>
      </c>
      <c r="E134" s="83"/>
      <c r="F134" s="88"/>
      <c r="G134" s="78"/>
      <c r="H134" s="270"/>
    </row>
    <row r="135" spans="1:10">
      <c r="A135" s="89" t="s">
        <v>1366</v>
      </c>
      <c r="B135" s="257">
        <f>B136+B137</f>
        <v>0</v>
      </c>
      <c r="C135" s="257">
        <f>C136+C137</f>
        <v>0</v>
      </c>
      <c r="D135" s="258" t="str">
        <f>IFERROR(#REF!/B135-1," ")</f>
        <v> </v>
      </c>
      <c r="E135" s="89" t="s">
        <v>1367</v>
      </c>
      <c r="F135" s="55">
        <f>SUM(F136:F137)</f>
        <v>0</v>
      </c>
      <c r="G135" s="55">
        <f>SUM(G136:G137)</f>
        <v>0</v>
      </c>
      <c r="H135" s="270" t="str">
        <f>IFERROR(#REF!/F135-1," ")</f>
        <v> </v>
      </c>
    </row>
    <row r="136" spans="1:10">
      <c r="A136" s="66" t="s">
        <v>1368</v>
      </c>
      <c r="B136" s="257"/>
      <c r="C136" s="257"/>
      <c r="D136" s="258" t="str">
        <f>IFERROR(#REF!/B136-1," ")</f>
        <v> </v>
      </c>
      <c r="E136" s="66" t="s">
        <v>1369</v>
      </c>
      <c r="F136" s="71"/>
      <c r="G136" s="55"/>
      <c r="H136" s="270" t="str">
        <f>IFERROR(#REF!/F136-1," ")</f>
        <v> </v>
      </c>
    </row>
    <row r="137" spans="1:10">
      <c r="A137" s="86" t="s">
        <v>1370</v>
      </c>
      <c r="B137" s="257"/>
      <c r="C137" s="257"/>
      <c r="D137" s="258" t="str">
        <f>IFERROR(#REF!/B137-1," ")</f>
        <v> </v>
      </c>
      <c r="E137" s="86" t="s">
        <v>1371</v>
      </c>
      <c r="F137" s="71"/>
      <c r="G137" s="55"/>
      <c r="H137" s="270" t="str">
        <f>IFERROR(#REF!/F137-1," ")</f>
        <v> </v>
      </c>
    </row>
    <row r="138" spans="1:10">
      <c r="A138" s="83" t="s">
        <v>1372</v>
      </c>
      <c r="B138" s="269">
        <v>4139</v>
      </c>
      <c r="C138" s="269">
        <v>6752</v>
      </c>
      <c r="D138" s="258">
        <f>ROUND((C138/B138-1)*100,2)</f>
        <v>63.13</v>
      </c>
      <c r="E138" s="83" t="s">
        <v>1373</v>
      </c>
      <c r="F138" s="55">
        <v>6752</v>
      </c>
      <c r="G138" s="55">
        <v>30939</v>
      </c>
      <c r="H138" s="258">
        <f>ROUND((G138/F138-1)*100,2)</f>
        <v>358.22</v>
      </c>
      <c r="I138" s="267">
        <v>29765.794129</v>
      </c>
      <c r="J138" s="267">
        <f>G138-I138</f>
        <v>1173.205871</v>
      </c>
    </row>
    <row r="139" spans="1:10">
      <c r="A139" s="91" t="s">
        <v>1374</v>
      </c>
      <c r="B139" s="269"/>
      <c r="C139" s="268"/>
      <c r="D139" s="271" t="str">
        <f>IFERROR(#REF!/B139-1," ")</f>
        <v> </v>
      </c>
      <c r="E139" s="91" t="s">
        <v>1375</v>
      </c>
      <c r="F139" s="55">
        <f>SUM(F140:F142)</f>
        <v>42345</v>
      </c>
      <c r="G139" s="55">
        <f>SUM(G140:G142)</f>
        <v>4354</v>
      </c>
      <c r="H139" s="258">
        <f t="shared" ref="H139:H144" si="9">ROUND((G139/F139-1)*100,2)</f>
        <v>-89.72</v>
      </c>
      <c r="J139" s="267">
        <v>355968</v>
      </c>
    </row>
    <row r="140" spans="1:10">
      <c r="A140" s="91"/>
      <c r="B140" s="269"/>
      <c r="C140" s="268"/>
      <c r="D140" s="271"/>
      <c r="E140" s="92" t="s">
        <v>1376</v>
      </c>
      <c r="F140" s="55">
        <v>42345</v>
      </c>
      <c r="G140" s="55">
        <v>4354</v>
      </c>
      <c r="H140" s="258">
        <f t="shared" si="9"/>
        <v>-89.72</v>
      </c>
      <c r="J140" s="267">
        <v>1174</v>
      </c>
    </row>
    <row r="141" spans="1:10">
      <c r="A141" s="91"/>
      <c r="B141" s="269"/>
      <c r="C141" s="268"/>
      <c r="D141" s="271"/>
      <c r="E141" s="92" t="s">
        <v>1377</v>
      </c>
      <c r="F141" s="55"/>
      <c r="G141" s="55"/>
      <c r="H141" s="260"/>
      <c r="J141" s="267">
        <f>SUM(J139:J140)</f>
        <v>357142</v>
      </c>
    </row>
    <row r="142" spans="1:10">
      <c r="A142" s="91"/>
      <c r="B142" s="269"/>
      <c r="C142" s="268"/>
      <c r="D142" s="271"/>
      <c r="E142" s="92" t="s">
        <v>1378</v>
      </c>
      <c r="F142" s="55"/>
      <c r="G142" s="55"/>
      <c r="H142" s="260"/>
    </row>
    <row r="143" spans="1:10">
      <c r="A143" s="83" t="s">
        <v>1379</v>
      </c>
      <c r="B143" s="257">
        <v>39191</v>
      </c>
      <c r="C143" s="257">
        <v>70255</v>
      </c>
      <c r="D143" s="258">
        <f>ROUND((C143/B143-1)*100,2)</f>
        <v>79.26</v>
      </c>
      <c r="E143" s="91" t="s">
        <v>1380</v>
      </c>
      <c r="F143" s="93"/>
      <c r="G143" s="55"/>
      <c r="H143" s="260" t="str">
        <f>IFERROR(#REF!/F143-1," ")</f>
        <v> </v>
      </c>
    </row>
    <row r="144" spans="1:10">
      <c r="A144" s="272" t="s">
        <v>1381</v>
      </c>
      <c r="B144" s="273">
        <f>SUM(B117,B118,B119,B123,B124,B135,B138,B139,B143)</f>
        <v>66085</v>
      </c>
      <c r="C144" s="273">
        <f>SUM(C117,C118,C119,C123,C124,C135,C138,C139,C143)</f>
        <v>96526</v>
      </c>
      <c r="D144" s="258">
        <f>ROUND((C144/B144-1)*100,2)</f>
        <v>46.06</v>
      </c>
      <c r="E144" s="272" t="s">
        <v>1382</v>
      </c>
      <c r="F144" s="274">
        <f>SUM(F117,F118,F119,F123,F124,F135,F138,F139,F143)</f>
        <v>66085</v>
      </c>
      <c r="G144" s="274">
        <f>SUM(G117,G118,G119,G123,G124,G135,G138,G139,G143)</f>
        <v>96526</v>
      </c>
      <c r="H144" s="258">
        <f t="shared" si="9"/>
        <v>46.06</v>
      </c>
    </row>
    <row r="145" ht="15.75" spans="2:7">
      <c r="B145" s="275"/>
      <c r="C145" s="275"/>
      <c r="D145" s="276"/>
      <c r="F145" s="275"/>
      <c r="G145" s="275"/>
    </row>
  </sheetData>
  <autoFilter xmlns:etc="http://www.wps.cn/officeDocument/2017/etCustomData" ref="A5:Q144" etc:filterBottomFollowUsedRange="0">
    <extLst/>
  </autoFilter>
  <mergeCells count="5">
    <mergeCell ref="A2:H2"/>
    <mergeCell ref="A3:D3"/>
    <mergeCell ref="F3:H3"/>
    <mergeCell ref="A4:D4"/>
    <mergeCell ref="E4:H4"/>
  </mergeCells>
  <pageMargins left="1.37777777777778" right="0.786805555555556" top="0.747916666666667" bottom="0.747916666666667" header="0.314583333333333" footer="0.314583333333333"/>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31"/>
  <sheetViews>
    <sheetView workbookViewId="0">
      <selection activeCell="A2" sqref="A2:F2"/>
    </sheetView>
  </sheetViews>
  <sheetFormatPr defaultColWidth="9" defaultRowHeight="14.25" outlineLevelCol="5"/>
  <cols>
    <col min="1" max="1" width="25.925" customWidth="1"/>
    <col min="2" max="2" width="9.33333333333333" customWidth="1"/>
    <col min="3" max="3" width="12.125" customWidth="1"/>
    <col min="4" max="4" width="10.25" customWidth="1"/>
    <col min="5" max="5" width="12.125" customWidth="1"/>
    <col min="6" max="6" width="11.25" customWidth="1"/>
    <col min="7" max="7" width="13.75"/>
  </cols>
  <sheetData>
    <row r="1" ht="22" customHeight="1" spans="1:6">
      <c r="A1" s="138" t="s">
        <v>1383</v>
      </c>
      <c r="E1" s="222"/>
      <c r="F1" s="222"/>
    </row>
    <row r="2" ht="28.5" customHeight="1" spans="1:6">
      <c r="A2" s="223" t="s">
        <v>1384</v>
      </c>
      <c r="B2" s="223"/>
      <c r="C2" s="223"/>
      <c r="D2" s="223"/>
      <c r="E2" s="223"/>
      <c r="F2" s="224"/>
    </row>
    <row r="3" ht="17" customHeight="1" spans="1:6">
      <c r="A3" s="176"/>
      <c r="B3" s="176"/>
      <c r="C3" s="176"/>
      <c r="D3" s="176"/>
      <c r="E3" s="225" t="s">
        <v>1385</v>
      </c>
      <c r="F3" s="225"/>
    </row>
    <row r="4" ht="26" customHeight="1" spans="1:6">
      <c r="A4" s="226" t="s">
        <v>3</v>
      </c>
      <c r="B4" s="227" t="s">
        <v>1386</v>
      </c>
      <c r="C4" s="227" t="s">
        <v>41</v>
      </c>
      <c r="D4" s="228" t="s">
        <v>1387</v>
      </c>
      <c r="E4" s="229"/>
      <c r="F4" s="229"/>
    </row>
    <row r="5" ht="30" customHeight="1" spans="1:6">
      <c r="A5" s="230"/>
      <c r="B5" s="230"/>
      <c r="C5" s="230"/>
      <c r="D5" s="231" t="s">
        <v>1388</v>
      </c>
      <c r="E5" s="232" t="s">
        <v>1389</v>
      </c>
      <c r="F5" s="232" t="s">
        <v>1390</v>
      </c>
    </row>
    <row r="6" ht="21" customHeight="1" spans="1:6">
      <c r="A6" s="233" t="s">
        <v>9</v>
      </c>
      <c r="B6" s="234">
        <f>B7+B23</f>
        <v>26200</v>
      </c>
      <c r="C6" s="234">
        <f>C7+C23</f>
        <v>21601</v>
      </c>
      <c r="D6" s="234">
        <f>D7+D23</f>
        <v>21710</v>
      </c>
      <c r="E6" s="235">
        <f>ROUND(D6/B6*100,2)</f>
        <v>82.86</v>
      </c>
      <c r="F6" s="235">
        <f t="shared" ref="F6:F31" si="0">ROUND((D6/C6-1)*100,2)</f>
        <v>0.5</v>
      </c>
    </row>
    <row r="7" ht="21" customHeight="1" spans="1:6">
      <c r="A7" s="236" t="s">
        <v>10</v>
      </c>
      <c r="B7" s="234">
        <f>SUM(B8:B22)</f>
        <v>17000</v>
      </c>
      <c r="C7" s="234">
        <f>SUM(C8:C22)</f>
        <v>15008</v>
      </c>
      <c r="D7" s="234">
        <f>SUM(D8:D22)</f>
        <v>14210</v>
      </c>
      <c r="E7" s="235">
        <f t="shared" ref="E6:E10" si="1">ROUND(D7/B7*100,2)</f>
        <v>83.59</v>
      </c>
      <c r="F7" s="235">
        <f t="shared" si="0"/>
        <v>-5.32</v>
      </c>
    </row>
    <row r="8" ht="21" customHeight="1" spans="1:6">
      <c r="A8" s="237" t="s">
        <v>11</v>
      </c>
      <c r="B8" s="238">
        <v>7518</v>
      </c>
      <c r="C8" s="239">
        <v>7644</v>
      </c>
      <c r="D8" s="239">
        <v>6780</v>
      </c>
      <c r="E8" s="240">
        <f t="shared" si="1"/>
        <v>90.18</v>
      </c>
      <c r="F8" s="240">
        <f t="shared" si="0"/>
        <v>-11.3</v>
      </c>
    </row>
    <row r="9" ht="21" customHeight="1" spans="1:6">
      <c r="A9" s="237" t="s">
        <v>12</v>
      </c>
      <c r="B9" s="238">
        <v>2850</v>
      </c>
      <c r="C9" s="239">
        <v>1501</v>
      </c>
      <c r="D9" s="239">
        <v>850</v>
      </c>
      <c r="E9" s="240">
        <f t="shared" si="1"/>
        <v>29.82</v>
      </c>
      <c r="F9" s="240">
        <f t="shared" si="0"/>
        <v>-43.37</v>
      </c>
    </row>
    <row r="10" ht="21" customHeight="1" spans="1:6">
      <c r="A10" s="237" t="s">
        <v>13</v>
      </c>
      <c r="B10" s="238">
        <v>500</v>
      </c>
      <c r="C10" s="239">
        <v>547</v>
      </c>
      <c r="D10" s="239">
        <v>550</v>
      </c>
      <c r="E10" s="240">
        <f t="shared" si="1"/>
        <v>110</v>
      </c>
      <c r="F10" s="240">
        <f t="shared" si="0"/>
        <v>0.55</v>
      </c>
    </row>
    <row r="11" ht="21" customHeight="1" spans="1:6">
      <c r="A11" s="237" t="s">
        <v>14</v>
      </c>
      <c r="B11" s="238"/>
      <c r="C11" s="239"/>
      <c r="D11" s="239"/>
      <c r="E11" s="240" t="str">
        <f>IFERROR(D11/C11-1," ")</f>
        <v> </v>
      </c>
      <c r="F11" s="240"/>
    </row>
    <row r="12" ht="21" customHeight="1" spans="1:6">
      <c r="A12" s="237" t="s">
        <v>15</v>
      </c>
      <c r="B12" s="238">
        <v>1197</v>
      </c>
      <c r="C12" s="239">
        <v>1263</v>
      </c>
      <c r="D12" s="241">
        <v>900</v>
      </c>
      <c r="E12" s="240">
        <f t="shared" ref="E12:E21" si="2">ROUND(D12/B12*100,2)</f>
        <v>75.19</v>
      </c>
      <c r="F12" s="240">
        <f t="shared" si="0"/>
        <v>-28.74</v>
      </c>
    </row>
    <row r="13" ht="21" customHeight="1" spans="1:6">
      <c r="A13" s="237" t="s">
        <v>16</v>
      </c>
      <c r="B13" s="238">
        <v>1230</v>
      </c>
      <c r="C13" s="239">
        <v>1312</v>
      </c>
      <c r="D13" s="241">
        <v>1310</v>
      </c>
      <c r="E13" s="240">
        <f t="shared" si="2"/>
        <v>106.5</v>
      </c>
      <c r="F13" s="240">
        <f t="shared" si="0"/>
        <v>-0.15</v>
      </c>
    </row>
    <row r="14" ht="21" customHeight="1" spans="1:6">
      <c r="A14" s="237" t="s">
        <v>17</v>
      </c>
      <c r="B14" s="238">
        <v>470</v>
      </c>
      <c r="C14" s="239">
        <v>370</v>
      </c>
      <c r="D14" s="241">
        <v>380</v>
      </c>
      <c r="E14" s="240">
        <f t="shared" si="2"/>
        <v>80.85</v>
      </c>
      <c r="F14" s="240">
        <f t="shared" si="0"/>
        <v>2.7</v>
      </c>
    </row>
    <row r="15" ht="21" customHeight="1" spans="1:6">
      <c r="A15" s="237" t="s">
        <v>18</v>
      </c>
      <c r="B15" s="238">
        <v>320</v>
      </c>
      <c r="C15" s="239">
        <v>334</v>
      </c>
      <c r="D15" s="241">
        <v>280</v>
      </c>
      <c r="E15" s="240">
        <f t="shared" si="2"/>
        <v>87.5</v>
      </c>
      <c r="F15" s="240">
        <f t="shared" si="0"/>
        <v>-16.17</v>
      </c>
    </row>
    <row r="16" ht="21" customHeight="1" spans="1:6">
      <c r="A16" s="237" t="s">
        <v>19</v>
      </c>
      <c r="B16" s="238">
        <v>70</v>
      </c>
      <c r="C16" s="239">
        <v>-92</v>
      </c>
      <c r="D16" s="241">
        <v>180</v>
      </c>
      <c r="E16" s="240">
        <f t="shared" si="2"/>
        <v>257.14</v>
      </c>
      <c r="F16" s="240">
        <f t="shared" si="0"/>
        <v>-295.65</v>
      </c>
    </row>
    <row r="17" ht="21" customHeight="1" spans="1:6">
      <c r="A17" s="237" t="s">
        <v>20</v>
      </c>
      <c r="B17" s="238">
        <v>1000</v>
      </c>
      <c r="C17" s="239">
        <v>999</v>
      </c>
      <c r="D17" s="241">
        <v>1000</v>
      </c>
      <c r="E17" s="240">
        <f t="shared" si="2"/>
        <v>100</v>
      </c>
      <c r="F17" s="240">
        <f t="shared" si="0"/>
        <v>0.1</v>
      </c>
    </row>
    <row r="18" ht="21" customHeight="1" spans="1:6">
      <c r="A18" s="237" t="s">
        <v>21</v>
      </c>
      <c r="B18" s="238">
        <v>400</v>
      </c>
      <c r="C18" s="239">
        <v>-487</v>
      </c>
      <c r="D18" s="241">
        <v>650</v>
      </c>
      <c r="E18" s="240">
        <f t="shared" si="2"/>
        <v>162.5</v>
      </c>
      <c r="F18" s="240">
        <f t="shared" si="0"/>
        <v>-233.47</v>
      </c>
    </row>
    <row r="19" ht="21" customHeight="1" spans="1:6">
      <c r="A19" s="237" t="s">
        <v>22</v>
      </c>
      <c r="B19" s="238">
        <v>1250</v>
      </c>
      <c r="C19" s="239">
        <v>1191</v>
      </c>
      <c r="D19" s="241">
        <v>1000</v>
      </c>
      <c r="E19" s="240">
        <f t="shared" si="2"/>
        <v>80</v>
      </c>
      <c r="F19" s="240">
        <f t="shared" si="0"/>
        <v>-16.04</v>
      </c>
    </row>
    <row r="20" ht="21" customHeight="1" spans="1:6">
      <c r="A20" s="237" t="s">
        <v>23</v>
      </c>
      <c r="B20" s="238">
        <v>180</v>
      </c>
      <c r="C20" s="239">
        <v>373</v>
      </c>
      <c r="D20" s="241">
        <v>300</v>
      </c>
      <c r="E20" s="240">
        <f t="shared" si="2"/>
        <v>166.67</v>
      </c>
      <c r="F20" s="240">
        <f t="shared" si="0"/>
        <v>-19.57</v>
      </c>
    </row>
    <row r="21" ht="21" customHeight="1" spans="1:6">
      <c r="A21" s="237" t="s">
        <v>24</v>
      </c>
      <c r="B21" s="238">
        <v>15</v>
      </c>
      <c r="C21" s="239">
        <v>53</v>
      </c>
      <c r="D21" s="241">
        <v>30</v>
      </c>
      <c r="E21" s="240">
        <f t="shared" si="2"/>
        <v>200</v>
      </c>
      <c r="F21" s="240">
        <f t="shared" si="0"/>
        <v>-43.4</v>
      </c>
    </row>
    <row r="22" ht="21" customHeight="1" spans="1:6">
      <c r="A22" s="237" t="s">
        <v>25</v>
      </c>
      <c r="B22" s="238"/>
      <c r="C22" s="242"/>
      <c r="D22" s="241"/>
      <c r="E22" s="240" t="str">
        <f>IFERROR(D22/C22-1," ")</f>
        <v> </v>
      </c>
      <c r="F22" s="240"/>
    </row>
    <row r="23" ht="21" customHeight="1" spans="1:6">
      <c r="A23" s="236" t="s">
        <v>26</v>
      </c>
      <c r="B23" s="234">
        <f>SUM(B24:B31)</f>
        <v>9200</v>
      </c>
      <c r="C23" s="234">
        <f>SUM(C24:C31)</f>
        <v>6593</v>
      </c>
      <c r="D23" s="234">
        <f>SUM(D24:D31)</f>
        <v>7500</v>
      </c>
      <c r="E23" s="235">
        <f t="shared" ref="E23:E26" si="3">ROUND(D23/B23*100,2)</f>
        <v>81.52</v>
      </c>
      <c r="F23" s="235">
        <f t="shared" si="0"/>
        <v>13.76</v>
      </c>
    </row>
    <row r="24" ht="21" customHeight="1" spans="1:6">
      <c r="A24" s="237" t="s">
        <v>27</v>
      </c>
      <c r="B24" s="239">
        <v>2300</v>
      </c>
      <c r="C24" s="239">
        <f>SUM('[1]YB01'!C289,'[1]YB01'!C298:C301,'[1]YB01'!C304:C313)</f>
        <v>1548</v>
      </c>
      <c r="D24" s="243">
        <v>1800</v>
      </c>
      <c r="E24" s="240">
        <f t="shared" si="3"/>
        <v>78.26</v>
      </c>
      <c r="F24" s="240">
        <f t="shared" si="0"/>
        <v>16.28</v>
      </c>
    </row>
    <row r="25" ht="21" customHeight="1" spans="1:6">
      <c r="A25" s="237" t="s">
        <v>28</v>
      </c>
      <c r="B25" s="239">
        <v>2100</v>
      </c>
      <c r="C25" s="244">
        <v>2239</v>
      </c>
      <c r="D25" s="243">
        <v>2100</v>
      </c>
      <c r="E25" s="240">
        <f t="shared" si="3"/>
        <v>100</v>
      </c>
      <c r="F25" s="240">
        <f t="shared" si="0"/>
        <v>-6.21</v>
      </c>
    </row>
    <row r="26" ht="21" customHeight="1" spans="1:6">
      <c r="A26" s="237" t="s">
        <v>29</v>
      </c>
      <c r="B26" s="239">
        <v>1300</v>
      </c>
      <c r="C26" s="243">
        <v>525</v>
      </c>
      <c r="D26" s="243">
        <v>700</v>
      </c>
      <c r="E26" s="240">
        <f t="shared" si="3"/>
        <v>53.85</v>
      </c>
      <c r="F26" s="240">
        <f t="shared" si="0"/>
        <v>33.33</v>
      </c>
    </row>
    <row r="27" ht="21" customHeight="1" spans="1:6">
      <c r="A27" s="237" t="s">
        <v>30</v>
      </c>
      <c r="B27" s="239"/>
      <c r="C27" s="243"/>
      <c r="D27" s="243"/>
      <c r="E27" s="240" t="str">
        <f>IFERROR(D27/B27-1," ")</f>
        <v> </v>
      </c>
      <c r="F27" s="240"/>
    </row>
    <row r="28" ht="21" customHeight="1" spans="1:6">
      <c r="A28" s="237" t="s">
        <v>31</v>
      </c>
      <c r="B28" s="239">
        <v>2500</v>
      </c>
      <c r="C28" s="243">
        <v>1048</v>
      </c>
      <c r="D28" s="243">
        <v>1500</v>
      </c>
      <c r="E28" s="240">
        <f>ROUND(D28/B28*100,2)</f>
        <v>60</v>
      </c>
      <c r="F28" s="240">
        <f t="shared" si="0"/>
        <v>43.13</v>
      </c>
    </row>
    <row r="29" ht="21" customHeight="1" spans="1:6">
      <c r="A29" s="237" t="s">
        <v>32</v>
      </c>
      <c r="B29" s="239"/>
      <c r="C29" s="243"/>
      <c r="D29" s="243"/>
      <c r="E29" s="240" t="str">
        <f>IFERROR(D29/C29-1," ")</f>
        <v> </v>
      </c>
      <c r="F29" s="240"/>
    </row>
    <row r="30" ht="21" customHeight="1" spans="1:6">
      <c r="A30" s="237" t="s">
        <v>33</v>
      </c>
      <c r="B30" s="239">
        <v>1000</v>
      </c>
      <c r="C30" s="243">
        <v>1233</v>
      </c>
      <c r="D30" s="243">
        <v>1400</v>
      </c>
      <c r="E30" s="240">
        <f>ROUND(D30/B30*100,2)</f>
        <v>140</v>
      </c>
      <c r="F30" s="240">
        <f t="shared" si="0"/>
        <v>13.54</v>
      </c>
    </row>
    <row r="31" ht="21" customHeight="1" spans="1:6">
      <c r="A31" s="237" t="s">
        <v>34</v>
      </c>
      <c r="B31" s="239"/>
      <c r="C31" s="243"/>
      <c r="D31" s="243"/>
      <c r="E31" s="240" t="str">
        <f>IFERROR(D31/C31-1," ")</f>
        <v> </v>
      </c>
      <c r="F31" s="240"/>
    </row>
  </sheetData>
  <mergeCells count="6">
    <mergeCell ref="A2:F2"/>
    <mergeCell ref="E3:F3"/>
    <mergeCell ref="D4:F4"/>
    <mergeCell ref="A4:A5"/>
    <mergeCell ref="B4:B5"/>
    <mergeCell ref="C4:C5"/>
  </mergeCells>
  <dataValidations count="1">
    <dataValidation type="decimal" operator="between" allowBlank="1" showInputMessage="1" showErrorMessage="1" sqref="C28 C24:C25">
      <formula1>-99999999999999</formula1>
      <formula2>99999999999999</formula2>
    </dataValidation>
  </dataValidations>
  <pageMargins left="0.747916666666667" right="0.747916666666667" top="0.786805555555556" bottom="1.37777777777778" header="0.5" footer="0.5"/>
  <pageSetup paperSize="9" fitToHeight="0" orientation="portrait" useFirstPageNumber="1" horizontalDpi="600"/>
  <headerFooter alignWithMargins="0"/>
  <ignoredErrors>
    <ignoredError sqref="E29"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I1337"/>
  <sheetViews>
    <sheetView view="pageBreakPreview" zoomScaleNormal="100" topLeftCell="B924" workbookViewId="0">
      <selection activeCell="C953" sqref="C953"/>
    </sheetView>
  </sheetViews>
  <sheetFormatPr defaultColWidth="9" defaultRowHeight="15.75"/>
  <cols>
    <col min="1" max="1" width="9" hidden="1" customWidth="1"/>
    <col min="2" max="2" width="7.5" style="197" customWidth="1"/>
    <col min="3" max="3" width="32.7083333333333" style="197" customWidth="1"/>
    <col min="4" max="4" width="7.125" style="197" customWidth="1"/>
    <col min="5" max="5" width="6.625" style="197" customWidth="1"/>
    <col min="6" max="6" width="6.875" style="197" customWidth="1"/>
    <col min="7" max="7" width="9.5" style="197" customWidth="1"/>
    <col min="8" max="8" width="10.75" style="197" customWidth="1"/>
    <col min="9" max="9" width="9" hidden="1" customWidth="1"/>
    <col min="10" max="16384" width="27.25" style="197"/>
  </cols>
  <sheetData>
    <row r="1" s="197" customFormat="1" ht="22" customHeight="1" spans="1:9">
      <c r="A1"/>
      <c r="B1" s="13" t="s">
        <v>1391</v>
      </c>
      <c r="I1"/>
    </row>
    <row r="2" s="197" customFormat="1" ht="28.5" customHeight="1" spans="1:9">
      <c r="A2"/>
      <c r="B2" s="200" t="s">
        <v>1392</v>
      </c>
      <c r="C2" s="201"/>
      <c r="D2" s="201"/>
      <c r="E2" s="201"/>
      <c r="F2" s="201"/>
      <c r="G2" s="202"/>
      <c r="H2" s="202"/>
      <c r="I2"/>
    </row>
    <row r="3" s="197" customFormat="1" ht="20.1" customHeight="1" spans="1:9">
      <c r="A3"/>
      <c r="B3" s="203" t="str">
        <f>"单位："&amp;'[3]##BASEINFO'!$B$19</f>
        <v>单位：万元</v>
      </c>
      <c r="C3" s="203"/>
      <c r="D3" s="203"/>
      <c r="E3" s="203"/>
      <c r="F3" s="203"/>
      <c r="G3" s="204"/>
      <c r="H3" s="204"/>
      <c r="I3"/>
    </row>
    <row r="4" s="197" customFormat="1" ht="19" customHeight="1" spans="1:9">
      <c r="A4"/>
      <c r="B4" s="142" t="s">
        <v>1393</v>
      </c>
      <c r="C4" s="142" t="s">
        <v>39</v>
      </c>
      <c r="D4" s="142" t="s">
        <v>1386</v>
      </c>
      <c r="E4" s="142" t="s">
        <v>1394</v>
      </c>
      <c r="F4" s="205" t="s">
        <v>1387</v>
      </c>
      <c r="G4" s="206"/>
      <c r="H4" s="206"/>
      <c r="I4"/>
    </row>
    <row r="5" s="197" customFormat="1" ht="27" customHeight="1" spans="1:9">
      <c r="A5"/>
      <c r="B5" s="146"/>
      <c r="C5" s="146"/>
      <c r="D5" s="146"/>
      <c r="E5" s="146"/>
      <c r="F5" s="142" t="s">
        <v>1395</v>
      </c>
      <c r="G5" s="207" t="s">
        <v>1396</v>
      </c>
      <c r="H5" s="208" t="s">
        <v>1397</v>
      </c>
      <c r="I5"/>
    </row>
    <row r="6" s="198" customFormat="1" ht="16.2" customHeight="1" spans="1:9">
      <c r="A6"/>
      <c r="B6" s="209"/>
      <c r="C6" s="105" t="s">
        <v>1398</v>
      </c>
      <c r="D6" s="210">
        <f>SUM(D7,D255,D295,D314,D404,D456,D512,D568,D697,D780,D852,D875,D978,D1030,D1094,D1114,D1144,D1154,D1199,D1218,D1263,D1314,D1317,D1330,D1313)</f>
        <v>327410</v>
      </c>
      <c r="E6" s="210">
        <f>SUM(E7,E255,E295,E314,E404,E456,E512,E568,E697,E780,E852,E875,E978,E1030,E1094,E1114,E1144,E1154,E1199,E1218,E1263,E1314,E1317,E1330,E1313)</f>
        <v>418605</v>
      </c>
      <c r="F6" s="210">
        <f>SUM(F7,F255,F295,F314,F404,F456,F512,F568,F697,F780,F852,F875,F978,F1030,F1094,F1114,F1144,F1154,F1199,F1218,F1263,F1314,F1317,F1330,F1313)</f>
        <v>331783</v>
      </c>
      <c r="G6" s="211">
        <f>F6/D6*100</f>
        <v>101.335634220091</v>
      </c>
      <c r="H6" s="211">
        <f>F6/E6*100</f>
        <v>79.2592061728838</v>
      </c>
      <c r="I6" s="151">
        <f>D6+E6+F6</f>
        <v>1077798</v>
      </c>
    </row>
    <row r="7" s="198" customFormat="1" ht="16.2" customHeight="1" spans="1:9">
      <c r="A7" s="151" t="s">
        <v>1399</v>
      </c>
      <c r="B7" s="209">
        <v>201</v>
      </c>
      <c r="C7" s="212" t="s">
        <v>1400</v>
      </c>
      <c r="D7" s="210">
        <f>D8+D20+D29+D39+D50+D61+D72+D80+D89+D102+D111+D122+D134+D141+D149+D155+D162+D169+D176+D183+D190+D198+D204+D210+D217+D232+D239+D246+D252</f>
        <v>23200</v>
      </c>
      <c r="E7" s="210">
        <f>E8+E20+E29+E39+E50+E61+E72+E80+E89+E102+E111+E122+E134+E141+E149+E155+E162+E169+E176+E183+E190+E198+E204+E210+E217+E232+E239+E246+E252</f>
        <v>28066</v>
      </c>
      <c r="F7" s="210">
        <f>F8+F20+F29+F39+F50+F61+F72+F80+F89+F102+F111+F122+F134+F141+F149+F155+F162+F169+F176+F183+F190+F198+F204+F210+F217+F232+F239+F246+F252</f>
        <v>24230</v>
      </c>
      <c r="G7" s="211">
        <f>F7/D7*100</f>
        <v>104.439655172414</v>
      </c>
      <c r="H7" s="211">
        <f>F7/E7*100</f>
        <v>86.3322169172665</v>
      </c>
      <c r="I7" s="151">
        <f t="shared" ref="I7:I70" si="0">D7+E7+F7</f>
        <v>75496</v>
      </c>
    </row>
    <row r="8" s="198" customFormat="1" ht="16.2" customHeight="1" spans="1:9">
      <c r="A8" s="151" t="s">
        <v>1401</v>
      </c>
      <c r="B8" s="209">
        <v>20101</v>
      </c>
      <c r="C8" s="212" t="s">
        <v>1402</v>
      </c>
      <c r="D8" s="210">
        <f>SUM(D9:D19)</f>
        <v>575</v>
      </c>
      <c r="E8" s="210">
        <f>SUM(E9:E19)</f>
        <v>580</v>
      </c>
      <c r="F8" s="210">
        <f>SUM(F9:F19)</f>
        <v>639</v>
      </c>
      <c r="G8" s="211">
        <f>F8/D8*100</f>
        <v>111.130434782609</v>
      </c>
      <c r="H8" s="211">
        <f>F8/E8*100</f>
        <v>110.172413793103</v>
      </c>
      <c r="I8" s="151">
        <f t="shared" si="0"/>
        <v>1794</v>
      </c>
    </row>
    <row r="9" s="198" customFormat="1" ht="16.2" customHeight="1" spans="1:9">
      <c r="A9" s="151" t="s">
        <v>1403</v>
      </c>
      <c r="B9" s="209">
        <v>2010101</v>
      </c>
      <c r="C9" s="209" t="s">
        <v>1404</v>
      </c>
      <c r="D9" s="213">
        <v>384</v>
      </c>
      <c r="E9" s="213">
        <v>427</v>
      </c>
      <c r="F9" s="213">
        <v>426</v>
      </c>
      <c r="G9" s="211">
        <f>F9/D9*100</f>
        <v>110.9375</v>
      </c>
      <c r="H9" s="211">
        <f>F9/E9*100</f>
        <v>99.7658079625293</v>
      </c>
      <c r="I9" s="151">
        <f t="shared" si="0"/>
        <v>1237</v>
      </c>
    </row>
    <row r="10" s="198" customFormat="1" ht="16.2" customHeight="1" spans="1:9">
      <c r="A10" s="151" t="s">
        <v>1403</v>
      </c>
      <c r="B10" s="209">
        <v>2010102</v>
      </c>
      <c r="C10" s="209" t="s">
        <v>1405</v>
      </c>
      <c r="D10" s="213">
        <v>60</v>
      </c>
      <c r="E10" s="213">
        <v>44</v>
      </c>
      <c r="F10" s="213">
        <v>19</v>
      </c>
      <c r="G10" s="211">
        <f>F10/D10*100</f>
        <v>31.6666666666667</v>
      </c>
      <c r="H10" s="211">
        <f>F10/E10*100</f>
        <v>43.1818181818182</v>
      </c>
      <c r="I10" s="151">
        <f t="shared" si="0"/>
        <v>123</v>
      </c>
    </row>
    <row r="11" customFormat="1" ht="14.25" hidden="1" spans="1:9">
      <c r="A11" s="151" t="s">
        <v>1403</v>
      </c>
      <c r="B11" s="156">
        <v>2010103</v>
      </c>
      <c r="C11" s="156" t="s">
        <v>1406</v>
      </c>
      <c r="D11" s="158">
        <v>0</v>
      </c>
      <c r="E11" s="158">
        <v>0</v>
      </c>
      <c r="F11" s="158"/>
      <c r="G11" s="214"/>
      <c r="H11" s="214"/>
      <c r="I11" s="151">
        <f t="shared" si="0"/>
        <v>0</v>
      </c>
    </row>
    <row r="12" s="198" customFormat="1" ht="16.2" customHeight="1" spans="1:9">
      <c r="A12" s="151" t="s">
        <v>1403</v>
      </c>
      <c r="B12" s="209">
        <v>2010104</v>
      </c>
      <c r="C12" s="209" t="s">
        <v>1407</v>
      </c>
      <c r="D12" s="213">
        <v>28</v>
      </c>
      <c r="E12" s="213">
        <v>22</v>
      </c>
      <c r="F12" s="213">
        <v>70</v>
      </c>
      <c r="G12" s="211">
        <f>F12/D12*100</f>
        <v>250</v>
      </c>
      <c r="H12" s="211">
        <f>F12/E12*100</f>
        <v>318.181818181818</v>
      </c>
      <c r="I12" s="151">
        <f t="shared" si="0"/>
        <v>120</v>
      </c>
    </row>
    <row r="13" s="198" customFormat="1" ht="16.2" customHeight="1" spans="1:9">
      <c r="A13" s="151" t="s">
        <v>1403</v>
      </c>
      <c r="B13" s="209">
        <v>2010105</v>
      </c>
      <c r="C13" s="209" t="s">
        <v>1408</v>
      </c>
      <c r="D13" s="213">
        <v>2</v>
      </c>
      <c r="E13" s="213">
        <v>5</v>
      </c>
      <c r="F13" s="213">
        <v>1</v>
      </c>
      <c r="G13" s="211">
        <f>F13/D13*100</f>
        <v>50</v>
      </c>
      <c r="H13" s="211">
        <f>F13/E13*100</f>
        <v>20</v>
      </c>
      <c r="I13" s="151">
        <f t="shared" si="0"/>
        <v>8</v>
      </c>
    </row>
    <row r="14" s="198" customFormat="1" ht="16.2" customHeight="1" spans="1:9">
      <c r="A14" s="151" t="s">
        <v>1403</v>
      </c>
      <c r="B14" s="209">
        <v>2010106</v>
      </c>
      <c r="C14" s="209" t="s">
        <v>1409</v>
      </c>
      <c r="D14" s="213">
        <v>0</v>
      </c>
      <c r="E14" s="213">
        <v>0</v>
      </c>
      <c r="F14" s="213">
        <v>2</v>
      </c>
      <c r="G14" s="211"/>
      <c r="H14" s="211"/>
      <c r="I14" s="151">
        <f t="shared" si="0"/>
        <v>2</v>
      </c>
    </row>
    <row r="15" s="198" customFormat="1" ht="16.2" customHeight="1" spans="1:9">
      <c r="A15" s="151" t="s">
        <v>1403</v>
      </c>
      <c r="B15" s="209">
        <v>2010107</v>
      </c>
      <c r="C15" s="209" t="s">
        <v>1410</v>
      </c>
      <c r="D15" s="213">
        <v>0</v>
      </c>
      <c r="E15" s="213">
        <v>0</v>
      </c>
      <c r="F15" s="213">
        <v>8</v>
      </c>
      <c r="G15" s="211"/>
      <c r="H15" s="211"/>
      <c r="I15" s="151">
        <f t="shared" si="0"/>
        <v>8</v>
      </c>
    </row>
    <row r="16" s="198" customFormat="1" ht="16.2" customHeight="1" spans="1:9">
      <c r="A16" s="151" t="s">
        <v>1403</v>
      </c>
      <c r="B16" s="209">
        <v>2010108</v>
      </c>
      <c r="C16" s="209" t="s">
        <v>1411</v>
      </c>
      <c r="D16" s="213">
        <v>101</v>
      </c>
      <c r="E16" s="213">
        <v>82</v>
      </c>
      <c r="F16" s="213">
        <v>113</v>
      </c>
      <c r="G16" s="211">
        <f>F16/D16*100</f>
        <v>111.881188118812</v>
      </c>
      <c r="H16" s="211">
        <f>F16/E16*100</f>
        <v>137.80487804878</v>
      </c>
      <c r="I16" s="151">
        <f t="shared" si="0"/>
        <v>296</v>
      </c>
    </row>
    <row r="17" customFormat="1" ht="14.25" hidden="1" spans="1:9">
      <c r="A17" s="151" t="s">
        <v>1403</v>
      </c>
      <c r="B17" s="156">
        <v>2010109</v>
      </c>
      <c r="C17" s="156" t="s">
        <v>1412</v>
      </c>
      <c r="D17" s="158">
        <v>0</v>
      </c>
      <c r="E17" s="158">
        <v>0</v>
      </c>
      <c r="F17" s="158"/>
      <c r="G17" s="214"/>
      <c r="H17" s="214"/>
      <c r="I17" s="151">
        <f t="shared" si="0"/>
        <v>0</v>
      </c>
    </row>
    <row r="18" customFormat="1" ht="14.25" hidden="1" spans="1:9">
      <c r="A18" s="151" t="s">
        <v>1403</v>
      </c>
      <c r="B18" s="156">
        <v>2010150</v>
      </c>
      <c r="C18" s="156" t="s">
        <v>1413</v>
      </c>
      <c r="D18" s="158">
        <v>0</v>
      </c>
      <c r="E18" s="158">
        <v>0</v>
      </c>
      <c r="F18" s="158"/>
      <c r="G18" s="214"/>
      <c r="H18" s="214"/>
      <c r="I18" s="151">
        <f t="shared" si="0"/>
        <v>0</v>
      </c>
    </row>
    <row r="19" customFormat="1" ht="14.25" hidden="1" spans="1:9">
      <c r="A19" s="151" t="s">
        <v>1403</v>
      </c>
      <c r="B19" s="156">
        <v>2010199</v>
      </c>
      <c r="C19" s="156" t="s">
        <v>1414</v>
      </c>
      <c r="D19" s="158">
        <v>0</v>
      </c>
      <c r="E19" s="158">
        <v>0</v>
      </c>
      <c r="F19" s="158"/>
      <c r="G19" s="214"/>
      <c r="H19" s="214"/>
      <c r="I19" s="151">
        <f t="shared" si="0"/>
        <v>0</v>
      </c>
    </row>
    <row r="20" s="198" customFormat="1" ht="16.2" customHeight="1" spans="1:9">
      <c r="A20" s="151" t="s">
        <v>1401</v>
      </c>
      <c r="B20" s="209">
        <v>20102</v>
      </c>
      <c r="C20" s="212" t="s">
        <v>1415</v>
      </c>
      <c r="D20" s="210">
        <f>SUM(D21:D28)</f>
        <v>463</v>
      </c>
      <c r="E20" s="210">
        <f>SUM(E21:E28)</f>
        <v>430</v>
      </c>
      <c r="F20" s="210">
        <f>SUM(F21:F28)</f>
        <v>453</v>
      </c>
      <c r="G20" s="211">
        <f>F20/D20*100</f>
        <v>97.8401727861771</v>
      </c>
      <c r="H20" s="211">
        <f>F20/E20*100</f>
        <v>105.348837209302</v>
      </c>
      <c r="I20" s="151">
        <f t="shared" si="0"/>
        <v>1346</v>
      </c>
    </row>
    <row r="21" s="198" customFormat="1" ht="16.2" customHeight="1" spans="1:9">
      <c r="A21" s="151" t="s">
        <v>1403</v>
      </c>
      <c r="B21" s="209">
        <v>2010201</v>
      </c>
      <c r="C21" s="209" t="s">
        <v>1404</v>
      </c>
      <c r="D21" s="213">
        <v>353</v>
      </c>
      <c r="E21" s="213">
        <v>346</v>
      </c>
      <c r="F21" s="213">
        <v>331</v>
      </c>
      <c r="G21" s="211">
        <f>F21/D21*100</f>
        <v>93.7677053824363</v>
      </c>
      <c r="H21" s="211">
        <f>F21/E21*100</f>
        <v>95.6647398843931</v>
      </c>
      <c r="I21" s="151">
        <f t="shared" si="0"/>
        <v>1030</v>
      </c>
    </row>
    <row r="22" s="198" customFormat="1" ht="16.2" customHeight="1" spans="1:9">
      <c r="A22" s="151" t="s">
        <v>1403</v>
      </c>
      <c r="B22" s="209">
        <v>2010202</v>
      </c>
      <c r="C22" s="209" t="s">
        <v>1405</v>
      </c>
      <c r="D22" s="213">
        <v>69</v>
      </c>
      <c r="E22" s="213">
        <v>48</v>
      </c>
      <c r="F22" s="213">
        <v>40</v>
      </c>
      <c r="G22" s="211">
        <f>F22/D22*100</f>
        <v>57.9710144927536</v>
      </c>
      <c r="H22" s="211">
        <f>F22/E22*100</f>
        <v>83.3333333333333</v>
      </c>
      <c r="I22" s="151">
        <f t="shared" si="0"/>
        <v>157</v>
      </c>
    </row>
    <row r="23" customFormat="1" ht="14.25" hidden="1" spans="1:9">
      <c r="A23" s="151" t="s">
        <v>1403</v>
      </c>
      <c r="B23" s="156">
        <v>2010203</v>
      </c>
      <c r="C23" s="156" t="s">
        <v>1406</v>
      </c>
      <c r="D23" s="158">
        <v>0</v>
      </c>
      <c r="E23" s="158">
        <v>0</v>
      </c>
      <c r="F23" s="158"/>
      <c r="G23" s="214"/>
      <c r="H23" s="214"/>
      <c r="I23" s="151">
        <f t="shared" si="0"/>
        <v>0</v>
      </c>
    </row>
    <row r="24" s="198" customFormat="1" ht="16.2" customHeight="1" spans="1:9">
      <c r="A24" s="151" t="s">
        <v>1403</v>
      </c>
      <c r="B24" s="209">
        <v>2010204</v>
      </c>
      <c r="C24" s="209" t="s">
        <v>1416</v>
      </c>
      <c r="D24" s="213">
        <v>23</v>
      </c>
      <c r="E24" s="213">
        <v>18</v>
      </c>
      <c r="F24" s="213">
        <v>46</v>
      </c>
      <c r="G24" s="211">
        <f>F24/D24*100</f>
        <v>200</v>
      </c>
      <c r="H24" s="211">
        <f>F24/E24*100</f>
        <v>255.555555555556</v>
      </c>
      <c r="I24" s="151">
        <f t="shared" si="0"/>
        <v>87</v>
      </c>
    </row>
    <row r="25" s="198" customFormat="1" ht="16.2" customHeight="1" spans="1:9">
      <c r="A25" s="151" t="s">
        <v>1403</v>
      </c>
      <c r="B25" s="209">
        <v>2010205</v>
      </c>
      <c r="C25" s="209" t="s">
        <v>1417</v>
      </c>
      <c r="D25" s="213">
        <v>18</v>
      </c>
      <c r="E25" s="213">
        <v>18</v>
      </c>
      <c r="F25" s="213">
        <v>36</v>
      </c>
      <c r="G25" s="211">
        <f>F25/D25*100</f>
        <v>200</v>
      </c>
      <c r="H25" s="211">
        <f>F25/E25*100</f>
        <v>200</v>
      </c>
      <c r="I25" s="151">
        <f t="shared" si="0"/>
        <v>72</v>
      </c>
    </row>
    <row r="26" customFormat="1" ht="14.25" hidden="1" spans="1:9">
      <c r="A26" s="151" t="s">
        <v>1403</v>
      </c>
      <c r="B26" s="156">
        <v>2010206</v>
      </c>
      <c r="C26" s="156" t="s">
        <v>1418</v>
      </c>
      <c r="D26" s="158">
        <v>0</v>
      </c>
      <c r="E26" s="158">
        <v>0</v>
      </c>
      <c r="F26" s="158"/>
      <c r="G26" s="214"/>
      <c r="H26" s="214"/>
      <c r="I26" s="151">
        <f t="shared" si="0"/>
        <v>0</v>
      </c>
    </row>
    <row r="27" customFormat="1" ht="14.25" hidden="1" spans="1:9">
      <c r="A27" s="151" t="s">
        <v>1403</v>
      </c>
      <c r="B27" s="156">
        <v>2010250</v>
      </c>
      <c r="C27" s="156" t="s">
        <v>1413</v>
      </c>
      <c r="D27" s="158">
        <v>0</v>
      </c>
      <c r="E27" s="158">
        <v>0</v>
      </c>
      <c r="F27" s="158"/>
      <c r="G27" s="214"/>
      <c r="H27" s="214"/>
      <c r="I27" s="151">
        <f t="shared" si="0"/>
        <v>0</v>
      </c>
    </row>
    <row r="28" customFormat="1" ht="14.25" hidden="1" spans="1:9">
      <c r="A28" s="151" t="s">
        <v>1403</v>
      </c>
      <c r="B28" s="156">
        <v>2010299</v>
      </c>
      <c r="C28" s="156" t="s">
        <v>1419</v>
      </c>
      <c r="D28" s="158">
        <v>0</v>
      </c>
      <c r="E28" s="158">
        <v>0</v>
      </c>
      <c r="F28" s="158"/>
      <c r="G28" s="214"/>
      <c r="H28" s="214"/>
      <c r="I28" s="151">
        <f t="shared" si="0"/>
        <v>0</v>
      </c>
    </row>
    <row r="29" s="198" customFormat="1" ht="16.2" customHeight="1" spans="1:9">
      <c r="A29" s="151" t="s">
        <v>1401</v>
      </c>
      <c r="B29" s="209">
        <v>20103</v>
      </c>
      <c r="C29" s="212" t="s">
        <v>1420</v>
      </c>
      <c r="D29" s="210">
        <f>SUM(D30:D38)</f>
        <v>12060</v>
      </c>
      <c r="E29" s="210">
        <f>SUM(E30:E38)</f>
        <v>11810</v>
      </c>
      <c r="F29" s="210">
        <f>SUM(F30:F38)</f>
        <v>11970</v>
      </c>
      <c r="G29" s="211">
        <f>F29/D29*100</f>
        <v>99.2537313432836</v>
      </c>
      <c r="H29" s="211">
        <f>F29/E29*100</f>
        <v>101.354784081287</v>
      </c>
      <c r="I29" s="151">
        <f t="shared" si="0"/>
        <v>35840</v>
      </c>
    </row>
    <row r="30" s="198" customFormat="1" ht="16.2" customHeight="1" spans="1:9">
      <c r="A30" s="151" t="s">
        <v>1403</v>
      </c>
      <c r="B30" s="209">
        <v>2010301</v>
      </c>
      <c r="C30" s="209" t="s">
        <v>1404</v>
      </c>
      <c r="D30" s="213">
        <v>9544</v>
      </c>
      <c r="E30" s="213">
        <v>8993</v>
      </c>
      <c r="F30" s="213">
        <v>9125</v>
      </c>
      <c r="G30" s="211">
        <f>F30/D30*100</f>
        <v>95.6098072087175</v>
      </c>
      <c r="H30" s="211">
        <f>F30/E30*100</f>
        <v>101.467808295341</v>
      </c>
      <c r="I30" s="151">
        <f t="shared" si="0"/>
        <v>27662</v>
      </c>
    </row>
    <row r="31" s="198" customFormat="1" ht="16.2" customHeight="1" spans="1:9">
      <c r="A31" s="151" t="s">
        <v>1403</v>
      </c>
      <c r="B31" s="209">
        <v>2010302</v>
      </c>
      <c r="C31" s="209" t="s">
        <v>1405</v>
      </c>
      <c r="D31" s="213">
        <v>1438</v>
      </c>
      <c r="E31" s="213">
        <v>1428</v>
      </c>
      <c r="F31" s="213">
        <v>1266</v>
      </c>
      <c r="G31" s="211">
        <f>F31/D31*100</f>
        <v>88.0389429763561</v>
      </c>
      <c r="H31" s="211">
        <f>F31/E31*100</f>
        <v>88.6554621848739</v>
      </c>
      <c r="I31" s="151">
        <f t="shared" si="0"/>
        <v>4132</v>
      </c>
    </row>
    <row r="32" s="198" customFormat="1" ht="16.2" customHeight="1" spans="1:9">
      <c r="A32" s="151" t="s">
        <v>1403</v>
      </c>
      <c r="B32" s="209">
        <v>2010303</v>
      </c>
      <c r="C32" s="209" t="s">
        <v>1421</v>
      </c>
      <c r="D32" s="213">
        <v>867</v>
      </c>
      <c r="E32" s="213">
        <v>1321</v>
      </c>
      <c r="F32" s="213">
        <v>903</v>
      </c>
      <c r="G32" s="211">
        <f>F32/D32*100</f>
        <v>104.152249134948</v>
      </c>
      <c r="H32" s="211">
        <f>F32/E32*100</f>
        <v>68.3573050719152</v>
      </c>
      <c r="I32" s="151">
        <f t="shared" si="0"/>
        <v>3091</v>
      </c>
    </row>
    <row r="33" customFormat="1" ht="14.25" hidden="1" spans="1:9">
      <c r="A33" s="151" t="s">
        <v>1403</v>
      </c>
      <c r="B33" s="156">
        <v>2010304</v>
      </c>
      <c r="C33" s="156" t="s">
        <v>1422</v>
      </c>
      <c r="D33" s="158">
        <v>0</v>
      </c>
      <c r="E33" s="158">
        <v>0</v>
      </c>
      <c r="F33" s="158"/>
      <c r="G33" s="214"/>
      <c r="H33" s="214"/>
      <c r="I33" s="151">
        <f t="shared" si="0"/>
        <v>0</v>
      </c>
    </row>
    <row r="34" customFormat="1" ht="14.25" hidden="1" spans="1:9">
      <c r="A34" s="151" t="s">
        <v>1403</v>
      </c>
      <c r="B34" s="156">
        <v>2010305</v>
      </c>
      <c r="C34" s="156" t="s">
        <v>1423</v>
      </c>
      <c r="D34" s="158">
        <v>0</v>
      </c>
      <c r="E34" s="158">
        <v>0</v>
      </c>
      <c r="F34" s="158"/>
      <c r="G34" s="214"/>
      <c r="H34" s="214"/>
      <c r="I34" s="151">
        <f t="shared" si="0"/>
        <v>0</v>
      </c>
    </row>
    <row r="35" s="198" customFormat="1" ht="16.2" customHeight="1" spans="1:9">
      <c r="A35" s="151" t="s">
        <v>1403</v>
      </c>
      <c r="B35" s="209">
        <v>2010306</v>
      </c>
      <c r="C35" s="209" t="s">
        <v>1424</v>
      </c>
      <c r="D35" s="213">
        <v>0</v>
      </c>
      <c r="E35" s="213">
        <v>34</v>
      </c>
      <c r="F35" s="213"/>
      <c r="G35" s="211"/>
      <c r="H35" s="211">
        <f>F35/E35*100</f>
        <v>0</v>
      </c>
      <c r="I35" s="151">
        <f t="shared" si="0"/>
        <v>34</v>
      </c>
    </row>
    <row r="36" customFormat="1" ht="14.25" hidden="1" spans="1:9">
      <c r="A36" s="151" t="s">
        <v>1403</v>
      </c>
      <c r="B36" s="156">
        <v>2010309</v>
      </c>
      <c r="C36" s="156" t="s">
        <v>1425</v>
      </c>
      <c r="D36" s="158">
        <v>0</v>
      </c>
      <c r="E36" s="158">
        <v>0</v>
      </c>
      <c r="F36" s="158"/>
      <c r="G36" s="214"/>
      <c r="H36" s="214"/>
      <c r="I36" s="151">
        <f t="shared" si="0"/>
        <v>0</v>
      </c>
    </row>
    <row r="37" s="198" customFormat="1" ht="16.2" customHeight="1" spans="1:9">
      <c r="A37" s="151" t="s">
        <v>1403</v>
      </c>
      <c r="B37" s="209">
        <v>2010350</v>
      </c>
      <c r="C37" s="209" t="s">
        <v>1426</v>
      </c>
      <c r="D37" s="213">
        <v>211</v>
      </c>
      <c r="E37" s="213">
        <v>227</v>
      </c>
      <c r="F37" s="213">
        <v>354</v>
      </c>
      <c r="G37" s="211">
        <f>F37/D37*100</f>
        <v>167.772511848341</v>
      </c>
      <c r="H37" s="211">
        <f>F37/E37*100</f>
        <v>155.947136563877</v>
      </c>
      <c r="I37" s="151">
        <f t="shared" si="0"/>
        <v>792</v>
      </c>
    </row>
    <row r="38" s="198" customFormat="1" ht="16.2" customHeight="1" spans="1:9">
      <c r="A38" s="151" t="s">
        <v>1403</v>
      </c>
      <c r="B38" s="209">
        <v>2010399</v>
      </c>
      <c r="C38" s="209" t="s">
        <v>1427</v>
      </c>
      <c r="D38" s="213">
        <v>0</v>
      </c>
      <c r="E38" s="213">
        <v>-193</v>
      </c>
      <c r="F38" s="213">
        <v>322</v>
      </c>
      <c r="G38" s="211"/>
      <c r="H38" s="211">
        <f>F38/E38*100</f>
        <v>-166.839378238342</v>
      </c>
      <c r="I38" s="151">
        <f t="shared" si="0"/>
        <v>129</v>
      </c>
    </row>
    <row r="39" s="198" customFormat="1" ht="16.2" customHeight="1" spans="1:9">
      <c r="A39" s="151" t="s">
        <v>1401</v>
      </c>
      <c r="B39" s="209">
        <v>20104</v>
      </c>
      <c r="C39" s="212" t="s">
        <v>1428</v>
      </c>
      <c r="D39" s="210">
        <f>SUM(D40:D49)</f>
        <v>934</v>
      </c>
      <c r="E39" s="210">
        <f>SUM(E40:E49)</f>
        <v>1261</v>
      </c>
      <c r="F39" s="210">
        <f>SUM(F40:F49)</f>
        <v>720</v>
      </c>
      <c r="G39" s="211">
        <f>F39/D39*100</f>
        <v>77.0877944325482</v>
      </c>
      <c r="H39" s="211">
        <f>F39/E39*100</f>
        <v>57.0975416336241</v>
      </c>
      <c r="I39" s="151">
        <f t="shared" si="0"/>
        <v>2915</v>
      </c>
    </row>
    <row r="40" s="198" customFormat="1" ht="16.2" customHeight="1" spans="1:9">
      <c r="A40" s="151" t="s">
        <v>1403</v>
      </c>
      <c r="B40" s="209">
        <v>2010401</v>
      </c>
      <c r="C40" s="209" t="s">
        <v>1404</v>
      </c>
      <c r="D40" s="213">
        <v>328</v>
      </c>
      <c r="E40" s="213">
        <v>362</v>
      </c>
      <c r="F40" s="213">
        <v>380</v>
      </c>
      <c r="G40" s="211">
        <f>F40/D40*100</f>
        <v>115.853658536585</v>
      </c>
      <c r="H40" s="211">
        <f>F40/E40*100</f>
        <v>104.972375690608</v>
      </c>
      <c r="I40" s="151">
        <f t="shared" si="0"/>
        <v>1070</v>
      </c>
    </row>
    <row r="41" s="198" customFormat="1" ht="16.2" customHeight="1" spans="1:9">
      <c r="A41" s="151" t="s">
        <v>1403</v>
      </c>
      <c r="B41" s="209">
        <v>2010402</v>
      </c>
      <c r="C41" s="209" t="s">
        <v>1405</v>
      </c>
      <c r="D41" s="213">
        <v>606</v>
      </c>
      <c r="E41" s="213">
        <v>843</v>
      </c>
      <c r="F41" s="213">
        <v>340</v>
      </c>
      <c r="G41" s="211">
        <f>F41/D41*100</f>
        <v>56.1056105610561</v>
      </c>
      <c r="H41" s="211">
        <f>F41/E41*100</f>
        <v>40.3321470937129</v>
      </c>
      <c r="I41" s="151">
        <f t="shared" si="0"/>
        <v>1789</v>
      </c>
    </row>
    <row r="42" customFormat="1" ht="14.25" hidden="1" spans="1:9">
      <c r="A42" s="151" t="s">
        <v>1403</v>
      </c>
      <c r="B42" s="156">
        <v>2010403</v>
      </c>
      <c r="C42" s="156" t="s">
        <v>1406</v>
      </c>
      <c r="D42" s="158">
        <v>0</v>
      </c>
      <c r="E42" s="158">
        <v>0</v>
      </c>
      <c r="F42" s="158"/>
      <c r="G42" s="214"/>
      <c r="H42" s="214"/>
      <c r="I42" s="151">
        <f t="shared" si="0"/>
        <v>0</v>
      </c>
    </row>
    <row r="43" customFormat="1" ht="14.25" hidden="1" spans="1:9">
      <c r="A43" s="151" t="s">
        <v>1403</v>
      </c>
      <c r="B43" s="156">
        <v>2010404</v>
      </c>
      <c r="C43" s="156" t="s">
        <v>1429</v>
      </c>
      <c r="D43" s="158">
        <v>0</v>
      </c>
      <c r="E43" s="158">
        <v>0</v>
      </c>
      <c r="F43" s="158"/>
      <c r="G43" s="214"/>
      <c r="H43" s="214"/>
      <c r="I43" s="151">
        <f t="shared" si="0"/>
        <v>0</v>
      </c>
    </row>
    <row r="44" customFormat="1" ht="14.25" hidden="1" spans="1:9">
      <c r="A44" s="151" t="s">
        <v>1403</v>
      </c>
      <c r="B44" s="156">
        <v>2010405</v>
      </c>
      <c r="C44" s="156" t="s">
        <v>1430</v>
      </c>
      <c r="D44" s="158">
        <v>0</v>
      </c>
      <c r="E44" s="158">
        <v>0</v>
      </c>
      <c r="F44" s="158"/>
      <c r="G44" s="214"/>
      <c r="H44" s="214"/>
      <c r="I44" s="151">
        <f t="shared" si="0"/>
        <v>0</v>
      </c>
    </row>
    <row r="45" customFormat="1" ht="14.25" hidden="1" spans="1:9">
      <c r="A45" s="151" t="s">
        <v>1403</v>
      </c>
      <c r="B45" s="156">
        <v>2010406</v>
      </c>
      <c r="C45" s="156" t="s">
        <v>1431</v>
      </c>
      <c r="D45" s="158">
        <v>0</v>
      </c>
      <c r="E45" s="158">
        <v>0</v>
      </c>
      <c r="F45" s="158"/>
      <c r="G45" s="214"/>
      <c r="H45" s="214"/>
      <c r="I45" s="151">
        <f t="shared" si="0"/>
        <v>0</v>
      </c>
    </row>
    <row r="46" customFormat="1" ht="14.25" hidden="1" spans="1:9">
      <c r="A46" s="151" t="s">
        <v>1403</v>
      </c>
      <c r="B46" s="156">
        <v>2010407</v>
      </c>
      <c r="C46" s="156" t="s">
        <v>1432</v>
      </c>
      <c r="D46" s="158">
        <v>0</v>
      </c>
      <c r="E46" s="158">
        <v>0</v>
      </c>
      <c r="F46" s="158"/>
      <c r="G46" s="214"/>
      <c r="H46" s="214"/>
      <c r="I46" s="151">
        <f t="shared" si="0"/>
        <v>0</v>
      </c>
    </row>
    <row r="47" s="198" customFormat="1" ht="16.2" customHeight="1" spans="1:9">
      <c r="A47" s="151" t="s">
        <v>1403</v>
      </c>
      <c r="B47" s="209">
        <v>2010408</v>
      </c>
      <c r="C47" s="209" t="s">
        <v>1433</v>
      </c>
      <c r="D47" s="213">
        <v>0</v>
      </c>
      <c r="E47" s="213">
        <v>1</v>
      </c>
      <c r="F47" s="213"/>
      <c r="G47" s="211"/>
      <c r="H47" s="211">
        <f>F47/E47*100</f>
        <v>0</v>
      </c>
      <c r="I47" s="151">
        <f t="shared" si="0"/>
        <v>1</v>
      </c>
    </row>
    <row r="48" customFormat="1" ht="14.25" hidden="1" spans="1:9">
      <c r="A48" s="151" t="s">
        <v>1403</v>
      </c>
      <c r="B48" s="156">
        <v>2010450</v>
      </c>
      <c r="C48" s="156" t="s">
        <v>1413</v>
      </c>
      <c r="D48" s="158">
        <v>0</v>
      </c>
      <c r="E48" s="158">
        <v>0</v>
      </c>
      <c r="F48" s="158"/>
      <c r="G48" s="214"/>
      <c r="H48" s="214"/>
      <c r="I48" s="151">
        <f t="shared" si="0"/>
        <v>0</v>
      </c>
    </row>
    <row r="49" s="198" customFormat="1" ht="16.2" customHeight="1" spans="1:9">
      <c r="A49" s="151" t="s">
        <v>1403</v>
      </c>
      <c r="B49" s="209">
        <v>2010499</v>
      </c>
      <c r="C49" s="209" t="s">
        <v>1434</v>
      </c>
      <c r="D49" s="213">
        <v>0</v>
      </c>
      <c r="E49" s="213">
        <v>55</v>
      </c>
      <c r="F49" s="213"/>
      <c r="G49" s="211"/>
      <c r="H49" s="211">
        <f>F49/E49*100</f>
        <v>0</v>
      </c>
      <c r="I49" s="151">
        <f t="shared" si="0"/>
        <v>55</v>
      </c>
    </row>
    <row r="50" s="198" customFormat="1" ht="16.2" customHeight="1" spans="1:9">
      <c r="A50" s="151" t="s">
        <v>1401</v>
      </c>
      <c r="B50" s="209">
        <v>20105</v>
      </c>
      <c r="C50" s="212" t="s">
        <v>1435</v>
      </c>
      <c r="D50" s="210">
        <f>SUM(D51:D60)</f>
        <v>275</v>
      </c>
      <c r="E50" s="210">
        <f>SUM(E51:E60)</f>
        <v>281</v>
      </c>
      <c r="F50" s="210">
        <f>SUM(F51:F60)</f>
        <v>232</v>
      </c>
      <c r="G50" s="211">
        <f>F50/D50*100</f>
        <v>84.3636363636364</v>
      </c>
      <c r="H50" s="211">
        <f>F50/E50*100</f>
        <v>82.5622775800712</v>
      </c>
      <c r="I50" s="151">
        <f t="shared" si="0"/>
        <v>788</v>
      </c>
    </row>
    <row r="51" s="198" customFormat="1" ht="16.2" customHeight="1" spans="1:9">
      <c r="A51" s="151" t="s">
        <v>1403</v>
      </c>
      <c r="B51" s="209">
        <v>2010501</v>
      </c>
      <c r="C51" s="209" t="s">
        <v>1404</v>
      </c>
      <c r="D51" s="213">
        <v>201</v>
      </c>
      <c r="E51" s="213">
        <v>207</v>
      </c>
      <c r="F51" s="213">
        <v>208</v>
      </c>
      <c r="G51" s="211">
        <f>F51/D51*100</f>
        <v>103.482587064677</v>
      </c>
      <c r="H51" s="211">
        <f>F51/E51*100</f>
        <v>100.48309178744</v>
      </c>
      <c r="I51" s="151">
        <f t="shared" si="0"/>
        <v>616</v>
      </c>
    </row>
    <row r="52" customFormat="1" ht="14.25" hidden="1" spans="1:9">
      <c r="A52" s="151" t="s">
        <v>1403</v>
      </c>
      <c r="B52" s="156">
        <v>2010502</v>
      </c>
      <c r="C52" s="156" t="s">
        <v>1436</v>
      </c>
      <c r="D52" s="158">
        <v>0</v>
      </c>
      <c r="E52" s="158">
        <v>0</v>
      </c>
      <c r="F52" s="158"/>
      <c r="G52" s="214"/>
      <c r="H52" s="214"/>
      <c r="I52" s="151">
        <f t="shared" si="0"/>
        <v>0</v>
      </c>
    </row>
    <row r="53" customFormat="1" ht="14.25" hidden="1" spans="1:9">
      <c r="A53" s="151" t="s">
        <v>1403</v>
      </c>
      <c r="B53" s="156">
        <v>2010503</v>
      </c>
      <c r="C53" s="156" t="s">
        <v>1406</v>
      </c>
      <c r="D53" s="158">
        <v>0</v>
      </c>
      <c r="E53" s="158">
        <v>0</v>
      </c>
      <c r="F53" s="158"/>
      <c r="G53" s="214"/>
      <c r="H53" s="214"/>
      <c r="I53" s="151">
        <f t="shared" si="0"/>
        <v>0</v>
      </c>
    </row>
    <row r="54" customFormat="1" ht="14.25" hidden="1" spans="1:9">
      <c r="A54" s="151" t="s">
        <v>1403</v>
      </c>
      <c r="B54" s="156">
        <v>2010504</v>
      </c>
      <c r="C54" s="156" t="s">
        <v>1437</v>
      </c>
      <c r="D54" s="158">
        <v>0</v>
      </c>
      <c r="E54" s="158">
        <v>0</v>
      </c>
      <c r="F54" s="158"/>
      <c r="G54" s="214"/>
      <c r="H54" s="214"/>
      <c r="I54" s="151">
        <f t="shared" si="0"/>
        <v>0</v>
      </c>
    </row>
    <row r="55" s="198" customFormat="1" ht="16.2" customHeight="1" spans="1:9">
      <c r="A55" s="151" t="s">
        <v>1403</v>
      </c>
      <c r="B55" s="209">
        <v>2010505</v>
      </c>
      <c r="C55" s="209" t="s">
        <v>1438</v>
      </c>
      <c r="D55" s="213">
        <v>74</v>
      </c>
      <c r="E55" s="213">
        <v>74</v>
      </c>
      <c r="F55" s="213">
        <v>9</v>
      </c>
      <c r="G55" s="211">
        <f>F55/D55*100</f>
        <v>12.1621621621622</v>
      </c>
      <c r="H55" s="211">
        <f>F55/E55*100</f>
        <v>12.1621621621622</v>
      </c>
      <c r="I55" s="151">
        <f t="shared" si="0"/>
        <v>157</v>
      </c>
    </row>
    <row r="56" customFormat="1" ht="14.25" hidden="1" spans="1:9">
      <c r="A56" s="151" t="s">
        <v>1403</v>
      </c>
      <c r="B56" s="156">
        <v>2010506</v>
      </c>
      <c r="C56" s="156" t="s">
        <v>1439</v>
      </c>
      <c r="D56" s="158">
        <v>0</v>
      </c>
      <c r="E56" s="158">
        <v>0</v>
      </c>
      <c r="F56" s="158"/>
      <c r="G56" s="214"/>
      <c r="H56" s="214"/>
      <c r="I56" s="151">
        <f t="shared" si="0"/>
        <v>0</v>
      </c>
    </row>
    <row r="57" s="198" customFormat="1" ht="16.2" customHeight="1" spans="1:9">
      <c r="A57" s="151" t="s">
        <v>1403</v>
      </c>
      <c r="B57" s="209">
        <v>2010507</v>
      </c>
      <c r="C57" s="209" t="s">
        <v>1440</v>
      </c>
      <c r="D57" s="213">
        <v>0</v>
      </c>
      <c r="E57" s="213">
        <v>0</v>
      </c>
      <c r="F57" s="213">
        <v>15</v>
      </c>
      <c r="G57" s="211"/>
      <c r="H57" s="211"/>
      <c r="I57" s="151">
        <f t="shared" si="0"/>
        <v>15</v>
      </c>
    </row>
    <row r="58" customFormat="1" ht="14.25" hidden="1" spans="1:9">
      <c r="A58" s="151" t="s">
        <v>1403</v>
      </c>
      <c r="B58" s="156">
        <v>2010508</v>
      </c>
      <c r="C58" s="156" t="s">
        <v>1441</v>
      </c>
      <c r="D58" s="158">
        <v>0</v>
      </c>
      <c r="E58" s="158">
        <v>0</v>
      </c>
      <c r="F58" s="158"/>
      <c r="G58" s="214"/>
      <c r="H58" s="214"/>
      <c r="I58" s="151">
        <f t="shared" si="0"/>
        <v>0</v>
      </c>
    </row>
    <row r="59" customFormat="1" ht="14.25" hidden="1" spans="1:9">
      <c r="A59" s="151" t="s">
        <v>1403</v>
      </c>
      <c r="B59" s="156">
        <v>2010550</v>
      </c>
      <c r="C59" s="156" t="s">
        <v>1413</v>
      </c>
      <c r="D59" s="158">
        <v>0</v>
      </c>
      <c r="E59" s="158">
        <v>0</v>
      </c>
      <c r="F59" s="158"/>
      <c r="G59" s="214"/>
      <c r="H59" s="214"/>
      <c r="I59" s="151">
        <f t="shared" si="0"/>
        <v>0</v>
      </c>
    </row>
    <row r="60" customFormat="1" ht="14.25" hidden="1" spans="1:9">
      <c r="A60" s="151" t="s">
        <v>1403</v>
      </c>
      <c r="B60" s="156">
        <v>2010599</v>
      </c>
      <c r="C60" s="156" t="s">
        <v>1442</v>
      </c>
      <c r="D60" s="158">
        <v>0</v>
      </c>
      <c r="E60" s="158">
        <v>0</v>
      </c>
      <c r="F60" s="158"/>
      <c r="G60" s="214"/>
      <c r="H60" s="214"/>
      <c r="I60" s="151">
        <f t="shared" si="0"/>
        <v>0</v>
      </c>
    </row>
    <row r="61" s="198" customFormat="1" ht="16.2" customHeight="1" spans="1:9">
      <c r="A61" s="151" t="s">
        <v>1401</v>
      </c>
      <c r="B61" s="209">
        <v>20106</v>
      </c>
      <c r="C61" s="212" t="s">
        <v>1443</v>
      </c>
      <c r="D61" s="210">
        <f>SUM(D62:D71)</f>
        <v>1761</v>
      </c>
      <c r="E61" s="210">
        <f>SUM(E62:E71)</f>
        <v>1931</v>
      </c>
      <c r="F61" s="210">
        <f>SUM(F62:F71)</f>
        <v>2504</v>
      </c>
      <c r="G61" s="211">
        <f>F61/D61*100</f>
        <v>142.191936399773</v>
      </c>
      <c r="H61" s="211">
        <f>F61/E61*100</f>
        <v>129.673744174003</v>
      </c>
      <c r="I61" s="151">
        <f t="shared" si="0"/>
        <v>6196</v>
      </c>
    </row>
    <row r="62" s="198" customFormat="1" ht="16.2" customHeight="1" spans="1:9">
      <c r="A62" s="151" t="s">
        <v>1403</v>
      </c>
      <c r="B62" s="209">
        <v>2010601</v>
      </c>
      <c r="C62" s="209" t="s">
        <v>1404</v>
      </c>
      <c r="D62" s="213">
        <v>606</v>
      </c>
      <c r="E62" s="213">
        <v>617</v>
      </c>
      <c r="F62" s="213">
        <v>635</v>
      </c>
      <c r="G62" s="211">
        <f>F62/D62*100</f>
        <v>104.785478547855</v>
      </c>
      <c r="H62" s="211">
        <f>F62/E62*100</f>
        <v>102.91734197731</v>
      </c>
      <c r="I62" s="151">
        <f t="shared" si="0"/>
        <v>1858</v>
      </c>
    </row>
    <row r="63" s="198" customFormat="1" ht="16.2" customHeight="1" spans="1:9">
      <c r="A63" s="151" t="s">
        <v>1403</v>
      </c>
      <c r="B63" s="209">
        <v>2010602</v>
      </c>
      <c r="C63" s="209" t="s">
        <v>1405</v>
      </c>
      <c r="D63" s="213">
        <v>586</v>
      </c>
      <c r="E63" s="213">
        <v>783</v>
      </c>
      <c r="F63" s="213">
        <v>1278</v>
      </c>
      <c r="G63" s="211">
        <f>F63/D63*100</f>
        <v>218.088737201365</v>
      </c>
      <c r="H63" s="211">
        <f>F63/E63*100</f>
        <v>163.218390804598</v>
      </c>
      <c r="I63" s="151">
        <f t="shared" si="0"/>
        <v>2647</v>
      </c>
    </row>
    <row r="64" customFormat="1" ht="14.25" hidden="1" spans="1:9">
      <c r="A64" s="151" t="s">
        <v>1403</v>
      </c>
      <c r="B64" s="156">
        <v>2010603</v>
      </c>
      <c r="C64" s="156" t="s">
        <v>1406</v>
      </c>
      <c r="D64" s="158">
        <v>0</v>
      </c>
      <c r="E64" s="158">
        <v>0</v>
      </c>
      <c r="F64" s="158"/>
      <c r="G64" s="214"/>
      <c r="H64" s="214"/>
      <c r="I64" s="151">
        <f t="shared" si="0"/>
        <v>0</v>
      </c>
    </row>
    <row r="65" customFormat="1" ht="14.25" hidden="1" spans="1:9">
      <c r="A65" s="151" t="s">
        <v>1403</v>
      </c>
      <c r="B65" s="156">
        <v>2010604</v>
      </c>
      <c r="C65" s="156" t="s">
        <v>1444</v>
      </c>
      <c r="D65" s="158">
        <v>0</v>
      </c>
      <c r="E65" s="158">
        <v>0</v>
      </c>
      <c r="F65" s="158"/>
      <c r="G65" s="214"/>
      <c r="H65" s="214"/>
      <c r="I65" s="151">
        <f t="shared" si="0"/>
        <v>0</v>
      </c>
    </row>
    <row r="66" customFormat="1" ht="14.25" hidden="1" spans="1:9">
      <c r="A66" s="151" t="s">
        <v>1403</v>
      </c>
      <c r="B66" s="156">
        <v>2010605</v>
      </c>
      <c r="C66" s="156" t="s">
        <v>1445</v>
      </c>
      <c r="D66" s="158">
        <v>0</v>
      </c>
      <c r="E66" s="158">
        <v>0</v>
      </c>
      <c r="F66" s="158"/>
      <c r="G66" s="214"/>
      <c r="H66" s="214"/>
      <c r="I66" s="151">
        <f t="shared" si="0"/>
        <v>0</v>
      </c>
    </row>
    <row r="67" customFormat="1" ht="14.25" hidden="1" spans="1:9">
      <c r="A67" s="151" t="s">
        <v>1403</v>
      </c>
      <c r="B67" s="156">
        <v>2010606</v>
      </c>
      <c r="C67" s="156" t="s">
        <v>1446</v>
      </c>
      <c r="D67" s="158">
        <v>0</v>
      </c>
      <c r="E67" s="158">
        <v>0</v>
      </c>
      <c r="F67" s="158"/>
      <c r="G67" s="214"/>
      <c r="H67" s="214"/>
      <c r="I67" s="151">
        <f t="shared" si="0"/>
        <v>0</v>
      </c>
    </row>
    <row r="68" customFormat="1" ht="14.25" hidden="1" spans="1:9">
      <c r="A68" s="151" t="s">
        <v>1403</v>
      </c>
      <c r="B68" s="156">
        <v>2010607</v>
      </c>
      <c r="C68" s="156" t="s">
        <v>1447</v>
      </c>
      <c r="D68" s="158">
        <v>0</v>
      </c>
      <c r="E68" s="158">
        <v>0</v>
      </c>
      <c r="F68" s="158"/>
      <c r="G68" s="214"/>
      <c r="H68" s="214"/>
      <c r="I68" s="151">
        <f t="shared" si="0"/>
        <v>0</v>
      </c>
    </row>
    <row r="69" customFormat="1" ht="14.25" hidden="1" spans="1:9">
      <c r="A69" s="151" t="s">
        <v>1403</v>
      </c>
      <c r="B69" s="156">
        <v>2010608</v>
      </c>
      <c r="C69" s="156" t="s">
        <v>1448</v>
      </c>
      <c r="D69" s="158">
        <v>0</v>
      </c>
      <c r="E69" s="158">
        <v>0</v>
      </c>
      <c r="F69" s="158"/>
      <c r="G69" s="214"/>
      <c r="H69" s="214"/>
      <c r="I69" s="151">
        <f t="shared" si="0"/>
        <v>0</v>
      </c>
    </row>
    <row r="70" s="198" customFormat="1" ht="16" customHeight="1" spans="1:9">
      <c r="A70" s="151" t="s">
        <v>1403</v>
      </c>
      <c r="B70" s="209">
        <v>2010650</v>
      </c>
      <c r="C70" s="209" t="s">
        <v>1426</v>
      </c>
      <c r="D70" s="213">
        <v>569</v>
      </c>
      <c r="E70" s="213">
        <v>531</v>
      </c>
      <c r="F70" s="213">
        <v>591</v>
      </c>
      <c r="G70" s="211">
        <f>F70/D70*100</f>
        <v>103.866432337434</v>
      </c>
      <c r="H70" s="211">
        <f>F70/E70*100</f>
        <v>111.299435028249</v>
      </c>
      <c r="I70" s="151">
        <f t="shared" si="0"/>
        <v>1691</v>
      </c>
    </row>
    <row r="71" customFormat="1" ht="14.25" hidden="1" spans="1:9">
      <c r="A71" s="151" t="s">
        <v>1403</v>
      </c>
      <c r="B71" s="156">
        <v>2010699</v>
      </c>
      <c r="C71" s="156" t="s">
        <v>1449</v>
      </c>
      <c r="D71" s="158">
        <v>0</v>
      </c>
      <c r="E71" s="158">
        <v>0</v>
      </c>
      <c r="F71" s="158"/>
      <c r="G71" s="214"/>
      <c r="H71" s="214"/>
      <c r="I71" s="151">
        <f t="shared" ref="I71:I134" si="1">D71+E71+F71</f>
        <v>0</v>
      </c>
    </row>
    <row r="72" s="198" customFormat="1" ht="16" customHeight="1" spans="1:9">
      <c r="A72" s="151" t="s">
        <v>1401</v>
      </c>
      <c r="B72" s="209">
        <v>20107</v>
      </c>
      <c r="C72" s="212" t="s">
        <v>1450</v>
      </c>
      <c r="D72" s="210">
        <f>SUM(D73:D79)</f>
        <v>72</v>
      </c>
      <c r="E72" s="210">
        <f>SUM(E73:E79)</f>
        <v>120</v>
      </c>
      <c r="F72" s="210">
        <f>SUM(F73:F79)</f>
        <v>50</v>
      </c>
      <c r="G72" s="211">
        <f>F72/D72*100</f>
        <v>69.4444444444444</v>
      </c>
      <c r="H72" s="211">
        <f>F72/E72*100</f>
        <v>41.6666666666667</v>
      </c>
      <c r="I72" s="151">
        <f t="shared" si="1"/>
        <v>242</v>
      </c>
    </row>
    <row r="73" customFormat="1" ht="14.25" hidden="1" spans="1:9">
      <c r="A73" s="151" t="s">
        <v>1403</v>
      </c>
      <c r="B73" s="156">
        <v>2010701</v>
      </c>
      <c r="C73" s="156" t="s">
        <v>1451</v>
      </c>
      <c r="D73" s="158">
        <v>0</v>
      </c>
      <c r="E73" s="158">
        <v>0</v>
      </c>
      <c r="F73" s="158"/>
      <c r="G73" s="214"/>
      <c r="H73" s="214"/>
      <c r="I73" s="151">
        <f t="shared" si="1"/>
        <v>0</v>
      </c>
    </row>
    <row r="74" customFormat="1" ht="14.25" hidden="1" spans="1:9">
      <c r="A74" s="151" t="s">
        <v>1403</v>
      </c>
      <c r="B74" s="156">
        <v>2010702</v>
      </c>
      <c r="C74" s="156" t="s">
        <v>1436</v>
      </c>
      <c r="D74" s="158">
        <v>0</v>
      </c>
      <c r="E74" s="158">
        <v>0</v>
      </c>
      <c r="F74" s="158"/>
      <c r="G74" s="214"/>
      <c r="H74" s="214"/>
      <c r="I74" s="151">
        <f t="shared" si="1"/>
        <v>0</v>
      </c>
    </row>
    <row r="75" customFormat="1" ht="14.25" hidden="1" spans="1:9">
      <c r="A75" s="151" t="s">
        <v>1403</v>
      </c>
      <c r="B75" s="156">
        <v>2010703</v>
      </c>
      <c r="C75" s="156" t="s">
        <v>1406</v>
      </c>
      <c r="D75" s="158">
        <v>0</v>
      </c>
      <c r="E75" s="158">
        <v>0</v>
      </c>
      <c r="F75" s="158"/>
      <c r="G75" s="214"/>
      <c r="H75" s="214"/>
      <c r="I75" s="151">
        <f t="shared" si="1"/>
        <v>0</v>
      </c>
    </row>
    <row r="76" customFormat="1" ht="14.25" hidden="1" spans="1:9">
      <c r="A76" s="151" t="s">
        <v>1403</v>
      </c>
      <c r="B76" s="156">
        <v>2010709</v>
      </c>
      <c r="C76" s="156" t="s">
        <v>1447</v>
      </c>
      <c r="D76" s="158">
        <v>0</v>
      </c>
      <c r="E76" s="158">
        <v>0</v>
      </c>
      <c r="F76" s="158"/>
      <c r="G76" s="214"/>
      <c r="H76" s="214"/>
      <c r="I76" s="151">
        <f t="shared" si="1"/>
        <v>0</v>
      </c>
    </row>
    <row r="77" customFormat="1" ht="14.25" hidden="1" spans="1:9">
      <c r="A77" s="151" t="s">
        <v>1403</v>
      </c>
      <c r="B77" s="156">
        <v>2010710</v>
      </c>
      <c r="C77" s="156" t="s">
        <v>1452</v>
      </c>
      <c r="D77" s="158">
        <v>0</v>
      </c>
      <c r="E77" s="158">
        <v>0</v>
      </c>
      <c r="F77" s="158"/>
      <c r="G77" s="214"/>
      <c r="H77" s="214"/>
      <c r="I77" s="151">
        <f t="shared" si="1"/>
        <v>0</v>
      </c>
    </row>
    <row r="78" customFormat="1" ht="14.25" hidden="1" spans="1:9">
      <c r="A78" s="151" t="s">
        <v>1403</v>
      </c>
      <c r="B78" s="156">
        <v>2010750</v>
      </c>
      <c r="C78" s="156" t="s">
        <v>1413</v>
      </c>
      <c r="D78" s="158">
        <v>0</v>
      </c>
      <c r="E78" s="158">
        <v>0</v>
      </c>
      <c r="F78" s="158"/>
      <c r="G78" s="214"/>
      <c r="H78" s="214"/>
      <c r="I78" s="151">
        <f t="shared" si="1"/>
        <v>0</v>
      </c>
    </row>
    <row r="79" s="198" customFormat="1" ht="16" customHeight="1" spans="1:9">
      <c r="A79" s="151" t="s">
        <v>1403</v>
      </c>
      <c r="B79" s="209">
        <v>2010799</v>
      </c>
      <c r="C79" s="209" t="s">
        <v>1453</v>
      </c>
      <c r="D79" s="213">
        <v>72</v>
      </c>
      <c r="E79" s="213">
        <v>120</v>
      </c>
      <c r="F79" s="213">
        <v>50</v>
      </c>
      <c r="G79" s="211">
        <f>F79/D79*100</f>
        <v>69.4444444444444</v>
      </c>
      <c r="H79" s="211">
        <f>F79/E79*100</f>
        <v>41.6666666666667</v>
      </c>
      <c r="I79" s="151">
        <f t="shared" si="1"/>
        <v>242</v>
      </c>
    </row>
    <row r="80" s="198" customFormat="1" ht="16" customHeight="1" spans="1:9">
      <c r="A80" s="151" t="s">
        <v>1401</v>
      </c>
      <c r="B80" s="209">
        <v>20108</v>
      </c>
      <c r="C80" s="212" t="s">
        <v>1454</v>
      </c>
      <c r="D80" s="210">
        <f>SUM(D81:D88)</f>
        <v>273</v>
      </c>
      <c r="E80" s="210">
        <f>SUM(E81:E88)</f>
        <v>279</v>
      </c>
      <c r="F80" s="210">
        <f>SUM(F81:F88)</f>
        <v>305</v>
      </c>
      <c r="G80" s="211">
        <f>F80/D80*100</f>
        <v>111.721611721612</v>
      </c>
      <c r="H80" s="211">
        <f>F80/E80*100</f>
        <v>109.318996415771</v>
      </c>
      <c r="I80" s="151">
        <f t="shared" si="1"/>
        <v>857</v>
      </c>
    </row>
    <row r="81" s="198" customFormat="1" ht="16" customHeight="1" spans="1:9">
      <c r="A81" s="151" t="s">
        <v>1403</v>
      </c>
      <c r="B81" s="209">
        <v>2010801</v>
      </c>
      <c r="C81" s="209" t="s">
        <v>1404</v>
      </c>
      <c r="D81" s="213">
        <v>175</v>
      </c>
      <c r="E81" s="213">
        <v>189</v>
      </c>
      <c r="F81" s="213">
        <v>192</v>
      </c>
      <c r="G81" s="211">
        <f>F81/D81*100</f>
        <v>109.714285714286</v>
      </c>
      <c r="H81" s="211">
        <f>F81/E81*100</f>
        <v>101.587301587302</v>
      </c>
      <c r="I81" s="151">
        <f t="shared" si="1"/>
        <v>556</v>
      </c>
    </row>
    <row r="82" s="198" customFormat="1" ht="16" customHeight="1" spans="1:9">
      <c r="A82" s="151" t="s">
        <v>1403</v>
      </c>
      <c r="B82" s="209">
        <v>2010802</v>
      </c>
      <c r="C82" s="209" t="s">
        <v>1405</v>
      </c>
      <c r="D82" s="213">
        <v>8</v>
      </c>
      <c r="E82" s="213">
        <v>8</v>
      </c>
      <c r="F82" s="213">
        <v>23</v>
      </c>
      <c r="G82" s="211">
        <f>F82/D82*100</f>
        <v>287.5</v>
      </c>
      <c r="H82" s="211">
        <f>F82/E82*100</f>
        <v>287.5</v>
      </c>
      <c r="I82" s="151">
        <f t="shared" si="1"/>
        <v>39</v>
      </c>
    </row>
    <row r="83" customFormat="1" ht="14.25" hidden="1" spans="1:9">
      <c r="A83" s="151" t="s">
        <v>1403</v>
      </c>
      <c r="B83" s="156">
        <v>2010803</v>
      </c>
      <c r="C83" s="156" t="s">
        <v>1406</v>
      </c>
      <c r="D83" s="158">
        <v>0</v>
      </c>
      <c r="E83" s="158">
        <v>0</v>
      </c>
      <c r="F83" s="158"/>
      <c r="G83" s="214"/>
      <c r="H83" s="214"/>
      <c r="I83" s="151">
        <f t="shared" si="1"/>
        <v>0</v>
      </c>
    </row>
    <row r="84" s="198" customFormat="1" ht="16" customHeight="1" spans="1:9">
      <c r="A84" s="151" t="s">
        <v>1403</v>
      </c>
      <c r="B84" s="209">
        <v>2010804</v>
      </c>
      <c r="C84" s="209" t="s">
        <v>1455</v>
      </c>
      <c r="D84" s="213">
        <v>90</v>
      </c>
      <c r="E84" s="213">
        <v>82</v>
      </c>
      <c r="F84" s="213">
        <v>90</v>
      </c>
      <c r="G84" s="211">
        <f>F84/D84*100</f>
        <v>100</v>
      </c>
      <c r="H84" s="211">
        <f>F84/E84*100</f>
        <v>109.756097560976</v>
      </c>
      <c r="I84" s="151">
        <f t="shared" si="1"/>
        <v>262</v>
      </c>
    </row>
    <row r="85" customFormat="1" ht="14.25" hidden="1" spans="1:9">
      <c r="A85" s="151" t="s">
        <v>1403</v>
      </c>
      <c r="B85" s="156">
        <v>2010805</v>
      </c>
      <c r="C85" s="156" t="s">
        <v>1456</v>
      </c>
      <c r="D85" s="158">
        <v>0</v>
      </c>
      <c r="E85" s="158">
        <v>0</v>
      </c>
      <c r="F85" s="158"/>
      <c r="G85" s="214"/>
      <c r="H85" s="214"/>
      <c r="I85" s="151">
        <f t="shared" si="1"/>
        <v>0</v>
      </c>
    </row>
    <row r="86" customFormat="1" ht="14.25" hidden="1" spans="1:9">
      <c r="A86" s="151" t="s">
        <v>1403</v>
      </c>
      <c r="B86" s="156">
        <v>2010806</v>
      </c>
      <c r="C86" s="156" t="s">
        <v>1447</v>
      </c>
      <c r="D86" s="158">
        <v>0</v>
      </c>
      <c r="E86" s="158">
        <v>0</v>
      </c>
      <c r="F86" s="158"/>
      <c r="G86" s="214"/>
      <c r="H86" s="214"/>
      <c r="I86" s="151">
        <f t="shared" si="1"/>
        <v>0</v>
      </c>
    </row>
    <row r="87" customFormat="1" ht="14.25" hidden="1" spans="1:9">
      <c r="A87" s="151" t="s">
        <v>1403</v>
      </c>
      <c r="B87" s="156">
        <v>2010850</v>
      </c>
      <c r="C87" s="156" t="s">
        <v>1413</v>
      </c>
      <c r="D87" s="158">
        <v>0</v>
      </c>
      <c r="E87" s="158">
        <v>0</v>
      </c>
      <c r="F87" s="158"/>
      <c r="G87" s="214"/>
      <c r="H87" s="214"/>
      <c r="I87" s="151">
        <f t="shared" si="1"/>
        <v>0</v>
      </c>
    </row>
    <row r="88" customFormat="1" ht="14.25" hidden="1" spans="1:9">
      <c r="A88" s="151" t="s">
        <v>1403</v>
      </c>
      <c r="B88" s="156">
        <v>2010899</v>
      </c>
      <c r="C88" s="156" t="s">
        <v>1457</v>
      </c>
      <c r="D88" s="158">
        <v>0</v>
      </c>
      <c r="E88" s="158">
        <v>0</v>
      </c>
      <c r="F88" s="158"/>
      <c r="G88" s="214"/>
      <c r="H88" s="214"/>
      <c r="I88" s="151">
        <f t="shared" si="1"/>
        <v>0</v>
      </c>
    </row>
    <row r="89" customFormat="1" ht="14.25" hidden="1" spans="1:9">
      <c r="A89" s="151" t="s">
        <v>1401</v>
      </c>
      <c r="B89" s="156">
        <v>20109</v>
      </c>
      <c r="C89" s="215" t="s">
        <v>1458</v>
      </c>
      <c r="D89" s="162">
        <f>SUM(D90:D101)</f>
        <v>0</v>
      </c>
      <c r="E89" s="162">
        <f>SUM(E90:E101)</f>
        <v>0</v>
      </c>
      <c r="F89" s="162">
        <f>SUM(F90:F101)</f>
        <v>0</v>
      </c>
      <c r="G89" s="214"/>
      <c r="H89" s="214"/>
      <c r="I89" s="151">
        <f t="shared" si="1"/>
        <v>0</v>
      </c>
    </row>
    <row r="90" customFormat="1" ht="14.25" hidden="1" spans="1:9">
      <c r="A90" s="151" t="s">
        <v>1403</v>
      </c>
      <c r="B90" s="156">
        <v>2010901</v>
      </c>
      <c r="C90" s="156" t="s">
        <v>1451</v>
      </c>
      <c r="D90" s="158">
        <v>0</v>
      </c>
      <c r="E90" s="158">
        <v>0</v>
      </c>
      <c r="F90" s="158"/>
      <c r="G90" s="214"/>
      <c r="H90" s="214"/>
      <c r="I90" s="151">
        <f t="shared" si="1"/>
        <v>0</v>
      </c>
    </row>
    <row r="91" customFormat="1" ht="14.25" hidden="1" spans="1:9">
      <c r="A91" s="151" t="s">
        <v>1403</v>
      </c>
      <c r="B91" s="156">
        <v>2010902</v>
      </c>
      <c r="C91" s="156" t="s">
        <v>1436</v>
      </c>
      <c r="D91" s="158">
        <v>0</v>
      </c>
      <c r="E91" s="158">
        <v>0</v>
      </c>
      <c r="F91" s="158"/>
      <c r="G91" s="214"/>
      <c r="H91" s="214"/>
      <c r="I91" s="151">
        <f t="shared" si="1"/>
        <v>0</v>
      </c>
    </row>
    <row r="92" customFormat="1" ht="14.25" hidden="1" spans="1:9">
      <c r="A92" s="151" t="s">
        <v>1403</v>
      </c>
      <c r="B92" s="156">
        <v>2010903</v>
      </c>
      <c r="C92" s="156" t="s">
        <v>1406</v>
      </c>
      <c r="D92" s="158">
        <v>0</v>
      </c>
      <c r="E92" s="158">
        <v>0</v>
      </c>
      <c r="F92" s="158"/>
      <c r="G92" s="214"/>
      <c r="H92" s="214"/>
      <c r="I92" s="151">
        <f t="shared" si="1"/>
        <v>0</v>
      </c>
    </row>
    <row r="93" customFormat="1" ht="14.25" hidden="1" spans="1:9">
      <c r="A93" s="151" t="s">
        <v>1403</v>
      </c>
      <c r="B93" s="156">
        <v>2010905</v>
      </c>
      <c r="C93" s="156" t="s">
        <v>1459</v>
      </c>
      <c r="D93" s="158">
        <v>0</v>
      </c>
      <c r="E93" s="158">
        <v>0</v>
      </c>
      <c r="F93" s="158"/>
      <c r="G93" s="214"/>
      <c r="H93" s="214"/>
      <c r="I93" s="151">
        <f t="shared" si="1"/>
        <v>0</v>
      </c>
    </row>
    <row r="94" customFormat="1" ht="14.25" hidden="1" spans="1:9">
      <c r="A94" s="151" t="s">
        <v>1403</v>
      </c>
      <c r="B94" s="156">
        <v>2010907</v>
      </c>
      <c r="C94" s="156" t="s">
        <v>1460</v>
      </c>
      <c r="D94" s="158">
        <v>0</v>
      </c>
      <c r="E94" s="158">
        <v>0</v>
      </c>
      <c r="F94" s="158"/>
      <c r="G94" s="214"/>
      <c r="H94" s="214"/>
      <c r="I94" s="151">
        <f t="shared" si="1"/>
        <v>0</v>
      </c>
    </row>
    <row r="95" customFormat="1" ht="14.25" hidden="1" spans="1:9">
      <c r="A95" s="151" t="s">
        <v>1403</v>
      </c>
      <c r="B95" s="156">
        <v>2010908</v>
      </c>
      <c r="C95" s="156" t="s">
        <v>1447</v>
      </c>
      <c r="D95" s="158">
        <v>0</v>
      </c>
      <c r="E95" s="158">
        <v>0</v>
      </c>
      <c r="F95" s="158"/>
      <c r="G95" s="214"/>
      <c r="H95" s="214"/>
      <c r="I95" s="151">
        <f t="shared" si="1"/>
        <v>0</v>
      </c>
    </row>
    <row r="96" customFormat="1" ht="14.25" hidden="1" spans="1:9">
      <c r="A96" s="151" t="s">
        <v>1403</v>
      </c>
      <c r="B96" s="156">
        <v>2010909</v>
      </c>
      <c r="C96" s="156" t="s">
        <v>1461</v>
      </c>
      <c r="D96" s="158">
        <v>0</v>
      </c>
      <c r="E96" s="158">
        <v>0</v>
      </c>
      <c r="F96" s="158"/>
      <c r="G96" s="214"/>
      <c r="H96" s="214"/>
      <c r="I96" s="151">
        <f t="shared" si="1"/>
        <v>0</v>
      </c>
    </row>
    <row r="97" customFormat="1" ht="14.25" hidden="1" spans="1:9">
      <c r="A97" s="151" t="s">
        <v>1403</v>
      </c>
      <c r="B97" s="156">
        <v>2010910</v>
      </c>
      <c r="C97" s="156" t="s">
        <v>1462</v>
      </c>
      <c r="D97" s="158">
        <v>0</v>
      </c>
      <c r="E97" s="158">
        <v>0</v>
      </c>
      <c r="F97" s="158"/>
      <c r="G97" s="214"/>
      <c r="H97" s="214"/>
      <c r="I97" s="151">
        <f t="shared" si="1"/>
        <v>0</v>
      </c>
    </row>
    <row r="98" customFormat="1" ht="14.25" hidden="1" spans="1:9">
      <c r="A98" s="151" t="s">
        <v>1403</v>
      </c>
      <c r="B98" s="156">
        <v>2010911</v>
      </c>
      <c r="C98" s="156" t="s">
        <v>1463</v>
      </c>
      <c r="D98" s="158">
        <v>0</v>
      </c>
      <c r="E98" s="158">
        <v>0</v>
      </c>
      <c r="F98" s="158"/>
      <c r="G98" s="214"/>
      <c r="H98" s="214"/>
      <c r="I98" s="151">
        <f t="shared" si="1"/>
        <v>0</v>
      </c>
    </row>
    <row r="99" customFormat="1" ht="14.25" hidden="1" spans="1:9">
      <c r="A99" s="151" t="s">
        <v>1403</v>
      </c>
      <c r="B99" s="156">
        <v>2010912</v>
      </c>
      <c r="C99" s="156" t="s">
        <v>1464</v>
      </c>
      <c r="D99" s="158">
        <v>0</v>
      </c>
      <c r="E99" s="158">
        <v>0</v>
      </c>
      <c r="F99" s="158"/>
      <c r="G99" s="214"/>
      <c r="H99" s="214"/>
      <c r="I99" s="151">
        <f t="shared" si="1"/>
        <v>0</v>
      </c>
    </row>
    <row r="100" customFormat="1" ht="14.25" hidden="1" spans="1:9">
      <c r="A100" s="151" t="s">
        <v>1403</v>
      </c>
      <c r="B100" s="156">
        <v>2010950</v>
      </c>
      <c r="C100" s="156" t="s">
        <v>1413</v>
      </c>
      <c r="D100" s="158">
        <v>0</v>
      </c>
      <c r="E100" s="158">
        <v>0</v>
      </c>
      <c r="F100" s="158"/>
      <c r="G100" s="214"/>
      <c r="H100" s="214"/>
      <c r="I100" s="151">
        <f t="shared" si="1"/>
        <v>0</v>
      </c>
    </row>
    <row r="101" customFormat="1" ht="14.25" hidden="1" spans="1:9">
      <c r="A101" s="151" t="s">
        <v>1403</v>
      </c>
      <c r="B101" s="156">
        <v>2010999</v>
      </c>
      <c r="C101" s="156" t="s">
        <v>1465</v>
      </c>
      <c r="D101" s="158">
        <v>0</v>
      </c>
      <c r="E101" s="158">
        <v>0</v>
      </c>
      <c r="F101" s="158"/>
      <c r="G101" s="214"/>
      <c r="H101" s="214"/>
      <c r="I101" s="151">
        <f t="shared" si="1"/>
        <v>0</v>
      </c>
    </row>
    <row r="102" s="198" customFormat="1" ht="16" customHeight="1" spans="1:9">
      <c r="A102" s="151" t="s">
        <v>1401</v>
      </c>
      <c r="B102" s="209">
        <v>20111</v>
      </c>
      <c r="C102" s="212" t="s">
        <v>1466</v>
      </c>
      <c r="D102" s="210">
        <f>SUM(D103:D110)</f>
        <v>893</v>
      </c>
      <c r="E102" s="210">
        <f>SUM(E103:E110)</f>
        <v>919</v>
      </c>
      <c r="F102" s="210">
        <f>SUM(F103:F110)</f>
        <v>1001</v>
      </c>
      <c r="G102" s="211">
        <f>F102/D102*100</f>
        <v>112.094064949608</v>
      </c>
      <c r="H102" s="211">
        <f>F102/E102*100</f>
        <v>108.92274211099</v>
      </c>
      <c r="I102" s="151">
        <f t="shared" si="1"/>
        <v>2813</v>
      </c>
    </row>
    <row r="103" s="198" customFormat="1" ht="16" customHeight="1" spans="1:9">
      <c r="A103" s="151" t="s">
        <v>1403</v>
      </c>
      <c r="B103" s="209">
        <v>2011101</v>
      </c>
      <c r="C103" s="209" t="s">
        <v>1404</v>
      </c>
      <c r="D103" s="213">
        <v>789</v>
      </c>
      <c r="E103" s="213">
        <v>784</v>
      </c>
      <c r="F103" s="213">
        <v>848</v>
      </c>
      <c r="G103" s="211">
        <f>F103/D103*100</f>
        <v>107.477820025349</v>
      </c>
      <c r="H103" s="211">
        <f>F103/E103*100</f>
        <v>108.163265306122</v>
      </c>
      <c r="I103" s="151">
        <f t="shared" si="1"/>
        <v>2421</v>
      </c>
    </row>
    <row r="104" s="198" customFormat="1" ht="16" customHeight="1" spans="1:9">
      <c r="A104" s="151" t="s">
        <v>1403</v>
      </c>
      <c r="B104" s="209">
        <v>2011102</v>
      </c>
      <c r="C104" s="209" t="s">
        <v>1405</v>
      </c>
      <c r="D104" s="213">
        <v>104</v>
      </c>
      <c r="E104" s="213">
        <v>135</v>
      </c>
      <c r="F104" s="213">
        <v>153</v>
      </c>
      <c r="G104" s="211">
        <f>F104/D104*100</f>
        <v>147.115384615385</v>
      </c>
      <c r="H104" s="211">
        <f>F104/E104*100</f>
        <v>113.333333333333</v>
      </c>
      <c r="I104" s="151">
        <f t="shared" si="1"/>
        <v>392</v>
      </c>
    </row>
    <row r="105" customFormat="1" ht="14.25" hidden="1" spans="1:9">
      <c r="A105" s="151" t="s">
        <v>1403</v>
      </c>
      <c r="B105" s="156">
        <v>2011103</v>
      </c>
      <c r="C105" s="156" t="s">
        <v>1406</v>
      </c>
      <c r="D105" s="158">
        <v>0</v>
      </c>
      <c r="E105" s="158">
        <v>0</v>
      </c>
      <c r="F105" s="158"/>
      <c r="G105" s="214"/>
      <c r="H105" s="214"/>
      <c r="I105" s="151">
        <f t="shared" si="1"/>
        <v>0</v>
      </c>
    </row>
    <row r="106" customFormat="1" ht="14.25" hidden="1" spans="1:9">
      <c r="A106" s="151" t="s">
        <v>1403</v>
      </c>
      <c r="B106" s="156">
        <v>2011104</v>
      </c>
      <c r="C106" s="156" t="s">
        <v>1467</v>
      </c>
      <c r="D106" s="158">
        <v>0</v>
      </c>
      <c r="E106" s="158">
        <v>0</v>
      </c>
      <c r="F106" s="158"/>
      <c r="G106" s="214"/>
      <c r="H106" s="214"/>
      <c r="I106" s="151">
        <f t="shared" si="1"/>
        <v>0</v>
      </c>
    </row>
    <row r="107" customFormat="1" ht="14.25" hidden="1" spans="1:9">
      <c r="A107" s="151" t="s">
        <v>1403</v>
      </c>
      <c r="B107" s="156">
        <v>2011105</v>
      </c>
      <c r="C107" s="156" t="s">
        <v>1468</v>
      </c>
      <c r="D107" s="158">
        <v>0</v>
      </c>
      <c r="E107" s="158">
        <v>0</v>
      </c>
      <c r="F107" s="158"/>
      <c r="G107" s="214"/>
      <c r="H107" s="214"/>
      <c r="I107" s="151">
        <f t="shared" si="1"/>
        <v>0</v>
      </c>
    </row>
    <row r="108" customFormat="1" ht="14.25" hidden="1" spans="1:9">
      <c r="A108" s="151" t="s">
        <v>1403</v>
      </c>
      <c r="B108" s="156">
        <v>2011106</v>
      </c>
      <c r="C108" s="156" t="s">
        <v>1469</v>
      </c>
      <c r="D108" s="158">
        <v>0</v>
      </c>
      <c r="E108" s="158">
        <v>0</v>
      </c>
      <c r="F108" s="158"/>
      <c r="G108" s="214"/>
      <c r="H108" s="214"/>
      <c r="I108" s="151">
        <f t="shared" si="1"/>
        <v>0</v>
      </c>
    </row>
    <row r="109" customFormat="1" ht="14.25" hidden="1" spans="1:9">
      <c r="A109" s="151" t="s">
        <v>1403</v>
      </c>
      <c r="B109" s="156">
        <v>2011150</v>
      </c>
      <c r="C109" s="156" t="s">
        <v>1413</v>
      </c>
      <c r="D109" s="158">
        <v>0</v>
      </c>
      <c r="E109" s="158">
        <v>0</v>
      </c>
      <c r="F109" s="158"/>
      <c r="G109" s="214"/>
      <c r="H109" s="214"/>
      <c r="I109" s="151">
        <f t="shared" si="1"/>
        <v>0</v>
      </c>
    </row>
    <row r="110" customFormat="1" ht="14.25" hidden="1" spans="1:9">
      <c r="A110" s="151" t="s">
        <v>1403</v>
      </c>
      <c r="B110" s="156">
        <v>2011199</v>
      </c>
      <c r="C110" s="156" t="s">
        <v>1470</v>
      </c>
      <c r="D110" s="158">
        <v>0</v>
      </c>
      <c r="E110" s="158">
        <v>0</v>
      </c>
      <c r="F110" s="158"/>
      <c r="G110" s="214"/>
      <c r="H110" s="214"/>
      <c r="I110" s="151">
        <f t="shared" si="1"/>
        <v>0</v>
      </c>
    </row>
    <row r="111" s="198" customFormat="1" ht="16" customHeight="1" spans="1:9">
      <c r="A111" s="151" t="s">
        <v>1401</v>
      </c>
      <c r="B111" s="209">
        <v>20113</v>
      </c>
      <c r="C111" s="212" t="s">
        <v>1471</v>
      </c>
      <c r="D111" s="210">
        <f>SUM(D112:D121)</f>
        <v>273</v>
      </c>
      <c r="E111" s="210">
        <f>SUM(E112:E121)</f>
        <v>2045</v>
      </c>
      <c r="F111" s="210">
        <f>SUM(F112:F121)</f>
        <v>245</v>
      </c>
      <c r="G111" s="211">
        <f>F111/D111*100</f>
        <v>89.7435897435898</v>
      </c>
      <c r="H111" s="211">
        <f>F111/E111*100</f>
        <v>11.9804400977995</v>
      </c>
      <c r="I111" s="151">
        <f t="shared" si="1"/>
        <v>2563</v>
      </c>
    </row>
    <row r="112" customFormat="1" ht="14.25" hidden="1" spans="1:9">
      <c r="A112" s="151" t="s">
        <v>1403</v>
      </c>
      <c r="B112" s="156">
        <v>2011301</v>
      </c>
      <c r="C112" s="156" t="s">
        <v>1451</v>
      </c>
      <c r="D112" s="158">
        <v>0</v>
      </c>
      <c r="E112" s="158">
        <v>0</v>
      </c>
      <c r="F112" s="158"/>
      <c r="G112" s="214"/>
      <c r="H112" s="214"/>
      <c r="I112" s="151">
        <f t="shared" si="1"/>
        <v>0</v>
      </c>
    </row>
    <row r="113" customFormat="1" ht="14.25" hidden="1" spans="1:9">
      <c r="A113" s="151" t="s">
        <v>1403</v>
      </c>
      <c r="B113" s="156">
        <v>2011302</v>
      </c>
      <c r="C113" s="156" t="s">
        <v>1436</v>
      </c>
      <c r="D113" s="158">
        <v>0</v>
      </c>
      <c r="E113" s="158">
        <v>0</v>
      </c>
      <c r="F113" s="158"/>
      <c r="G113" s="214"/>
      <c r="H113" s="214"/>
      <c r="I113" s="151">
        <f t="shared" si="1"/>
        <v>0</v>
      </c>
    </row>
    <row r="114" customFormat="1" ht="14.25" hidden="1" spans="1:9">
      <c r="A114" s="151" t="s">
        <v>1403</v>
      </c>
      <c r="B114" s="156">
        <v>2011303</v>
      </c>
      <c r="C114" s="156" t="s">
        <v>1406</v>
      </c>
      <c r="D114" s="158">
        <v>0</v>
      </c>
      <c r="E114" s="158">
        <v>0</v>
      </c>
      <c r="F114" s="158"/>
      <c r="G114" s="214"/>
      <c r="H114" s="214"/>
      <c r="I114" s="151">
        <f t="shared" si="1"/>
        <v>0</v>
      </c>
    </row>
    <row r="115" customFormat="1" ht="14.25" hidden="1" spans="1:9">
      <c r="A115" s="151" t="s">
        <v>1403</v>
      </c>
      <c r="B115" s="156">
        <v>2011304</v>
      </c>
      <c r="C115" s="156" t="s">
        <v>1472</v>
      </c>
      <c r="D115" s="158">
        <v>0</v>
      </c>
      <c r="E115" s="158">
        <v>0</v>
      </c>
      <c r="F115" s="158"/>
      <c r="G115" s="214"/>
      <c r="H115" s="214"/>
      <c r="I115" s="151">
        <f t="shared" si="1"/>
        <v>0</v>
      </c>
    </row>
    <row r="116" customFormat="1" ht="14.25" hidden="1" spans="1:9">
      <c r="A116" s="151" t="s">
        <v>1403</v>
      </c>
      <c r="B116" s="156">
        <v>2011305</v>
      </c>
      <c r="C116" s="156" t="s">
        <v>1473</v>
      </c>
      <c r="D116" s="158">
        <v>0</v>
      </c>
      <c r="E116" s="158">
        <v>0</v>
      </c>
      <c r="F116" s="158"/>
      <c r="G116" s="214"/>
      <c r="H116" s="214"/>
      <c r="I116" s="151">
        <f t="shared" si="1"/>
        <v>0</v>
      </c>
    </row>
    <row r="117" customFormat="1" ht="14.25" hidden="1" spans="1:9">
      <c r="A117" s="151" t="s">
        <v>1403</v>
      </c>
      <c r="B117" s="156">
        <v>2011306</v>
      </c>
      <c r="C117" s="156" t="s">
        <v>1474</v>
      </c>
      <c r="D117" s="158">
        <v>0</v>
      </c>
      <c r="E117" s="158">
        <v>0</v>
      </c>
      <c r="F117" s="158"/>
      <c r="G117" s="214"/>
      <c r="H117" s="214"/>
      <c r="I117" s="151">
        <f t="shared" si="1"/>
        <v>0</v>
      </c>
    </row>
    <row r="118" customFormat="1" ht="14.25" hidden="1" spans="1:9">
      <c r="A118" s="151" t="s">
        <v>1403</v>
      </c>
      <c r="B118" s="156">
        <v>2011307</v>
      </c>
      <c r="C118" s="156" t="s">
        <v>1475</v>
      </c>
      <c r="D118" s="158">
        <v>0</v>
      </c>
      <c r="E118" s="158">
        <v>0</v>
      </c>
      <c r="F118" s="158"/>
      <c r="G118" s="214"/>
      <c r="H118" s="214"/>
      <c r="I118" s="151">
        <f t="shared" si="1"/>
        <v>0</v>
      </c>
    </row>
    <row r="119" s="198" customFormat="1" ht="16" customHeight="1" spans="1:9">
      <c r="A119" s="151" t="s">
        <v>1403</v>
      </c>
      <c r="B119" s="209">
        <v>2011308</v>
      </c>
      <c r="C119" s="209" t="s">
        <v>1476</v>
      </c>
      <c r="D119" s="213">
        <v>79</v>
      </c>
      <c r="E119" s="213">
        <v>1853</v>
      </c>
      <c r="F119" s="213">
        <v>37</v>
      </c>
      <c r="G119" s="211">
        <f>F119/D119*100</f>
        <v>46.8354430379747</v>
      </c>
      <c r="H119" s="211">
        <f>F119/E119*100</f>
        <v>1.99676200755532</v>
      </c>
      <c r="I119" s="151">
        <f t="shared" si="1"/>
        <v>1969</v>
      </c>
    </row>
    <row r="120" customFormat="1" ht="14.25" hidden="1" spans="1:9">
      <c r="A120" s="151" t="s">
        <v>1403</v>
      </c>
      <c r="B120" s="156">
        <v>2011350</v>
      </c>
      <c r="C120" s="156" t="s">
        <v>1413</v>
      </c>
      <c r="D120" s="158">
        <v>0</v>
      </c>
      <c r="E120" s="158">
        <v>0</v>
      </c>
      <c r="F120" s="158"/>
      <c r="G120" s="214"/>
      <c r="H120" s="214"/>
      <c r="I120" s="151">
        <f t="shared" si="1"/>
        <v>0</v>
      </c>
    </row>
    <row r="121" s="198" customFormat="1" ht="16" customHeight="1" spans="1:9">
      <c r="A121" s="151" t="s">
        <v>1403</v>
      </c>
      <c r="B121" s="209">
        <v>2011399</v>
      </c>
      <c r="C121" s="209" t="s">
        <v>1477</v>
      </c>
      <c r="D121" s="213">
        <v>194</v>
      </c>
      <c r="E121" s="213">
        <v>192</v>
      </c>
      <c r="F121" s="213">
        <v>208</v>
      </c>
      <c r="G121" s="211">
        <f>F121/D121*100</f>
        <v>107.216494845361</v>
      </c>
      <c r="H121" s="211">
        <f>F121/E121*100</f>
        <v>108.333333333333</v>
      </c>
      <c r="I121" s="151">
        <f t="shared" si="1"/>
        <v>594</v>
      </c>
    </row>
    <row r="122" s="198" customFormat="1" ht="16" customHeight="1" spans="1:9">
      <c r="A122" s="151" t="s">
        <v>1401</v>
      </c>
      <c r="B122" s="209">
        <v>20114</v>
      </c>
      <c r="C122" s="212" t="s">
        <v>1478</v>
      </c>
      <c r="D122" s="210">
        <f>SUM(D123:D133)</f>
        <v>5</v>
      </c>
      <c r="E122" s="210">
        <f>SUM(E123:E133)</f>
        <v>12</v>
      </c>
      <c r="F122" s="210">
        <f>SUM(F123:F133)</f>
        <v>18</v>
      </c>
      <c r="G122" s="211">
        <f>F122/D122*100</f>
        <v>360</v>
      </c>
      <c r="H122" s="211">
        <f>F122/E122*100</f>
        <v>150</v>
      </c>
      <c r="I122" s="151">
        <f t="shared" si="1"/>
        <v>35</v>
      </c>
    </row>
    <row r="123" customFormat="1" ht="14.25" hidden="1" spans="1:9">
      <c r="A123" s="151" t="s">
        <v>1403</v>
      </c>
      <c r="B123" s="156">
        <v>2011401</v>
      </c>
      <c r="C123" s="156" t="s">
        <v>1451</v>
      </c>
      <c r="D123" s="158">
        <v>0</v>
      </c>
      <c r="E123" s="158">
        <v>0</v>
      </c>
      <c r="F123" s="158"/>
      <c r="G123" s="214"/>
      <c r="H123" s="214"/>
      <c r="I123" s="151">
        <f t="shared" si="1"/>
        <v>0</v>
      </c>
    </row>
    <row r="124" customFormat="1" ht="14.25" hidden="1" spans="1:9">
      <c r="A124" s="151" t="s">
        <v>1403</v>
      </c>
      <c r="B124" s="156">
        <v>2011402</v>
      </c>
      <c r="C124" s="156" t="s">
        <v>1436</v>
      </c>
      <c r="D124" s="158">
        <v>0</v>
      </c>
      <c r="E124" s="158">
        <v>0</v>
      </c>
      <c r="F124" s="158"/>
      <c r="G124" s="214"/>
      <c r="H124" s="214"/>
      <c r="I124" s="151">
        <f t="shared" si="1"/>
        <v>0</v>
      </c>
    </row>
    <row r="125" customFormat="1" ht="14.25" hidden="1" spans="1:9">
      <c r="A125" s="151" t="s">
        <v>1403</v>
      </c>
      <c r="B125" s="156">
        <v>2011403</v>
      </c>
      <c r="C125" s="156" t="s">
        <v>1406</v>
      </c>
      <c r="D125" s="158">
        <v>0</v>
      </c>
      <c r="E125" s="158">
        <v>0</v>
      </c>
      <c r="F125" s="158"/>
      <c r="G125" s="214"/>
      <c r="H125" s="214"/>
      <c r="I125" s="151">
        <f t="shared" si="1"/>
        <v>0</v>
      </c>
    </row>
    <row r="126" customFormat="1" ht="14.25" hidden="1" spans="1:9">
      <c r="A126" s="151" t="s">
        <v>1403</v>
      </c>
      <c r="B126" s="156">
        <v>2011404</v>
      </c>
      <c r="C126" s="156" t="s">
        <v>1479</v>
      </c>
      <c r="D126" s="158">
        <v>0</v>
      </c>
      <c r="E126" s="158">
        <v>0</v>
      </c>
      <c r="F126" s="158"/>
      <c r="G126" s="214"/>
      <c r="H126" s="214"/>
      <c r="I126" s="151">
        <f t="shared" si="1"/>
        <v>0</v>
      </c>
    </row>
    <row r="127" customFormat="1" ht="14.25" hidden="1" spans="1:9">
      <c r="A127" s="151" t="s">
        <v>1403</v>
      </c>
      <c r="B127" s="156">
        <v>2011405</v>
      </c>
      <c r="C127" s="156" t="s">
        <v>1480</v>
      </c>
      <c r="D127" s="158">
        <v>0</v>
      </c>
      <c r="E127" s="158">
        <v>0</v>
      </c>
      <c r="F127" s="158"/>
      <c r="G127" s="214"/>
      <c r="H127" s="214"/>
      <c r="I127" s="151">
        <f t="shared" si="1"/>
        <v>0</v>
      </c>
    </row>
    <row r="128" customFormat="1" ht="14.25" hidden="1" spans="1:9">
      <c r="A128" s="151" t="s">
        <v>1403</v>
      </c>
      <c r="B128" s="156">
        <v>2011408</v>
      </c>
      <c r="C128" s="156" t="s">
        <v>1481</v>
      </c>
      <c r="D128" s="158">
        <v>0</v>
      </c>
      <c r="E128" s="158">
        <v>0</v>
      </c>
      <c r="F128" s="158"/>
      <c r="G128" s="214"/>
      <c r="H128" s="214"/>
      <c r="I128" s="151">
        <f t="shared" si="1"/>
        <v>0</v>
      </c>
    </row>
    <row r="129" s="198" customFormat="1" ht="16" customHeight="1" spans="1:9">
      <c r="A129" s="151" t="s">
        <v>1403</v>
      </c>
      <c r="B129" s="209">
        <v>2011409</v>
      </c>
      <c r="C129" s="209" t="s">
        <v>1482</v>
      </c>
      <c r="D129" s="213">
        <v>5</v>
      </c>
      <c r="E129" s="213">
        <v>12</v>
      </c>
      <c r="F129" s="213">
        <v>18</v>
      </c>
      <c r="G129" s="211">
        <f>F129/D129*100</f>
        <v>360</v>
      </c>
      <c r="H129" s="211">
        <f>F129/E129*100</f>
        <v>150</v>
      </c>
      <c r="I129" s="151">
        <f t="shared" si="1"/>
        <v>35</v>
      </c>
    </row>
    <row r="130" customFormat="1" ht="14.25" hidden="1" spans="1:9">
      <c r="A130" s="151" t="s">
        <v>1403</v>
      </c>
      <c r="B130" s="156">
        <v>2011410</v>
      </c>
      <c r="C130" s="156" t="s">
        <v>1483</v>
      </c>
      <c r="D130" s="158">
        <v>0</v>
      </c>
      <c r="E130" s="158">
        <v>0</v>
      </c>
      <c r="F130" s="158"/>
      <c r="G130" s="214"/>
      <c r="H130" s="214"/>
      <c r="I130" s="151">
        <f t="shared" si="1"/>
        <v>0</v>
      </c>
    </row>
    <row r="131" customFormat="1" ht="14.25" hidden="1" spans="1:9">
      <c r="A131" s="151" t="s">
        <v>1403</v>
      </c>
      <c r="B131" s="156">
        <v>2011411</v>
      </c>
      <c r="C131" s="156" t="s">
        <v>1484</v>
      </c>
      <c r="D131" s="158">
        <v>0</v>
      </c>
      <c r="E131" s="158">
        <v>0</v>
      </c>
      <c r="F131" s="158"/>
      <c r="G131" s="214"/>
      <c r="H131" s="214"/>
      <c r="I131" s="151">
        <f t="shared" si="1"/>
        <v>0</v>
      </c>
    </row>
    <row r="132" customFormat="1" ht="14.25" hidden="1" spans="1:9">
      <c r="A132" s="151" t="s">
        <v>1403</v>
      </c>
      <c r="B132" s="156">
        <v>2011450</v>
      </c>
      <c r="C132" s="156" t="s">
        <v>1413</v>
      </c>
      <c r="D132" s="158">
        <v>0</v>
      </c>
      <c r="E132" s="158">
        <v>0</v>
      </c>
      <c r="F132" s="158"/>
      <c r="G132" s="214"/>
      <c r="H132" s="214"/>
      <c r="I132" s="151">
        <f t="shared" si="1"/>
        <v>0</v>
      </c>
    </row>
    <row r="133" customFormat="1" ht="14.25" hidden="1" spans="1:9">
      <c r="A133" s="151" t="s">
        <v>1403</v>
      </c>
      <c r="B133" s="156">
        <v>2011499</v>
      </c>
      <c r="C133" s="156" t="s">
        <v>1485</v>
      </c>
      <c r="D133" s="158">
        <v>0</v>
      </c>
      <c r="E133" s="158">
        <v>0</v>
      </c>
      <c r="F133" s="158"/>
      <c r="G133" s="214"/>
      <c r="H133" s="214"/>
      <c r="I133" s="151">
        <f t="shared" si="1"/>
        <v>0</v>
      </c>
    </row>
    <row r="134" s="198" customFormat="1" ht="16" customHeight="1" spans="1:9">
      <c r="A134" s="151" t="s">
        <v>1401</v>
      </c>
      <c r="B134" s="209">
        <v>20123</v>
      </c>
      <c r="C134" s="212" t="s">
        <v>1486</v>
      </c>
      <c r="D134" s="210">
        <f>SUM(D135:D140)</f>
        <v>52</v>
      </c>
      <c r="E134" s="210">
        <f>SUM(E135:E140)</f>
        <v>64</v>
      </c>
      <c r="F134" s="210">
        <f>SUM(F135:F140)</f>
        <v>76</v>
      </c>
      <c r="G134" s="211">
        <f>F134/D134*100</f>
        <v>146.153846153846</v>
      </c>
      <c r="H134" s="211">
        <f>F134/E134*100</f>
        <v>118.75</v>
      </c>
      <c r="I134" s="151">
        <f t="shared" si="1"/>
        <v>192</v>
      </c>
    </row>
    <row r="135" s="198" customFormat="1" ht="16" customHeight="1" spans="1:9">
      <c r="A135" s="151" t="s">
        <v>1403</v>
      </c>
      <c r="B135" s="209">
        <v>2012301</v>
      </c>
      <c r="C135" s="209" t="s">
        <v>1404</v>
      </c>
      <c r="D135" s="213">
        <v>43</v>
      </c>
      <c r="E135" s="213">
        <v>55</v>
      </c>
      <c r="F135" s="213">
        <v>59</v>
      </c>
      <c r="G135" s="211">
        <f>F135/D135*100</f>
        <v>137.209302325581</v>
      </c>
      <c r="H135" s="211">
        <f>F135/E135*100</f>
        <v>107.272727272727</v>
      </c>
      <c r="I135" s="151">
        <f t="shared" ref="I135:I198" si="2">D135+E135+F135</f>
        <v>157</v>
      </c>
    </row>
    <row r="136" s="198" customFormat="1" ht="16" customHeight="1" spans="1:9">
      <c r="A136" s="151" t="s">
        <v>1403</v>
      </c>
      <c r="B136" s="209">
        <v>2012302</v>
      </c>
      <c r="C136" s="209" t="s">
        <v>1405</v>
      </c>
      <c r="D136" s="213">
        <v>9</v>
      </c>
      <c r="E136" s="213">
        <v>9</v>
      </c>
      <c r="F136" s="213">
        <v>9</v>
      </c>
      <c r="G136" s="211">
        <f>F136/D136*100</f>
        <v>100</v>
      </c>
      <c r="H136" s="211">
        <f>F136/E136*100</f>
        <v>100</v>
      </c>
      <c r="I136" s="151">
        <f t="shared" si="2"/>
        <v>27</v>
      </c>
    </row>
    <row r="137" customFormat="1" ht="14.25" hidden="1" spans="1:9">
      <c r="A137" s="151" t="s">
        <v>1403</v>
      </c>
      <c r="B137" s="156">
        <v>2012303</v>
      </c>
      <c r="C137" s="156" t="s">
        <v>1406</v>
      </c>
      <c r="D137" s="158">
        <v>0</v>
      </c>
      <c r="E137" s="158">
        <v>0</v>
      </c>
      <c r="F137" s="158"/>
      <c r="G137" s="214"/>
      <c r="H137" s="214"/>
      <c r="I137" s="151">
        <f t="shared" si="2"/>
        <v>0</v>
      </c>
    </row>
    <row r="138" s="198" customFormat="1" ht="16" customHeight="1" spans="1:9">
      <c r="A138" s="151" t="s">
        <v>1403</v>
      </c>
      <c r="B138" s="209">
        <v>2012304</v>
      </c>
      <c r="C138" s="209" t="s">
        <v>1487</v>
      </c>
      <c r="D138" s="213">
        <v>0</v>
      </c>
      <c r="E138" s="213">
        <v>0</v>
      </c>
      <c r="F138" s="213">
        <v>8</v>
      </c>
      <c r="G138" s="211"/>
      <c r="H138" s="211"/>
      <c r="I138" s="151">
        <f t="shared" si="2"/>
        <v>8</v>
      </c>
    </row>
    <row r="139" customFormat="1" ht="14.25" hidden="1" spans="1:9">
      <c r="A139" s="151" t="s">
        <v>1403</v>
      </c>
      <c r="B139" s="156">
        <v>2012350</v>
      </c>
      <c r="C139" s="156" t="s">
        <v>1413</v>
      </c>
      <c r="D139" s="158">
        <v>0</v>
      </c>
      <c r="E139" s="158">
        <v>0</v>
      </c>
      <c r="F139" s="158"/>
      <c r="G139" s="214"/>
      <c r="H139" s="214"/>
      <c r="I139" s="151">
        <f t="shared" si="2"/>
        <v>0</v>
      </c>
    </row>
    <row r="140" customFormat="1" ht="14.25" hidden="1" spans="1:9">
      <c r="A140" s="151" t="s">
        <v>1403</v>
      </c>
      <c r="B140" s="156">
        <v>2012399</v>
      </c>
      <c r="C140" s="156" t="s">
        <v>1488</v>
      </c>
      <c r="D140" s="158">
        <v>0</v>
      </c>
      <c r="E140" s="158">
        <v>0</v>
      </c>
      <c r="F140" s="158"/>
      <c r="G140" s="214"/>
      <c r="H140" s="214"/>
      <c r="I140" s="151">
        <f t="shared" si="2"/>
        <v>0</v>
      </c>
    </row>
    <row r="141" customFormat="1" ht="14.25" hidden="1" spans="1:9">
      <c r="A141" s="151" t="s">
        <v>1401</v>
      </c>
      <c r="B141" s="156">
        <v>20125</v>
      </c>
      <c r="C141" s="215" t="s">
        <v>1489</v>
      </c>
      <c r="D141" s="162">
        <f>SUM(D142:D148)</f>
        <v>0</v>
      </c>
      <c r="E141" s="162">
        <f>SUM(E142:E148)</f>
        <v>0</v>
      </c>
      <c r="F141" s="162">
        <f>SUM(F142:F148)</f>
        <v>0</v>
      </c>
      <c r="G141" s="214"/>
      <c r="H141" s="214"/>
      <c r="I141" s="151">
        <f t="shared" si="2"/>
        <v>0</v>
      </c>
    </row>
    <row r="142" customFormat="1" ht="14.25" hidden="1" spans="1:9">
      <c r="A142" s="151" t="s">
        <v>1403</v>
      </c>
      <c r="B142" s="156">
        <v>2012501</v>
      </c>
      <c r="C142" s="156" t="s">
        <v>1451</v>
      </c>
      <c r="D142" s="158">
        <v>0</v>
      </c>
      <c r="E142" s="158">
        <v>0</v>
      </c>
      <c r="F142" s="158"/>
      <c r="G142" s="214"/>
      <c r="H142" s="214"/>
      <c r="I142" s="151">
        <f t="shared" si="2"/>
        <v>0</v>
      </c>
    </row>
    <row r="143" customFormat="1" ht="14.25" hidden="1" spans="1:9">
      <c r="A143" s="151" t="s">
        <v>1403</v>
      </c>
      <c r="B143" s="156">
        <v>2012502</v>
      </c>
      <c r="C143" s="156" t="s">
        <v>1436</v>
      </c>
      <c r="D143" s="158">
        <v>0</v>
      </c>
      <c r="E143" s="158">
        <v>0</v>
      </c>
      <c r="F143" s="158"/>
      <c r="G143" s="214"/>
      <c r="H143" s="214"/>
      <c r="I143" s="151">
        <f t="shared" si="2"/>
        <v>0</v>
      </c>
    </row>
    <row r="144" customFormat="1" ht="14.25" hidden="1" spans="1:9">
      <c r="A144" s="151" t="s">
        <v>1403</v>
      </c>
      <c r="B144" s="156">
        <v>2012503</v>
      </c>
      <c r="C144" s="156" t="s">
        <v>1406</v>
      </c>
      <c r="D144" s="158">
        <v>0</v>
      </c>
      <c r="E144" s="158">
        <v>0</v>
      </c>
      <c r="F144" s="158"/>
      <c r="G144" s="214"/>
      <c r="H144" s="214"/>
      <c r="I144" s="151">
        <f t="shared" si="2"/>
        <v>0</v>
      </c>
    </row>
    <row r="145" customFormat="1" ht="14.25" hidden="1" spans="1:9">
      <c r="A145" s="151" t="s">
        <v>1403</v>
      </c>
      <c r="B145" s="156">
        <v>2012504</v>
      </c>
      <c r="C145" s="156" t="s">
        <v>1490</v>
      </c>
      <c r="D145" s="158">
        <v>0</v>
      </c>
      <c r="E145" s="158">
        <v>0</v>
      </c>
      <c r="F145" s="158"/>
      <c r="G145" s="214"/>
      <c r="H145" s="214"/>
      <c r="I145" s="151">
        <f t="shared" si="2"/>
        <v>0</v>
      </c>
    </row>
    <row r="146" customFormat="1" ht="14.25" hidden="1" spans="1:9">
      <c r="A146" s="151" t="s">
        <v>1403</v>
      </c>
      <c r="B146" s="156">
        <v>2012505</v>
      </c>
      <c r="C146" s="156" t="s">
        <v>1491</v>
      </c>
      <c r="D146" s="158">
        <v>0</v>
      </c>
      <c r="E146" s="158">
        <v>0</v>
      </c>
      <c r="F146" s="158"/>
      <c r="G146" s="214"/>
      <c r="H146" s="214"/>
      <c r="I146" s="151">
        <f t="shared" si="2"/>
        <v>0</v>
      </c>
    </row>
    <row r="147" customFormat="1" ht="14.25" hidden="1" spans="1:9">
      <c r="A147" s="151" t="s">
        <v>1403</v>
      </c>
      <c r="B147" s="156">
        <v>2012550</v>
      </c>
      <c r="C147" s="156" t="s">
        <v>1413</v>
      </c>
      <c r="D147" s="158">
        <v>0</v>
      </c>
      <c r="E147" s="158">
        <v>0</v>
      </c>
      <c r="F147" s="158"/>
      <c r="G147" s="214"/>
      <c r="H147" s="214"/>
      <c r="I147" s="151">
        <f t="shared" si="2"/>
        <v>0</v>
      </c>
    </row>
    <row r="148" customFormat="1" ht="14.25" hidden="1" spans="1:9">
      <c r="A148" s="151" t="s">
        <v>1403</v>
      </c>
      <c r="B148" s="156">
        <v>2012599</v>
      </c>
      <c r="C148" s="156" t="s">
        <v>1492</v>
      </c>
      <c r="D148" s="158">
        <v>0</v>
      </c>
      <c r="E148" s="158">
        <v>0</v>
      </c>
      <c r="F148" s="158"/>
      <c r="G148" s="214"/>
      <c r="H148" s="214"/>
      <c r="I148" s="151">
        <f t="shared" si="2"/>
        <v>0</v>
      </c>
    </row>
    <row r="149" s="198" customFormat="1" ht="16" customHeight="1" spans="1:9">
      <c r="A149" s="151" t="s">
        <v>1401</v>
      </c>
      <c r="B149" s="209">
        <v>20126</v>
      </c>
      <c r="C149" s="212" t="s">
        <v>1493</v>
      </c>
      <c r="D149" s="210">
        <f>SUM(D150:D154)</f>
        <v>125</v>
      </c>
      <c r="E149" s="210">
        <f>SUM(E150:E154)</f>
        <v>118</v>
      </c>
      <c r="F149" s="210">
        <f>SUM(F150:F154)</f>
        <v>141</v>
      </c>
      <c r="G149" s="211">
        <f>F149/D149*100</f>
        <v>112.8</v>
      </c>
      <c r="H149" s="211">
        <f>F149/E149*100</f>
        <v>119.491525423729</v>
      </c>
      <c r="I149" s="151">
        <f t="shared" si="2"/>
        <v>384</v>
      </c>
    </row>
    <row r="150" customFormat="1" ht="14.25" hidden="1" spans="1:9">
      <c r="A150" s="151" t="s">
        <v>1403</v>
      </c>
      <c r="B150" s="156">
        <v>2012601</v>
      </c>
      <c r="C150" s="156" t="s">
        <v>1451</v>
      </c>
      <c r="D150" s="158">
        <v>0</v>
      </c>
      <c r="E150" s="158">
        <v>0</v>
      </c>
      <c r="F150" s="158"/>
      <c r="G150" s="214"/>
      <c r="H150" s="214"/>
      <c r="I150" s="151">
        <f t="shared" si="2"/>
        <v>0</v>
      </c>
    </row>
    <row r="151" customFormat="1" ht="14.25" hidden="1" spans="1:9">
      <c r="A151" s="151" t="s">
        <v>1403</v>
      </c>
      <c r="B151" s="156">
        <v>2012602</v>
      </c>
      <c r="C151" s="156" t="s">
        <v>1436</v>
      </c>
      <c r="D151" s="158">
        <v>0</v>
      </c>
      <c r="E151" s="158">
        <v>0</v>
      </c>
      <c r="F151" s="158"/>
      <c r="G151" s="214"/>
      <c r="H151" s="214"/>
      <c r="I151" s="151">
        <f t="shared" si="2"/>
        <v>0</v>
      </c>
    </row>
    <row r="152" customFormat="1" ht="14.25" hidden="1" spans="1:9">
      <c r="A152" s="151" t="s">
        <v>1403</v>
      </c>
      <c r="B152" s="156">
        <v>2012603</v>
      </c>
      <c r="C152" s="156" t="s">
        <v>1406</v>
      </c>
      <c r="D152" s="158">
        <v>0</v>
      </c>
      <c r="E152" s="158">
        <v>0</v>
      </c>
      <c r="F152" s="158"/>
      <c r="G152" s="214"/>
      <c r="H152" s="214"/>
      <c r="I152" s="151">
        <f t="shared" si="2"/>
        <v>0</v>
      </c>
    </row>
    <row r="153" customFormat="1" ht="14.25" hidden="1" spans="1:9">
      <c r="A153" s="151" t="s">
        <v>1403</v>
      </c>
      <c r="B153" s="156">
        <v>2012604</v>
      </c>
      <c r="C153" s="156" t="s">
        <v>1494</v>
      </c>
      <c r="D153" s="158">
        <v>0</v>
      </c>
      <c r="E153" s="158">
        <v>0</v>
      </c>
      <c r="F153" s="158"/>
      <c r="G153" s="214"/>
      <c r="H153" s="214"/>
      <c r="I153" s="151">
        <f t="shared" si="2"/>
        <v>0</v>
      </c>
    </row>
    <row r="154" s="198" customFormat="1" ht="16" customHeight="1" spans="1:9">
      <c r="A154" s="151" t="s">
        <v>1403</v>
      </c>
      <c r="B154" s="209">
        <v>2012699</v>
      </c>
      <c r="C154" s="209" t="s">
        <v>1495</v>
      </c>
      <c r="D154" s="213">
        <v>125</v>
      </c>
      <c r="E154" s="213">
        <v>118</v>
      </c>
      <c r="F154" s="213">
        <v>141</v>
      </c>
      <c r="G154" s="211">
        <f>F154/D154*100</f>
        <v>112.8</v>
      </c>
      <c r="H154" s="211">
        <f>F154/E154*100</f>
        <v>119.491525423729</v>
      </c>
      <c r="I154" s="151">
        <f t="shared" si="2"/>
        <v>384</v>
      </c>
    </row>
    <row r="155" s="198" customFormat="1" ht="16" customHeight="1" spans="1:9">
      <c r="A155" s="151" t="s">
        <v>1401</v>
      </c>
      <c r="B155" s="209">
        <v>20128</v>
      </c>
      <c r="C155" s="212" t="s">
        <v>1496</v>
      </c>
      <c r="D155" s="210">
        <f>SUM(D156:D161)</f>
        <v>64</v>
      </c>
      <c r="E155" s="210">
        <f>SUM(E156:E161)</f>
        <v>57</v>
      </c>
      <c r="F155" s="210">
        <f>SUM(F156:F161)</f>
        <v>59</v>
      </c>
      <c r="G155" s="211">
        <f>F155/D155*100</f>
        <v>92.1875</v>
      </c>
      <c r="H155" s="211">
        <f>F155/E155*100</f>
        <v>103.508771929825</v>
      </c>
      <c r="I155" s="151">
        <f t="shared" si="2"/>
        <v>180</v>
      </c>
    </row>
    <row r="156" s="198" customFormat="1" ht="16" customHeight="1" spans="1:9">
      <c r="A156" s="151" t="s">
        <v>1403</v>
      </c>
      <c r="B156" s="209">
        <v>2012801</v>
      </c>
      <c r="C156" s="209" t="s">
        <v>1404</v>
      </c>
      <c r="D156" s="213">
        <v>64</v>
      </c>
      <c r="E156" s="213">
        <v>57</v>
      </c>
      <c r="F156" s="213">
        <v>50</v>
      </c>
      <c r="G156" s="211">
        <f>F156/D156*100</f>
        <v>78.125</v>
      </c>
      <c r="H156" s="211">
        <f>F156/E156*100</f>
        <v>87.719298245614</v>
      </c>
      <c r="I156" s="151">
        <f t="shared" si="2"/>
        <v>171</v>
      </c>
    </row>
    <row r="157" s="198" customFormat="1" ht="16" customHeight="1" spans="1:9">
      <c r="A157" s="151" t="s">
        <v>1403</v>
      </c>
      <c r="B157" s="209">
        <v>2012802</v>
      </c>
      <c r="C157" s="209" t="s">
        <v>1405</v>
      </c>
      <c r="D157" s="213">
        <v>0</v>
      </c>
      <c r="E157" s="213">
        <v>0</v>
      </c>
      <c r="F157" s="213">
        <v>9</v>
      </c>
      <c r="G157" s="211"/>
      <c r="H157" s="211"/>
      <c r="I157" s="151">
        <f t="shared" si="2"/>
        <v>9</v>
      </c>
    </row>
    <row r="158" customFormat="1" ht="14.25" hidden="1" spans="1:9">
      <c r="A158" s="151" t="s">
        <v>1403</v>
      </c>
      <c r="B158" s="156">
        <v>2012803</v>
      </c>
      <c r="C158" s="156" t="s">
        <v>1406</v>
      </c>
      <c r="D158" s="158">
        <v>0</v>
      </c>
      <c r="E158" s="158">
        <v>0</v>
      </c>
      <c r="F158" s="158"/>
      <c r="G158" s="214"/>
      <c r="H158" s="214"/>
      <c r="I158" s="151">
        <f t="shared" si="2"/>
        <v>0</v>
      </c>
    </row>
    <row r="159" customFormat="1" ht="14.25" hidden="1" spans="1:9">
      <c r="A159" s="151" t="s">
        <v>1403</v>
      </c>
      <c r="B159" s="156">
        <v>2012804</v>
      </c>
      <c r="C159" s="156" t="s">
        <v>1418</v>
      </c>
      <c r="D159" s="158">
        <v>0</v>
      </c>
      <c r="E159" s="158">
        <v>0</v>
      </c>
      <c r="F159" s="158"/>
      <c r="G159" s="214"/>
      <c r="H159" s="214"/>
      <c r="I159" s="151">
        <f t="shared" si="2"/>
        <v>0</v>
      </c>
    </row>
    <row r="160" customFormat="1" ht="14.25" hidden="1" spans="1:9">
      <c r="A160" s="151" t="s">
        <v>1403</v>
      </c>
      <c r="B160" s="156">
        <v>2012850</v>
      </c>
      <c r="C160" s="156" t="s">
        <v>1413</v>
      </c>
      <c r="D160" s="158">
        <v>0</v>
      </c>
      <c r="E160" s="158">
        <v>0</v>
      </c>
      <c r="F160" s="158"/>
      <c r="G160" s="214"/>
      <c r="H160" s="214"/>
      <c r="I160" s="151">
        <f t="shared" si="2"/>
        <v>0</v>
      </c>
    </row>
    <row r="161" customFormat="1" ht="14.25" hidden="1" spans="1:9">
      <c r="A161" s="151" t="s">
        <v>1403</v>
      </c>
      <c r="B161" s="156">
        <v>2012899</v>
      </c>
      <c r="C161" s="156" t="s">
        <v>1497</v>
      </c>
      <c r="D161" s="158">
        <v>0</v>
      </c>
      <c r="E161" s="158">
        <v>0</v>
      </c>
      <c r="F161" s="158"/>
      <c r="G161" s="214"/>
      <c r="H161" s="214"/>
      <c r="I161" s="151">
        <f t="shared" si="2"/>
        <v>0</v>
      </c>
    </row>
    <row r="162" s="198" customFormat="1" ht="16" customHeight="1" spans="1:9">
      <c r="A162" s="151" t="s">
        <v>1401</v>
      </c>
      <c r="B162" s="209">
        <v>20129</v>
      </c>
      <c r="C162" s="212" t="s">
        <v>1498</v>
      </c>
      <c r="D162" s="210">
        <f>SUM(D163:D168)</f>
        <v>864</v>
      </c>
      <c r="E162" s="210">
        <f>SUM(E163:E168)</f>
        <v>981</v>
      </c>
      <c r="F162" s="210">
        <f>SUM(F163:F168)</f>
        <v>928</v>
      </c>
      <c r="G162" s="211">
        <f>F162/D162*100</f>
        <v>107.407407407407</v>
      </c>
      <c r="H162" s="211">
        <f>F162/E162*100</f>
        <v>94.5973496432212</v>
      </c>
      <c r="I162" s="151">
        <f t="shared" si="2"/>
        <v>2773</v>
      </c>
    </row>
    <row r="163" s="198" customFormat="1" ht="16" customHeight="1" spans="1:9">
      <c r="A163" s="151" t="s">
        <v>1403</v>
      </c>
      <c r="B163" s="209">
        <v>2012901</v>
      </c>
      <c r="C163" s="209" t="s">
        <v>1404</v>
      </c>
      <c r="D163" s="213">
        <v>227</v>
      </c>
      <c r="E163" s="213">
        <v>219</v>
      </c>
      <c r="F163" s="213">
        <v>242</v>
      </c>
      <c r="G163" s="211">
        <f>F163/D163*100</f>
        <v>106.607929515419</v>
      </c>
      <c r="H163" s="211">
        <f>F163/E163*100</f>
        <v>110.502283105023</v>
      </c>
      <c r="I163" s="151">
        <f t="shared" si="2"/>
        <v>688</v>
      </c>
    </row>
    <row r="164" s="198" customFormat="1" ht="16" customHeight="1" spans="1:9">
      <c r="A164" s="151" t="s">
        <v>1403</v>
      </c>
      <c r="B164" s="209">
        <v>2012902</v>
      </c>
      <c r="C164" s="209" t="s">
        <v>1405</v>
      </c>
      <c r="D164" s="213">
        <v>151</v>
      </c>
      <c r="E164" s="213">
        <v>140</v>
      </c>
      <c r="F164" s="213">
        <v>123</v>
      </c>
      <c r="G164" s="211">
        <f>F164/D164*100</f>
        <v>81.4569536423841</v>
      </c>
      <c r="H164" s="211">
        <f>F164/E164*100</f>
        <v>87.8571428571429</v>
      </c>
      <c r="I164" s="151">
        <f t="shared" si="2"/>
        <v>414</v>
      </c>
    </row>
    <row r="165" customFormat="1" ht="14.25" hidden="1" spans="1:9">
      <c r="A165" s="151" t="s">
        <v>1403</v>
      </c>
      <c r="B165" s="156">
        <v>2012903</v>
      </c>
      <c r="C165" s="156" t="s">
        <v>1406</v>
      </c>
      <c r="D165" s="158">
        <v>0</v>
      </c>
      <c r="E165" s="158">
        <v>0</v>
      </c>
      <c r="F165" s="158"/>
      <c r="G165" s="214"/>
      <c r="H165" s="214"/>
      <c r="I165" s="151">
        <f t="shared" si="2"/>
        <v>0</v>
      </c>
    </row>
    <row r="166" customFormat="1" ht="14.25" hidden="1" spans="1:9">
      <c r="A166" s="151" t="s">
        <v>1403</v>
      </c>
      <c r="B166" s="156">
        <v>2012906</v>
      </c>
      <c r="C166" s="156" t="s">
        <v>1499</v>
      </c>
      <c r="D166" s="158">
        <v>0</v>
      </c>
      <c r="E166" s="158">
        <v>0</v>
      </c>
      <c r="F166" s="158"/>
      <c r="G166" s="214"/>
      <c r="H166" s="214"/>
      <c r="I166" s="151">
        <f t="shared" si="2"/>
        <v>0</v>
      </c>
    </row>
    <row r="167" customFormat="1" ht="14.25" hidden="1" spans="1:9">
      <c r="A167" s="151" t="s">
        <v>1403</v>
      </c>
      <c r="B167" s="156">
        <v>2012950</v>
      </c>
      <c r="C167" s="156" t="s">
        <v>1413</v>
      </c>
      <c r="D167" s="158">
        <v>0</v>
      </c>
      <c r="E167" s="158">
        <v>0</v>
      </c>
      <c r="F167" s="158"/>
      <c r="G167" s="214"/>
      <c r="H167" s="214"/>
      <c r="I167" s="151">
        <f t="shared" si="2"/>
        <v>0</v>
      </c>
    </row>
    <row r="168" s="198" customFormat="1" ht="16" customHeight="1" spans="1:9">
      <c r="A168" s="151" t="s">
        <v>1403</v>
      </c>
      <c r="B168" s="209">
        <v>2012999</v>
      </c>
      <c r="C168" s="209" t="s">
        <v>1500</v>
      </c>
      <c r="D168" s="213">
        <v>486</v>
      </c>
      <c r="E168" s="213">
        <v>622</v>
      </c>
      <c r="F168" s="213">
        <v>563</v>
      </c>
      <c r="G168" s="211">
        <f>F168/D168*100</f>
        <v>115.843621399177</v>
      </c>
      <c r="H168" s="211">
        <f>F168/E168*100</f>
        <v>90.5144694533762</v>
      </c>
      <c r="I168" s="151">
        <f t="shared" si="2"/>
        <v>1671</v>
      </c>
    </row>
    <row r="169" s="198" customFormat="1" ht="16" customHeight="1" spans="1:9">
      <c r="A169" s="151" t="s">
        <v>1401</v>
      </c>
      <c r="B169" s="209">
        <v>20131</v>
      </c>
      <c r="C169" s="212" t="s">
        <v>1501</v>
      </c>
      <c r="D169" s="210">
        <f>SUM(D170:D175)</f>
        <v>651</v>
      </c>
      <c r="E169" s="210">
        <f>SUM(E170:E175)</f>
        <v>749</v>
      </c>
      <c r="F169" s="210">
        <f>SUM(F170:F175)</f>
        <v>699</v>
      </c>
      <c r="G169" s="211">
        <f>F169/D169*100</f>
        <v>107.373271889401</v>
      </c>
      <c r="H169" s="211">
        <f>F169/E169*100</f>
        <v>93.324432576769</v>
      </c>
      <c r="I169" s="151">
        <f t="shared" si="2"/>
        <v>2099</v>
      </c>
    </row>
    <row r="170" s="198" customFormat="1" ht="16" customHeight="1" spans="1:9">
      <c r="A170" s="151" t="s">
        <v>1403</v>
      </c>
      <c r="B170" s="209">
        <v>2013101</v>
      </c>
      <c r="C170" s="209" t="s">
        <v>1404</v>
      </c>
      <c r="D170" s="213">
        <v>557</v>
      </c>
      <c r="E170" s="213">
        <v>563</v>
      </c>
      <c r="F170" s="213">
        <v>489</v>
      </c>
      <c r="G170" s="211">
        <f>F170/D170*100</f>
        <v>87.7917414721723</v>
      </c>
      <c r="H170" s="211">
        <f>F170/E170*100</f>
        <v>86.8561278863233</v>
      </c>
      <c r="I170" s="151">
        <f t="shared" si="2"/>
        <v>1609</v>
      </c>
    </row>
    <row r="171" s="198" customFormat="1" ht="16" customHeight="1" spans="1:9">
      <c r="A171" s="151" t="s">
        <v>1403</v>
      </c>
      <c r="B171" s="209">
        <v>2013102</v>
      </c>
      <c r="C171" s="209" t="s">
        <v>1405</v>
      </c>
      <c r="D171" s="213">
        <v>4</v>
      </c>
      <c r="E171" s="213">
        <v>90</v>
      </c>
      <c r="F171" s="213">
        <v>84</v>
      </c>
      <c r="G171" s="211">
        <f>F171/D171*100</f>
        <v>2100</v>
      </c>
      <c r="H171" s="211">
        <f>F171/E171*100</f>
        <v>93.3333333333333</v>
      </c>
      <c r="I171" s="151">
        <f t="shared" si="2"/>
        <v>178</v>
      </c>
    </row>
    <row r="172" customFormat="1" ht="14.25" hidden="1" spans="1:9">
      <c r="A172" s="151" t="s">
        <v>1403</v>
      </c>
      <c r="B172" s="156">
        <v>2013103</v>
      </c>
      <c r="C172" s="156" t="s">
        <v>1406</v>
      </c>
      <c r="D172" s="158">
        <v>0</v>
      </c>
      <c r="E172" s="158">
        <v>0</v>
      </c>
      <c r="F172" s="158"/>
      <c r="G172" s="214"/>
      <c r="H172" s="214"/>
      <c r="I172" s="151">
        <f t="shared" si="2"/>
        <v>0</v>
      </c>
    </row>
    <row r="173" s="198" customFormat="1" ht="16" customHeight="1" spans="1:9">
      <c r="A173" s="151" t="s">
        <v>1403</v>
      </c>
      <c r="B173" s="209">
        <v>2013105</v>
      </c>
      <c r="C173" s="209" t="s">
        <v>1502</v>
      </c>
      <c r="D173" s="213">
        <v>90</v>
      </c>
      <c r="E173" s="213">
        <v>98</v>
      </c>
      <c r="F173" s="213">
        <v>126</v>
      </c>
      <c r="G173" s="211">
        <f>F173/D173*100</f>
        <v>140</v>
      </c>
      <c r="H173" s="211">
        <f>F173/E173*100</f>
        <v>128.571428571429</v>
      </c>
      <c r="I173" s="151">
        <f t="shared" si="2"/>
        <v>314</v>
      </c>
    </row>
    <row r="174" customFormat="1" ht="14.25" hidden="1" spans="1:9">
      <c r="A174" s="151" t="s">
        <v>1403</v>
      </c>
      <c r="B174" s="156">
        <v>2013150</v>
      </c>
      <c r="C174" s="156" t="s">
        <v>1413</v>
      </c>
      <c r="D174" s="158">
        <v>0</v>
      </c>
      <c r="E174" s="158">
        <v>0</v>
      </c>
      <c r="F174" s="158"/>
      <c r="G174" s="214"/>
      <c r="H174" s="214"/>
      <c r="I174" s="151">
        <f t="shared" si="2"/>
        <v>0</v>
      </c>
    </row>
    <row r="175" s="198" customFormat="1" ht="16" customHeight="1" spans="1:9">
      <c r="A175" s="151" t="s">
        <v>1403</v>
      </c>
      <c r="B175" s="209">
        <v>2013199</v>
      </c>
      <c r="C175" s="209" t="s">
        <v>1503</v>
      </c>
      <c r="D175" s="213">
        <v>0</v>
      </c>
      <c r="E175" s="213">
        <v>-2</v>
      </c>
      <c r="F175" s="213"/>
      <c r="G175" s="211"/>
      <c r="H175" s="211">
        <f>F175/E175*100</f>
        <v>0</v>
      </c>
      <c r="I175" s="151">
        <f t="shared" si="2"/>
        <v>-2</v>
      </c>
    </row>
    <row r="176" s="198" customFormat="1" ht="16" customHeight="1" spans="1:9">
      <c r="A176" s="151" t="s">
        <v>1401</v>
      </c>
      <c r="B176" s="209">
        <v>20132</v>
      </c>
      <c r="C176" s="212" t="s">
        <v>1504</v>
      </c>
      <c r="D176" s="210">
        <f>SUM(D177:D182)</f>
        <v>840</v>
      </c>
      <c r="E176" s="210">
        <f>SUM(E177:E182)</f>
        <v>792</v>
      </c>
      <c r="F176" s="210">
        <f>SUM(F177:F182)</f>
        <v>913</v>
      </c>
      <c r="G176" s="211">
        <f>F176/D176*100</f>
        <v>108.690476190476</v>
      </c>
      <c r="H176" s="211">
        <f>F176/E176*100</f>
        <v>115.277777777778</v>
      </c>
      <c r="I176" s="151">
        <f t="shared" si="2"/>
        <v>2545</v>
      </c>
    </row>
    <row r="177" s="198" customFormat="1" ht="16" customHeight="1" spans="1:9">
      <c r="A177" s="151" t="s">
        <v>1403</v>
      </c>
      <c r="B177" s="209">
        <v>2013201</v>
      </c>
      <c r="C177" s="209" t="s">
        <v>1404</v>
      </c>
      <c r="D177" s="213">
        <v>262</v>
      </c>
      <c r="E177" s="213">
        <v>264</v>
      </c>
      <c r="F177" s="213">
        <v>297</v>
      </c>
      <c r="G177" s="211">
        <f>F177/D177*100</f>
        <v>113.358778625954</v>
      </c>
      <c r="H177" s="211">
        <f>F177/E177*100</f>
        <v>112.5</v>
      </c>
      <c r="I177" s="151">
        <f t="shared" si="2"/>
        <v>823</v>
      </c>
    </row>
    <row r="178" s="198" customFormat="1" ht="16" customHeight="1" spans="1:9">
      <c r="A178" s="151" t="s">
        <v>1403</v>
      </c>
      <c r="B178" s="209">
        <v>2013202</v>
      </c>
      <c r="C178" s="209" t="s">
        <v>1405</v>
      </c>
      <c r="D178" s="213">
        <v>465</v>
      </c>
      <c r="E178" s="213">
        <v>445</v>
      </c>
      <c r="F178" s="213">
        <v>497</v>
      </c>
      <c r="G178" s="211">
        <f>F178/D178*100</f>
        <v>106.881720430108</v>
      </c>
      <c r="H178" s="211">
        <f>F178/E178*100</f>
        <v>111.685393258427</v>
      </c>
      <c r="I178" s="151">
        <f t="shared" si="2"/>
        <v>1407</v>
      </c>
    </row>
    <row r="179" customFormat="1" ht="14.25" hidden="1" spans="1:9">
      <c r="A179" s="151" t="s">
        <v>1403</v>
      </c>
      <c r="B179" s="156">
        <v>2013203</v>
      </c>
      <c r="C179" s="156" t="s">
        <v>1406</v>
      </c>
      <c r="D179" s="158">
        <v>0</v>
      </c>
      <c r="E179" s="158">
        <v>0</v>
      </c>
      <c r="F179" s="158"/>
      <c r="G179" s="214"/>
      <c r="H179" s="214"/>
      <c r="I179" s="151">
        <f t="shared" si="2"/>
        <v>0</v>
      </c>
    </row>
    <row r="180" customFormat="1" ht="14.25" hidden="1" spans="1:9">
      <c r="A180" s="151" t="s">
        <v>1403</v>
      </c>
      <c r="B180" s="156">
        <v>2013204</v>
      </c>
      <c r="C180" s="156" t="s">
        <v>1505</v>
      </c>
      <c r="D180" s="158">
        <v>0</v>
      </c>
      <c r="E180" s="158">
        <v>0</v>
      </c>
      <c r="F180" s="158"/>
      <c r="G180" s="214"/>
      <c r="H180" s="214"/>
      <c r="I180" s="151">
        <f t="shared" si="2"/>
        <v>0</v>
      </c>
    </row>
    <row r="181" customFormat="1" ht="14.25" hidden="1" spans="1:9">
      <c r="A181" s="151" t="s">
        <v>1403</v>
      </c>
      <c r="B181" s="156">
        <v>2013250</v>
      </c>
      <c r="C181" s="156" t="s">
        <v>1413</v>
      </c>
      <c r="D181" s="158">
        <v>0</v>
      </c>
      <c r="E181" s="158">
        <v>0</v>
      </c>
      <c r="F181" s="158"/>
      <c r="G181" s="214"/>
      <c r="H181" s="214"/>
      <c r="I181" s="151">
        <f t="shared" si="2"/>
        <v>0</v>
      </c>
    </row>
    <row r="182" s="198" customFormat="1" ht="16" customHeight="1" spans="1:9">
      <c r="A182" s="151" t="s">
        <v>1403</v>
      </c>
      <c r="B182" s="209">
        <v>2013299</v>
      </c>
      <c r="C182" s="209" t="s">
        <v>1506</v>
      </c>
      <c r="D182" s="213">
        <v>113</v>
      </c>
      <c r="E182" s="213">
        <v>83</v>
      </c>
      <c r="F182" s="213">
        <v>119</v>
      </c>
      <c r="G182" s="211">
        <f>F182/D182*100</f>
        <v>105.309734513274</v>
      </c>
      <c r="H182" s="211">
        <f>F182/E182*100</f>
        <v>143.373493975904</v>
      </c>
      <c r="I182" s="151">
        <f t="shared" si="2"/>
        <v>315</v>
      </c>
    </row>
    <row r="183" s="198" customFormat="1" ht="16" customHeight="1" spans="1:9">
      <c r="A183" s="151" t="s">
        <v>1401</v>
      </c>
      <c r="B183" s="209">
        <v>20133</v>
      </c>
      <c r="C183" s="212" t="s">
        <v>1507</v>
      </c>
      <c r="D183" s="210">
        <f>SUM(D184:D189)</f>
        <v>911</v>
      </c>
      <c r="E183" s="210">
        <f>SUM(E184:E189)</f>
        <v>924</v>
      </c>
      <c r="F183" s="210">
        <f>SUM(F184:F189)</f>
        <v>1062</v>
      </c>
      <c r="G183" s="211">
        <f>F183/D183*100</f>
        <v>116.575192096597</v>
      </c>
      <c r="H183" s="211">
        <f>F183/E183*100</f>
        <v>114.935064935065</v>
      </c>
      <c r="I183" s="151">
        <f t="shared" si="2"/>
        <v>2897</v>
      </c>
    </row>
    <row r="184" s="198" customFormat="1" ht="16" customHeight="1" spans="1:9">
      <c r="A184" s="151" t="s">
        <v>1403</v>
      </c>
      <c r="B184" s="209">
        <v>2013301</v>
      </c>
      <c r="C184" s="209" t="s">
        <v>1404</v>
      </c>
      <c r="D184" s="213">
        <v>200</v>
      </c>
      <c r="E184" s="213">
        <v>190</v>
      </c>
      <c r="F184" s="213">
        <v>181</v>
      </c>
      <c r="G184" s="211">
        <f>F184/D184*100</f>
        <v>90.5</v>
      </c>
      <c r="H184" s="211">
        <f>F184/E184*100</f>
        <v>95.2631578947368</v>
      </c>
      <c r="I184" s="151">
        <f t="shared" si="2"/>
        <v>571</v>
      </c>
    </row>
    <row r="185" s="198" customFormat="1" ht="16" customHeight="1" spans="1:9">
      <c r="A185" s="151" t="s">
        <v>1403</v>
      </c>
      <c r="B185" s="209">
        <v>2013302</v>
      </c>
      <c r="C185" s="209" t="s">
        <v>1405</v>
      </c>
      <c r="D185" s="213">
        <v>236</v>
      </c>
      <c r="E185" s="213">
        <v>231</v>
      </c>
      <c r="F185" s="213">
        <v>366</v>
      </c>
      <c r="G185" s="211">
        <f>F185/D185*100</f>
        <v>155.084745762712</v>
      </c>
      <c r="H185" s="211">
        <f>F185/E185*100</f>
        <v>158.441558441558</v>
      </c>
      <c r="I185" s="151">
        <f t="shared" si="2"/>
        <v>833</v>
      </c>
    </row>
    <row r="186" customFormat="1" ht="14.25" hidden="1" spans="1:9">
      <c r="A186" s="151" t="s">
        <v>1403</v>
      </c>
      <c r="B186" s="156">
        <v>2013303</v>
      </c>
      <c r="C186" s="156" t="s">
        <v>1406</v>
      </c>
      <c r="D186" s="158">
        <v>0</v>
      </c>
      <c r="E186" s="158">
        <v>0</v>
      </c>
      <c r="F186" s="158"/>
      <c r="G186" s="214"/>
      <c r="H186" s="214"/>
      <c r="I186" s="151">
        <f t="shared" si="2"/>
        <v>0</v>
      </c>
    </row>
    <row r="187" s="198" customFormat="1" ht="16" customHeight="1" spans="1:9">
      <c r="A187" s="151" t="s">
        <v>1403</v>
      </c>
      <c r="B187" s="209">
        <v>2013304</v>
      </c>
      <c r="C187" s="209" t="s">
        <v>1508</v>
      </c>
      <c r="D187" s="213">
        <v>256</v>
      </c>
      <c r="E187" s="213">
        <v>256</v>
      </c>
      <c r="F187" s="213">
        <v>272</v>
      </c>
      <c r="G187" s="211">
        <f t="shared" ref="G187:G192" si="3">F187/D187*100</f>
        <v>106.25</v>
      </c>
      <c r="H187" s="211">
        <f t="shared" ref="H187:H192" si="4">F187/E187*100</f>
        <v>106.25</v>
      </c>
      <c r="I187" s="151">
        <f t="shared" si="2"/>
        <v>784</v>
      </c>
    </row>
    <row r="188" s="198" customFormat="1" ht="16" customHeight="1" spans="1:9">
      <c r="A188" s="151" t="s">
        <v>1403</v>
      </c>
      <c r="B188" s="209">
        <v>2013350</v>
      </c>
      <c r="C188" s="209" t="s">
        <v>1426</v>
      </c>
      <c r="D188" s="213">
        <v>159</v>
      </c>
      <c r="E188" s="213">
        <v>167</v>
      </c>
      <c r="F188" s="213">
        <v>183</v>
      </c>
      <c r="G188" s="211">
        <f t="shared" si="3"/>
        <v>115.094339622642</v>
      </c>
      <c r="H188" s="211">
        <f t="shared" si="4"/>
        <v>109.580838323353</v>
      </c>
      <c r="I188" s="151">
        <f t="shared" si="2"/>
        <v>509</v>
      </c>
    </row>
    <row r="189" s="198" customFormat="1" ht="16" customHeight="1" spans="1:9">
      <c r="A189" s="151" t="s">
        <v>1403</v>
      </c>
      <c r="B189" s="209">
        <v>2013399</v>
      </c>
      <c r="C189" s="209" t="s">
        <v>1509</v>
      </c>
      <c r="D189" s="213">
        <v>60</v>
      </c>
      <c r="E189" s="213">
        <v>80</v>
      </c>
      <c r="F189" s="213">
        <v>60</v>
      </c>
      <c r="G189" s="211">
        <f t="shared" si="3"/>
        <v>100</v>
      </c>
      <c r="H189" s="211">
        <f t="shared" si="4"/>
        <v>75</v>
      </c>
      <c r="I189" s="151">
        <f t="shared" si="2"/>
        <v>200</v>
      </c>
    </row>
    <row r="190" s="198" customFormat="1" ht="16" customHeight="1" spans="1:9">
      <c r="A190" s="151" t="s">
        <v>1401</v>
      </c>
      <c r="B190" s="209">
        <v>20134</v>
      </c>
      <c r="C190" s="212" t="s">
        <v>1510</v>
      </c>
      <c r="D190" s="210">
        <f>SUM(D191:D197)</f>
        <v>471</v>
      </c>
      <c r="E190" s="210">
        <f>SUM(E191:E197)</f>
        <v>446</v>
      </c>
      <c r="F190" s="210">
        <f>SUM(F191:F197)</f>
        <v>422</v>
      </c>
      <c r="G190" s="211">
        <f t="shared" si="3"/>
        <v>89.5966029723992</v>
      </c>
      <c r="H190" s="211">
        <f t="shared" si="4"/>
        <v>94.6188340807175</v>
      </c>
      <c r="I190" s="151">
        <f t="shared" si="2"/>
        <v>1339</v>
      </c>
    </row>
    <row r="191" s="198" customFormat="1" ht="16" customHeight="1" spans="1:9">
      <c r="A191" s="151" t="s">
        <v>1403</v>
      </c>
      <c r="B191" s="209">
        <v>2013401</v>
      </c>
      <c r="C191" s="209" t="s">
        <v>1404</v>
      </c>
      <c r="D191" s="213">
        <v>206</v>
      </c>
      <c r="E191" s="213">
        <v>190</v>
      </c>
      <c r="F191" s="213">
        <v>206</v>
      </c>
      <c r="G191" s="211">
        <f t="shared" si="3"/>
        <v>100</v>
      </c>
      <c r="H191" s="211">
        <f t="shared" si="4"/>
        <v>108.421052631579</v>
      </c>
      <c r="I191" s="151">
        <f t="shared" si="2"/>
        <v>602</v>
      </c>
    </row>
    <row r="192" s="198" customFormat="1" ht="16" customHeight="1" spans="1:9">
      <c r="A192" s="151" t="s">
        <v>1403</v>
      </c>
      <c r="B192" s="209">
        <v>2013402</v>
      </c>
      <c r="C192" s="209" t="s">
        <v>1405</v>
      </c>
      <c r="D192" s="213">
        <v>4</v>
      </c>
      <c r="E192" s="213">
        <v>4</v>
      </c>
      <c r="F192" s="213">
        <v>4</v>
      </c>
      <c r="G192" s="211">
        <f t="shared" si="3"/>
        <v>100</v>
      </c>
      <c r="H192" s="211">
        <f t="shared" si="4"/>
        <v>100</v>
      </c>
      <c r="I192" s="151">
        <f t="shared" si="2"/>
        <v>12</v>
      </c>
    </row>
    <row r="193" customFormat="1" ht="14.25" hidden="1" spans="1:9">
      <c r="A193" s="151" t="s">
        <v>1403</v>
      </c>
      <c r="B193" s="156">
        <v>2013403</v>
      </c>
      <c r="C193" s="156" t="s">
        <v>1406</v>
      </c>
      <c r="D193" s="158">
        <v>0</v>
      </c>
      <c r="E193" s="158">
        <v>0</v>
      </c>
      <c r="F193" s="158"/>
      <c r="G193" s="214"/>
      <c r="H193" s="214"/>
      <c r="I193" s="151">
        <f t="shared" si="2"/>
        <v>0</v>
      </c>
    </row>
    <row r="194" s="198" customFormat="1" ht="16" customHeight="1" spans="1:9">
      <c r="A194" s="151" t="s">
        <v>1403</v>
      </c>
      <c r="B194" s="209">
        <v>2013404</v>
      </c>
      <c r="C194" s="209" t="s">
        <v>1511</v>
      </c>
      <c r="D194" s="213">
        <v>261</v>
      </c>
      <c r="E194" s="213">
        <v>252</v>
      </c>
      <c r="F194" s="213">
        <v>212</v>
      </c>
      <c r="G194" s="211">
        <f>F194/D194*100</f>
        <v>81.2260536398467</v>
      </c>
      <c r="H194" s="211">
        <f>F194/E194*100</f>
        <v>84.1269841269841</v>
      </c>
      <c r="I194" s="151">
        <f t="shared" si="2"/>
        <v>725</v>
      </c>
    </row>
    <row r="195" customFormat="1" ht="14.25" hidden="1" spans="1:9">
      <c r="A195" s="151" t="s">
        <v>1403</v>
      </c>
      <c r="B195" s="156">
        <v>2013405</v>
      </c>
      <c r="C195" s="156" t="s">
        <v>1512</v>
      </c>
      <c r="D195" s="158">
        <v>0</v>
      </c>
      <c r="E195" s="158">
        <v>0</v>
      </c>
      <c r="F195" s="158"/>
      <c r="G195" s="214"/>
      <c r="H195" s="214"/>
      <c r="I195" s="151">
        <f t="shared" si="2"/>
        <v>0</v>
      </c>
    </row>
    <row r="196" customFormat="1" ht="14.25" hidden="1" spans="1:9">
      <c r="A196" s="151" t="s">
        <v>1403</v>
      </c>
      <c r="B196" s="156">
        <v>2013450</v>
      </c>
      <c r="C196" s="156" t="s">
        <v>1413</v>
      </c>
      <c r="D196" s="158">
        <v>0</v>
      </c>
      <c r="E196" s="158">
        <v>0</v>
      </c>
      <c r="F196" s="158"/>
      <c r="G196" s="214"/>
      <c r="H196" s="214"/>
      <c r="I196" s="151">
        <f t="shared" si="2"/>
        <v>0</v>
      </c>
    </row>
    <row r="197" customFormat="1" ht="14.25" hidden="1" spans="1:9">
      <c r="A197" s="151" t="s">
        <v>1403</v>
      </c>
      <c r="B197" s="156">
        <v>2013499</v>
      </c>
      <c r="C197" s="156" t="s">
        <v>1513</v>
      </c>
      <c r="D197" s="158">
        <v>0</v>
      </c>
      <c r="E197" s="158">
        <v>0</v>
      </c>
      <c r="F197" s="158"/>
      <c r="G197" s="214"/>
      <c r="H197" s="214"/>
      <c r="I197" s="151">
        <f t="shared" si="2"/>
        <v>0</v>
      </c>
    </row>
    <row r="198" customFormat="1" ht="14.25" hidden="1" spans="1:9">
      <c r="A198" s="151" t="s">
        <v>1401</v>
      </c>
      <c r="B198" s="156">
        <v>20135</v>
      </c>
      <c r="C198" s="215" t="s">
        <v>1514</v>
      </c>
      <c r="D198" s="162">
        <f>SUM(D199:D203)</f>
        <v>0</v>
      </c>
      <c r="E198" s="162">
        <f>SUM(E199:E203)</f>
        <v>0</v>
      </c>
      <c r="F198" s="162">
        <f>SUM(F199:F203)</f>
        <v>0</v>
      </c>
      <c r="G198" s="214"/>
      <c r="H198" s="214"/>
      <c r="I198" s="151">
        <f t="shared" si="2"/>
        <v>0</v>
      </c>
    </row>
    <row r="199" customFormat="1" ht="14.25" hidden="1" spans="1:9">
      <c r="A199" s="151" t="s">
        <v>1403</v>
      </c>
      <c r="B199" s="156">
        <v>2013501</v>
      </c>
      <c r="C199" s="156" t="s">
        <v>1451</v>
      </c>
      <c r="D199" s="158">
        <v>0</v>
      </c>
      <c r="E199" s="158">
        <v>0</v>
      </c>
      <c r="F199" s="158"/>
      <c r="G199" s="214"/>
      <c r="H199" s="214"/>
      <c r="I199" s="151">
        <f t="shared" ref="I199:I262" si="5">D199+E199+F199</f>
        <v>0</v>
      </c>
    </row>
    <row r="200" customFormat="1" ht="14.25" hidden="1" spans="1:9">
      <c r="A200" s="151" t="s">
        <v>1403</v>
      </c>
      <c r="B200" s="156">
        <v>2013502</v>
      </c>
      <c r="C200" s="156" t="s">
        <v>1436</v>
      </c>
      <c r="D200" s="158">
        <v>0</v>
      </c>
      <c r="E200" s="158">
        <v>0</v>
      </c>
      <c r="F200" s="158"/>
      <c r="G200" s="214"/>
      <c r="H200" s="214"/>
      <c r="I200" s="151">
        <f t="shared" si="5"/>
        <v>0</v>
      </c>
    </row>
    <row r="201" customFormat="1" ht="14.25" hidden="1" spans="1:9">
      <c r="A201" s="151" t="s">
        <v>1403</v>
      </c>
      <c r="B201" s="156">
        <v>2013503</v>
      </c>
      <c r="C201" s="156" t="s">
        <v>1406</v>
      </c>
      <c r="D201" s="158">
        <v>0</v>
      </c>
      <c r="E201" s="158">
        <v>0</v>
      </c>
      <c r="F201" s="158"/>
      <c r="G201" s="214"/>
      <c r="H201" s="214"/>
      <c r="I201" s="151">
        <f t="shared" si="5"/>
        <v>0</v>
      </c>
    </row>
    <row r="202" customFormat="1" ht="14.25" hidden="1" spans="1:9">
      <c r="A202" s="151" t="s">
        <v>1403</v>
      </c>
      <c r="B202" s="156">
        <v>2013550</v>
      </c>
      <c r="C202" s="156" t="s">
        <v>1413</v>
      </c>
      <c r="D202" s="158">
        <v>0</v>
      </c>
      <c r="E202" s="158">
        <v>0</v>
      </c>
      <c r="F202" s="158"/>
      <c r="G202" s="214"/>
      <c r="H202" s="214"/>
      <c r="I202" s="151">
        <f t="shared" si="5"/>
        <v>0</v>
      </c>
    </row>
    <row r="203" customFormat="1" ht="14.25" hidden="1" spans="1:9">
      <c r="A203" s="151" t="s">
        <v>1403</v>
      </c>
      <c r="B203" s="156">
        <v>2013599</v>
      </c>
      <c r="C203" s="156" t="s">
        <v>1515</v>
      </c>
      <c r="D203" s="158">
        <v>0</v>
      </c>
      <c r="E203" s="158">
        <v>0</v>
      </c>
      <c r="F203" s="158"/>
      <c r="G203" s="214"/>
      <c r="H203" s="214"/>
      <c r="I203" s="151">
        <f t="shared" si="5"/>
        <v>0</v>
      </c>
    </row>
    <row r="204" s="198" customFormat="1" ht="16" customHeight="1" spans="1:9">
      <c r="A204" s="151" t="s">
        <v>1401</v>
      </c>
      <c r="B204" s="209">
        <v>20136</v>
      </c>
      <c r="C204" s="212" t="s">
        <v>1516</v>
      </c>
      <c r="D204" s="210">
        <f>SUM(D205:D209)</f>
        <v>127</v>
      </c>
      <c r="E204" s="210">
        <f>SUM(E205:E209)</f>
        <v>148</v>
      </c>
      <c r="F204" s="210">
        <f>SUM(F205:F209)</f>
        <v>154</v>
      </c>
      <c r="G204" s="211">
        <f>F204/D204*100</f>
        <v>121.259842519685</v>
      </c>
      <c r="H204" s="211">
        <f>F204/E204*100</f>
        <v>104.054054054054</v>
      </c>
      <c r="I204" s="151">
        <f t="shared" si="5"/>
        <v>429</v>
      </c>
    </row>
    <row r="205" s="198" customFormat="1" ht="16" customHeight="1" spans="1:9">
      <c r="A205" s="151" t="s">
        <v>1403</v>
      </c>
      <c r="B205" s="209">
        <v>2013601</v>
      </c>
      <c r="C205" s="209" t="s">
        <v>1404</v>
      </c>
      <c r="D205" s="213">
        <v>118</v>
      </c>
      <c r="E205" s="213">
        <v>139</v>
      </c>
      <c r="F205" s="213">
        <v>145</v>
      </c>
      <c r="G205" s="211">
        <f>F205/D205*100</f>
        <v>122.881355932203</v>
      </c>
      <c r="H205" s="211">
        <f>F205/E205*100</f>
        <v>104.31654676259</v>
      </c>
      <c r="I205" s="151">
        <f t="shared" si="5"/>
        <v>402</v>
      </c>
    </row>
    <row r="206" s="198" customFormat="1" ht="16" customHeight="1" spans="1:9">
      <c r="A206" s="151" t="s">
        <v>1403</v>
      </c>
      <c r="B206" s="209">
        <v>2013602</v>
      </c>
      <c r="C206" s="209" t="s">
        <v>1405</v>
      </c>
      <c r="D206" s="213">
        <v>9</v>
      </c>
      <c r="E206" s="213">
        <v>9</v>
      </c>
      <c r="F206" s="213">
        <v>9</v>
      </c>
      <c r="G206" s="211">
        <f>F206/D206*100</f>
        <v>100</v>
      </c>
      <c r="H206" s="211">
        <f>F206/E206*100</f>
        <v>100</v>
      </c>
      <c r="I206" s="151">
        <f t="shared" si="5"/>
        <v>27</v>
      </c>
    </row>
    <row r="207" customFormat="1" ht="14.25" hidden="1" spans="1:9">
      <c r="A207" s="151" t="s">
        <v>1403</v>
      </c>
      <c r="B207" s="156">
        <v>2013603</v>
      </c>
      <c r="C207" s="156" t="s">
        <v>1406</v>
      </c>
      <c r="D207" s="158">
        <v>0</v>
      </c>
      <c r="E207" s="158">
        <v>0</v>
      </c>
      <c r="F207" s="158"/>
      <c r="G207" s="214"/>
      <c r="H207" s="214"/>
      <c r="I207" s="151">
        <f t="shared" si="5"/>
        <v>0</v>
      </c>
    </row>
    <row r="208" customFormat="1" ht="14.25" hidden="1" spans="1:9">
      <c r="A208" s="151" t="s">
        <v>1403</v>
      </c>
      <c r="B208" s="156">
        <v>2013650</v>
      </c>
      <c r="C208" s="156" t="s">
        <v>1413</v>
      </c>
      <c r="D208" s="158">
        <v>0</v>
      </c>
      <c r="E208" s="158">
        <v>0</v>
      </c>
      <c r="F208" s="158"/>
      <c r="G208" s="214"/>
      <c r="H208" s="214"/>
      <c r="I208" s="151">
        <f t="shared" si="5"/>
        <v>0</v>
      </c>
    </row>
    <row r="209" customFormat="1" ht="14.25" hidden="1" spans="1:9">
      <c r="A209" s="151" t="s">
        <v>1403</v>
      </c>
      <c r="B209" s="156">
        <v>2013699</v>
      </c>
      <c r="C209" s="156" t="s">
        <v>1517</v>
      </c>
      <c r="D209" s="158">
        <v>0</v>
      </c>
      <c r="E209" s="158">
        <v>0</v>
      </c>
      <c r="F209" s="158"/>
      <c r="G209" s="214"/>
      <c r="H209" s="214"/>
      <c r="I209" s="151">
        <f t="shared" si="5"/>
        <v>0</v>
      </c>
    </row>
    <row r="210" s="198" customFormat="1" ht="16" customHeight="1" spans="1:9">
      <c r="A210" s="151" t="s">
        <v>1401</v>
      </c>
      <c r="B210" s="209">
        <v>20137</v>
      </c>
      <c r="C210" s="212" t="s">
        <v>1518</v>
      </c>
      <c r="D210" s="210">
        <f>SUM(D211:D216)</f>
        <v>93</v>
      </c>
      <c r="E210" s="210">
        <f>SUM(E211:E216)</f>
        <v>94</v>
      </c>
      <c r="F210" s="210">
        <f>SUM(F211:F216)</f>
        <v>97</v>
      </c>
      <c r="G210" s="211">
        <f>F210/D210*100</f>
        <v>104.301075268817</v>
      </c>
      <c r="H210" s="211">
        <f>F210/E210*100</f>
        <v>103.191489361702</v>
      </c>
      <c r="I210" s="151">
        <f t="shared" si="5"/>
        <v>284</v>
      </c>
    </row>
    <row r="211" s="198" customFormat="1" ht="16" customHeight="1" spans="1:9">
      <c r="A211" s="151" t="s">
        <v>1403</v>
      </c>
      <c r="B211" s="209">
        <v>2013701</v>
      </c>
      <c r="C211" s="209" t="s">
        <v>1404</v>
      </c>
      <c r="D211" s="213">
        <v>68</v>
      </c>
      <c r="E211" s="213">
        <v>69</v>
      </c>
      <c r="F211" s="213">
        <v>72</v>
      </c>
      <c r="G211" s="211">
        <f>F211/D211*100</f>
        <v>105.882352941176</v>
      </c>
      <c r="H211" s="211">
        <f>F211/E211*100</f>
        <v>104.347826086957</v>
      </c>
      <c r="I211" s="151">
        <f t="shared" si="5"/>
        <v>209</v>
      </c>
    </row>
    <row r="212" s="198" customFormat="1" ht="16" customHeight="1" spans="1:9">
      <c r="A212" s="151" t="s">
        <v>1403</v>
      </c>
      <c r="B212" s="209">
        <v>2013702</v>
      </c>
      <c r="C212" s="209" t="s">
        <v>1405</v>
      </c>
      <c r="D212" s="213">
        <v>25</v>
      </c>
      <c r="E212" s="213">
        <v>25</v>
      </c>
      <c r="F212" s="213">
        <v>25</v>
      </c>
      <c r="G212" s="211">
        <f>F212/D212*100</f>
        <v>100</v>
      </c>
      <c r="H212" s="211">
        <f>F212/E212*100</f>
        <v>100</v>
      </c>
      <c r="I212" s="151">
        <f t="shared" si="5"/>
        <v>75</v>
      </c>
    </row>
    <row r="213" customFormat="1" ht="14.25" hidden="1" spans="1:9">
      <c r="A213" s="151" t="s">
        <v>1403</v>
      </c>
      <c r="B213" s="156">
        <v>2013703</v>
      </c>
      <c r="C213" s="156" t="s">
        <v>1406</v>
      </c>
      <c r="D213" s="158">
        <v>0</v>
      </c>
      <c r="E213" s="158">
        <v>0</v>
      </c>
      <c r="F213" s="158"/>
      <c r="G213" s="214"/>
      <c r="H213" s="214"/>
      <c r="I213" s="151">
        <f t="shared" si="5"/>
        <v>0</v>
      </c>
    </row>
    <row r="214" customFormat="1" ht="14.25" hidden="1" spans="1:9">
      <c r="A214" s="151" t="s">
        <v>1403</v>
      </c>
      <c r="B214" s="156">
        <v>2013704</v>
      </c>
      <c r="C214" s="156" t="s">
        <v>1519</v>
      </c>
      <c r="D214" s="158">
        <v>0</v>
      </c>
      <c r="E214" s="158">
        <v>0</v>
      </c>
      <c r="F214" s="158"/>
      <c r="G214" s="214"/>
      <c r="H214" s="214"/>
      <c r="I214" s="151">
        <f t="shared" si="5"/>
        <v>0</v>
      </c>
    </row>
    <row r="215" customFormat="1" ht="14.25" hidden="1" spans="1:9">
      <c r="A215" s="151" t="s">
        <v>1403</v>
      </c>
      <c r="B215" s="156">
        <v>2013750</v>
      </c>
      <c r="C215" s="156" t="s">
        <v>1413</v>
      </c>
      <c r="D215" s="158">
        <v>0</v>
      </c>
      <c r="E215" s="158">
        <v>0</v>
      </c>
      <c r="F215" s="158"/>
      <c r="G215" s="214"/>
      <c r="H215" s="214"/>
      <c r="I215" s="151">
        <f t="shared" si="5"/>
        <v>0</v>
      </c>
    </row>
    <row r="216" customFormat="1" ht="14.25" hidden="1" spans="1:9">
      <c r="A216" s="151" t="s">
        <v>1403</v>
      </c>
      <c r="B216" s="156">
        <v>2013799</v>
      </c>
      <c r="C216" s="156" t="s">
        <v>1520</v>
      </c>
      <c r="D216" s="158">
        <v>0</v>
      </c>
      <c r="E216" s="158">
        <v>0</v>
      </c>
      <c r="F216" s="158"/>
      <c r="G216" s="214"/>
      <c r="H216" s="214"/>
      <c r="I216" s="151">
        <f t="shared" si="5"/>
        <v>0</v>
      </c>
    </row>
    <row r="217" s="198" customFormat="1" ht="16" customHeight="1" spans="1:9">
      <c r="A217" s="151" t="s">
        <v>1401</v>
      </c>
      <c r="B217" s="209">
        <v>20138</v>
      </c>
      <c r="C217" s="212" t="s">
        <v>1521</v>
      </c>
      <c r="D217" s="210">
        <f>SUM(D218:D231)</f>
        <v>855</v>
      </c>
      <c r="E217" s="210">
        <f>SUM(E218:E231)</f>
        <v>964</v>
      </c>
      <c r="F217" s="210">
        <f>SUM(F218:F231)</f>
        <v>902</v>
      </c>
      <c r="G217" s="211">
        <f>F217/D217*100</f>
        <v>105.497076023392</v>
      </c>
      <c r="H217" s="211">
        <f>F217/E217*100</f>
        <v>93.5684647302905</v>
      </c>
      <c r="I217" s="151">
        <f t="shared" si="5"/>
        <v>2721</v>
      </c>
    </row>
    <row r="218" s="198" customFormat="1" ht="16" customHeight="1" spans="1:9">
      <c r="A218" s="151" t="s">
        <v>1403</v>
      </c>
      <c r="B218" s="209">
        <v>2013801</v>
      </c>
      <c r="C218" s="209" t="s">
        <v>1404</v>
      </c>
      <c r="D218" s="213">
        <v>735</v>
      </c>
      <c r="E218" s="213">
        <v>743</v>
      </c>
      <c r="F218" s="213">
        <v>799</v>
      </c>
      <c r="G218" s="211">
        <f>F218/D218*100</f>
        <v>108.707482993197</v>
      </c>
      <c r="H218" s="211">
        <f>F218/E218*100</f>
        <v>107.537012113055</v>
      </c>
      <c r="I218" s="151">
        <f t="shared" si="5"/>
        <v>2277</v>
      </c>
    </row>
    <row r="219" s="198" customFormat="1" ht="16" customHeight="1" spans="1:9">
      <c r="A219" s="151" t="s">
        <v>1403</v>
      </c>
      <c r="B219" s="209">
        <v>2013802</v>
      </c>
      <c r="C219" s="209" t="s">
        <v>1405</v>
      </c>
      <c r="D219" s="213">
        <v>0</v>
      </c>
      <c r="E219" s="213">
        <v>98</v>
      </c>
      <c r="F219" s="213">
        <v>2</v>
      </c>
      <c r="G219" s="211"/>
      <c r="H219" s="211">
        <f>F219/E219*100</f>
        <v>2.04081632653061</v>
      </c>
      <c r="I219" s="151">
        <f t="shared" si="5"/>
        <v>100</v>
      </c>
    </row>
    <row r="220" customFormat="1" ht="14.25" hidden="1" spans="1:9">
      <c r="A220" s="151" t="s">
        <v>1403</v>
      </c>
      <c r="B220" s="156">
        <v>2013803</v>
      </c>
      <c r="C220" s="156" t="s">
        <v>1406</v>
      </c>
      <c r="D220" s="158">
        <v>0</v>
      </c>
      <c r="E220" s="158">
        <v>0</v>
      </c>
      <c r="F220" s="158"/>
      <c r="G220" s="214"/>
      <c r="H220" s="214"/>
      <c r="I220" s="151">
        <f t="shared" si="5"/>
        <v>0</v>
      </c>
    </row>
    <row r="221" s="198" customFormat="1" ht="16" customHeight="1" spans="1:9">
      <c r="A221" s="151" t="s">
        <v>1403</v>
      </c>
      <c r="B221" s="209">
        <v>2013804</v>
      </c>
      <c r="C221" s="209" t="s">
        <v>1522</v>
      </c>
      <c r="D221" s="213">
        <v>91</v>
      </c>
      <c r="E221" s="213">
        <v>88</v>
      </c>
      <c r="F221" s="213">
        <v>88</v>
      </c>
      <c r="G221" s="211">
        <f>F221/D221*100</f>
        <v>96.7032967032967</v>
      </c>
      <c r="H221" s="211">
        <f>F221/E221*100</f>
        <v>100</v>
      </c>
      <c r="I221" s="151">
        <f t="shared" si="5"/>
        <v>267</v>
      </c>
    </row>
    <row r="222" s="198" customFormat="1" ht="16" customHeight="1" spans="1:9">
      <c r="A222" s="151" t="s">
        <v>1403</v>
      </c>
      <c r="B222" s="209">
        <v>2013805</v>
      </c>
      <c r="C222" s="209" t="s">
        <v>1523</v>
      </c>
      <c r="D222" s="213">
        <v>4</v>
      </c>
      <c r="E222" s="213">
        <v>4</v>
      </c>
      <c r="F222" s="213">
        <v>4</v>
      </c>
      <c r="G222" s="211">
        <f>F222/D222*100</f>
        <v>100</v>
      </c>
      <c r="H222" s="211">
        <f>F222/E222*100</f>
        <v>100</v>
      </c>
      <c r="I222" s="151">
        <f t="shared" si="5"/>
        <v>12</v>
      </c>
    </row>
    <row r="223" customFormat="1" ht="14.25" hidden="1" spans="1:9">
      <c r="A223" s="151" t="s">
        <v>1403</v>
      </c>
      <c r="B223" s="156">
        <v>2013808</v>
      </c>
      <c r="C223" s="156" t="s">
        <v>1447</v>
      </c>
      <c r="D223" s="158">
        <v>0</v>
      </c>
      <c r="E223" s="158">
        <v>0</v>
      </c>
      <c r="F223" s="158"/>
      <c r="G223" s="214"/>
      <c r="H223" s="214"/>
      <c r="I223" s="151">
        <f t="shared" si="5"/>
        <v>0</v>
      </c>
    </row>
    <row r="224" customFormat="1" ht="14.25" hidden="1" spans="1:9">
      <c r="A224" s="151" t="s">
        <v>1403</v>
      </c>
      <c r="B224" s="156">
        <v>2013810</v>
      </c>
      <c r="C224" s="156" t="s">
        <v>1524</v>
      </c>
      <c r="D224" s="158">
        <v>0</v>
      </c>
      <c r="E224" s="158">
        <v>0</v>
      </c>
      <c r="F224" s="158"/>
      <c r="G224" s="214"/>
      <c r="H224" s="214"/>
      <c r="I224" s="151">
        <f t="shared" si="5"/>
        <v>0</v>
      </c>
    </row>
    <row r="225" s="198" customFormat="1" ht="16" customHeight="1" spans="1:9">
      <c r="A225" s="151" t="s">
        <v>1403</v>
      </c>
      <c r="B225" s="209">
        <v>2013812</v>
      </c>
      <c r="C225" s="209" t="s">
        <v>1525</v>
      </c>
      <c r="D225" s="213">
        <v>22</v>
      </c>
      <c r="E225" s="213">
        <v>22</v>
      </c>
      <c r="F225" s="213">
        <v>9</v>
      </c>
      <c r="G225" s="211">
        <f>F225/D225*100</f>
        <v>40.9090909090909</v>
      </c>
      <c r="H225" s="211">
        <f>F225/E225*100</f>
        <v>40.9090909090909</v>
      </c>
      <c r="I225" s="151">
        <f t="shared" si="5"/>
        <v>53</v>
      </c>
    </row>
    <row r="226" customFormat="1" ht="14.25" hidden="1" spans="1:9">
      <c r="A226" s="151" t="s">
        <v>1403</v>
      </c>
      <c r="B226" s="156">
        <v>2013813</v>
      </c>
      <c r="C226" s="156" t="s">
        <v>1526</v>
      </c>
      <c r="D226" s="158">
        <v>0</v>
      </c>
      <c r="E226" s="158">
        <v>0</v>
      </c>
      <c r="F226" s="158"/>
      <c r="G226" s="214"/>
      <c r="H226" s="214"/>
      <c r="I226" s="151">
        <f t="shared" si="5"/>
        <v>0</v>
      </c>
    </row>
    <row r="227" customFormat="1" ht="14.25" hidden="1" spans="1:9">
      <c r="A227" s="151" t="s">
        <v>1403</v>
      </c>
      <c r="B227" s="156">
        <v>2013814</v>
      </c>
      <c r="C227" s="156" t="s">
        <v>1527</v>
      </c>
      <c r="D227" s="158">
        <v>0</v>
      </c>
      <c r="E227" s="158">
        <v>0</v>
      </c>
      <c r="F227" s="158"/>
      <c r="G227" s="214"/>
      <c r="H227" s="214"/>
      <c r="I227" s="151">
        <f t="shared" si="5"/>
        <v>0</v>
      </c>
    </row>
    <row r="228" customFormat="1" ht="14.25" hidden="1" spans="1:9">
      <c r="A228" s="151" t="s">
        <v>1403</v>
      </c>
      <c r="B228" s="156">
        <v>2013815</v>
      </c>
      <c r="C228" s="156" t="s">
        <v>1528</v>
      </c>
      <c r="D228" s="158">
        <v>0</v>
      </c>
      <c r="E228" s="158">
        <v>0</v>
      </c>
      <c r="F228" s="158"/>
      <c r="G228" s="214"/>
      <c r="H228" s="214"/>
      <c r="I228" s="151">
        <f t="shared" si="5"/>
        <v>0</v>
      </c>
    </row>
    <row r="229" s="198" customFormat="1" ht="16" customHeight="1" spans="1:9">
      <c r="A229" s="151" t="s">
        <v>1403</v>
      </c>
      <c r="B229" s="209">
        <v>2013816</v>
      </c>
      <c r="C229" s="209" t="s">
        <v>1529</v>
      </c>
      <c r="D229" s="213">
        <v>3</v>
      </c>
      <c r="E229" s="213">
        <v>9</v>
      </c>
      <c r="F229" s="213"/>
      <c r="G229" s="211">
        <f>F229/D229*100</f>
        <v>0</v>
      </c>
      <c r="H229" s="211">
        <f>F229/E229*100</f>
        <v>0</v>
      </c>
      <c r="I229" s="151">
        <f t="shared" si="5"/>
        <v>12</v>
      </c>
    </row>
    <row r="230" customFormat="1" ht="14.25" hidden="1" spans="1:9">
      <c r="A230" s="151" t="s">
        <v>1403</v>
      </c>
      <c r="B230" s="156">
        <v>2013850</v>
      </c>
      <c r="C230" s="156" t="s">
        <v>1413</v>
      </c>
      <c r="D230" s="158">
        <v>0</v>
      </c>
      <c r="E230" s="158">
        <v>0</v>
      </c>
      <c r="F230" s="158"/>
      <c r="G230" s="214"/>
      <c r="H230" s="214"/>
      <c r="I230" s="151">
        <f t="shared" si="5"/>
        <v>0</v>
      </c>
    </row>
    <row r="231" customFormat="1" ht="14.25" hidden="1" spans="1:9">
      <c r="A231" s="151" t="s">
        <v>1403</v>
      </c>
      <c r="B231" s="156">
        <v>2013899</v>
      </c>
      <c r="C231" s="156" t="s">
        <v>1530</v>
      </c>
      <c r="D231" s="158">
        <v>0</v>
      </c>
      <c r="E231" s="158">
        <v>0</v>
      </c>
      <c r="F231" s="158"/>
      <c r="G231" s="214"/>
      <c r="H231" s="214"/>
      <c r="I231" s="151">
        <f t="shared" si="5"/>
        <v>0</v>
      </c>
    </row>
    <row r="232" s="198" customFormat="1" ht="16" customHeight="1" spans="1:9">
      <c r="A232" s="151" t="s">
        <v>1401</v>
      </c>
      <c r="B232" s="209">
        <v>20139</v>
      </c>
      <c r="C232" s="212" t="s">
        <v>1531</v>
      </c>
      <c r="D232" s="210">
        <f>SUM(D233:D238)</f>
        <v>217</v>
      </c>
      <c r="E232" s="210">
        <f>SUM(E233:E238)</f>
        <v>634</v>
      </c>
      <c r="F232" s="210">
        <f>SUM(F233:F238)</f>
        <v>211</v>
      </c>
      <c r="G232" s="211">
        <f>F232/D232*100</f>
        <v>97.2350230414747</v>
      </c>
      <c r="H232" s="211">
        <f>F232/E232*100</f>
        <v>33.2807570977918</v>
      </c>
      <c r="I232" s="151">
        <f t="shared" si="5"/>
        <v>1062</v>
      </c>
    </row>
    <row r="233" s="198" customFormat="1" ht="16" customHeight="1" spans="1:9">
      <c r="A233" s="151" t="s">
        <v>1403</v>
      </c>
      <c r="B233" s="209">
        <v>2013901</v>
      </c>
      <c r="C233" s="209" t="s">
        <v>1404</v>
      </c>
      <c r="D233" s="213">
        <v>134</v>
      </c>
      <c r="E233" s="213">
        <v>137</v>
      </c>
      <c r="F233" s="213">
        <v>155</v>
      </c>
      <c r="G233" s="211">
        <f>F233/D233*100</f>
        <v>115.671641791045</v>
      </c>
      <c r="H233" s="211">
        <f>F233/E233*100</f>
        <v>113.138686131387</v>
      </c>
      <c r="I233" s="151">
        <f t="shared" si="5"/>
        <v>426</v>
      </c>
    </row>
    <row r="234" s="198" customFormat="1" ht="16" customHeight="1" spans="1:9">
      <c r="A234" s="151" t="s">
        <v>1403</v>
      </c>
      <c r="B234" s="209">
        <v>2013902</v>
      </c>
      <c r="C234" s="209" t="s">
        <v>1405</v>
      </c>
      <c r="D234" s="213">
        <v>83</v>
      </c>
      <c r="E234" s="213">
        <v>58</v>
      </c>
      <c r="F234" s="213">
        <v>56</v>
      </c>
      <c r="G234" s="211">
        <f>F234/D234*100</f>
        <v>67.4698795180723</v>
      </c>
      <c r="H234" s="211">
        <f>F234/E234*100</f>
        <v>96.551724137931</v>
      </c>
      <c r="I234" s="151">
        <f t="shared" si="5"/>
        <v>197</v>
      </c>
    </row>
    <row r="235" customFormat="1" ht="14.25" hidden="1" spans="1:9">
      <c r="A235" s="151" t="s">
        <v>1403</v>
      </c>
      <c r="B235" s="156">
        <v>2013903</v>
      </c>
      <c r="C235" s="156" t="s">
        <v>1406</v>
      </c>
      <c r="D235" s="158">
        <v>0</v>
      </c>
      <c r="E235" s="158">
        <v>0</v>
      </c>
      <c r="F235" s="158"/>
      <c r="G235" s="214"/>
      <c r="H235" s="214"/>
      <c r="I235" s="151">
        <f t="shared" si="5"/>
        <v>0</v>
      </c>
    </row>
    <row r="236" s="198" customFormat="1" ht="16" customHeight="1" spans="1:9">
      <c r="A236" s="151" t="s">
        <v>1403</v>
      </c>
      <c r="B236" s="209">
        <v>2013904</v>
      </c>
      <c r="C236" s="209" t="s">
        <v>1502</v>
      </c>
      <c r="D236" s="213">
        <v>0</v>
      </c>
      <c r="E236" s="213">
        <v>439</v>
      </c>
      <c r="F236" s="213"/>
      <c r="G236" s="211"/>
      <c r="H236" s="211">
        <f>F236/E236*100</f>
        <v>0</v>
      </c>
      <c r="I236" s="151">
        <f t="shared" si="5"/>
        <v>439</v>
      </c>
    </row>
    <row r="237" customFormat="1" ht="14.25" hidden="1" spans="1:9">
      <c r="A237" s="151" t="s">
        <v>1403</v>
      </c>
      <c r="B237" s="156">
        <v>2013950</v>
      </c>
      <c r="C237" s="156" t="s">
        <v>1413</v>
      </c>
      <c r="D237" s="158">
        <v>0</v>
      </c>
      <c r="E237" s="158">
        <v>0</v>
      </c>
      <c r="F237" s="158"/>
      <c r="G237" s="214"/>
      <c r="H237" s="214"/>
      <c r="I237" s="151">
        <f t="shared" si="5"/>
        <v>0</v>
      </c>
    </row>
    <row r="238" customFormat="1" ht="14.25" hidden="1" spans="1:9">
      <c r="A238" s="151" t="s">
        <v>1403</v>
      </c>
      <c r="B238" s="156">
        <v>2013999</v>
      </c>
      <c r="C238" s="156" t="s">
        <v>1532</v>
      </c>
      <c r="D238" s="158">
        <v>0</v>
      </c>
      <c r="E238" s="158">
        <v>0</v>
      </c>
      <c r="F238" s="158"/>
      <c r="G238" s="214"/>
      <c r="H238" s="214"/>
      <c r="I238" s="151">
        <f t="shared" si="5"/>
        <v>0</v>
      </c>
    </row>
    <row r="239" s="198" customFormat="1" ht="16" customHeight="1" spans="1:9">
      <c r="A239" s="151" t="s">
        <v>1401</v>
      </c>
      <c r="B239" s="209">
        <v>20140</v>
      </c>
      <c r="C239" s="212" t="s">
        <v>1533</v>
      </c>
      <c r="D239" s="210">
        <f>SUM(D240:D245)</f>
        <v>25</v>
      </c>
      <c r="E239" s="210">
        <f>SUM(E240:E245)</f>
        <v>25</v>
      </c>
      <c r="F239" s="210">
        <f>SUM(F240:F245)</f>
        <v>22</v>
      </c>
      <c r="G239" s="211">
        <f>F239/D239*100</f>
        <v>88</v>
      </c>
      <c r="H239" s="211">
        <f>F239/E239*100</f>
        <v>88</v>
      </c>
      <c r="I239" s="151">
        <f t="shared" si="5"/>
        <v>72</v>
      </c>
    </row>
    <row r="240" customFormat="1" ht="14.25" hidden="1" spans="1:9">
      <c r="A240" s="151" t="s">
        <v>1403</v>
      </c>
      <c r="B240" s="156">
        <v>2014001</v>
      </c>
      <c r="C240" s="156" t="s">
        <v>1451</v>
      </c>
      <c r="D240" s="158">
        <v>0</v>
      </c>
      <c r="E240" s="158">
        <v>0</v>
      </c>
      <c r="F240" s="158"/>
      <c r="G240" s="214"/>
      <c r="H240" s="214"/>
      <c r="I240" s="151">
        <f t="shared" si="5"/>
        <v>0</v>
      </c>
    </row>
    <row r="241" s="198" customFormat="1" ht="16" customHeight="1" spans="1:9">
      <c r="A241" s="151" t="s">
        <v>1403</v>
      </c>
      <c r="B241" s="209">
        <v>2014002</v>
      </c>
      <c r="C241" s="209" t="s">
        <v>1405</v>
      </c>
      <c r="D241" s="213">
        <v>14</v>
      </c>
      <c r="E241" s="213">
        <v>14</v>
      </c>
      <c r="F241" s="213">
        <v>14</v>
      </c>
      <c r="G241" s="211">
        <f>F241/D241*100</f>
        <v>100</v>
      </c>
      <c r="H241" s="211">
        <f>F241/E241*100</f>
        <v>100</v>
      </c>
      <c r="I241" s="151">
        <f t="shared" si="5"/>
        <v>42</v>
      </c>
    </row>
    <row r="242" customFormat="1" ht="14.25" hidden="1" spans="1:9">
      <c r="A242" s="151" t="s">
        <v>1403</v>
      </c>
      <c r="B242" s="156">
        <v>2014003</v>
      </c>
      <c r="C242" s="156" t="s">
        <v>1406</v>
      </c>
      <c r="D242" s="158">
        <v>0</v>
      </c>
      <c r="E242" s="158">
        <v>0</v>
      </c>
      <c r="F242" s="158"/>
      <c r="G242" s="214"/>
      <c r="H242" s="214"/>
      <c r="I242" s="151">
        <f t="shared" si="5"/>
        <v>0</v>
      </c>
    </row>
    <row r="243" s="198" customFormat="1" ht="16" customHeight="1" spans="1:9">
      <c r="A243" s="151" t="s">
        <v>1403</v>
      </c>
      <c r="B243" s="209">
        <v>2014004</v>
      </c>
      <c r="C243" s="209" t="s">
        <v>1534</v>
      </c>
      <c r="D243" s="213">
        <v>11</v>
      </c>
      <c r="E243" s="213">
        <v>11</v>
      </c>
      <c r="F243" s="213">
        <v>8</v>
      </c>
      <c r="G243" s="211">
        <f>F243/D243*100</f>
        <v>72.7272727272727</v>
      </c>
      <c r="H243" s="211">
        <f>F243/E243*100</f>
        <v>72.7272727272727</v>
      </c>
      <c r="I243" s="151">
        <f t="shared" si="5"/>
        <v>30</v>
      </c>
    </row>
    <row r="244" customFormat="1" ht="14.25" hidden="1" spans="1:9">
      <c r="A244" s="151" t="s">
        <v>1403</v>
      </c>
      <c r="B244" s="164">
        <v>2014050</v>
      </c>
      <c r="C244" s="164" t="s">
        <v>1413</v>
      </c>
      <c r="D244" s="158"/>
      <c r="E244" s="158">
        <v>0</v>
      </c>
      <c r="F244" s="158"/>
      <c r="G244" s="214"/>
      <c r="H244" s="214"/>
      <c r="I244" s="151">
        <f t="shared" si="5"/>
        <v>0</v>
      </c>
    </row>
    <row r="245" customFormat="1" ht="14.25" hidden="1" spans="1:9">
      <c r="A245" s="151" t="s">
        <v>1403</v>
      </c>
      <c r="B245" s="156">
        <v>2014099</v>
      </c>
      <c r="C245" s="156" t="s">
        <v>1535</v>
      </c>
      <c r="D245" s="158">
        <v>0</v>
      </c>
      <c r="E245" s="158">
        <v>0</v>
      </c>
      <c r="F245" s="158"/>
      <c r="G245" s="214"/>
      <c r="H245" s="214"/>
      <c r="I245" s="151">
        <f t="shared" si="5"/>
        <v>0</v>
      </c>
    </row>
    <row r="246" customFormat="1" ht="14.25" hidden="1" spans="1:9">
      <c r="A246" s="151" t="s">
        <v>1401</v>
      </c>
      <c r="B246" s="164">
        <v>20141</v>
      </c>
      <c r="C246" s="216" t="s">
        <v>1536</v>
      </c>
      <c r="D246" s="162">
        <f>SUM(D247:D251)</f>
        <v>0</v>
      </c>
      <c r="E246" s="162">
        <f>SUM(E247:E251)</f>
        <v>0</v>
      </c>
      <c r="F246" s="162">
        <f>SUM(F247:F251)</f>
        <v>0</v>
      </c>
      <c r="G246" s="214"/>
      <c r="H246" s="214"/>
      <c r="I246" s="151">
        <f t="shared" si="5"/>
        <v>0</v>
      </c>
    </row>
    <row r="247" customFormat="1" ht="14.25" hidden="1" spans="1:9">
      <c r="A247" s="151" t="s">
        <v>1403</v>
      </c>
      <c r="B247" s="164">
        <v>2014101</v>
      </c>
      <c r="C247" s="164" t="s">
        <v>1451</v>
      </c>
      <c r="D247" s="158"/>
      <c r="E247" s="158">
        <v>0</v>
      </c>
      <c r="F247" s="158"/>
      <c r="G247" s="214"/>
      <c r="H247" s="214"/>
      <c r="I247" s="151">
        <f t="shared" si="5"/>
        <v>0</v>
      </c>
    </row>
    <row r="248" customFormat="1" ht="14.25" hidden="1" spans="1:9">
      <c r="A248" s="151" t="s">
        <v>1403</v>
      </c>
      <c r="B248" s="164">
        <v>2014102</v>
      </c>
      <c r="C248" s="164" t="s">
        <v>1436</v>
      </c>
      <c r="D248" s="158"/>
      <c r="E248" s="158">
        <v>0</v>
      </c>
      <c r="F248" s="158"/>
      <c r="G248" s="214"/>
      <c r="H248" s="214"/>
      <c r="I248" s="151">
        <f t="shared" si="5"/>
        <v>0</v>
      </c>
    </row>
    <row r="249" customFormat="1" ht="14.25" hidden="1" spans="1:9">
      <c r="A249" s="151" t="s">
        <v>1403</v>
      </c>
      <c r="B249" s="164">
        <v>2014103</v>
      </c>
      <c r="C249" s="164" t="s">
        <v>1406</v>
      </c>
      <c r="D249" s="158"/>
      <c r="E249" s="158">
        <v>0</v>
      </c>
      <c r="F249" s="158"/>
      <c r="G249" s="214"/>
      <c r="H249" s="214"/>
      <c r="I249" s="151">
        <f t="shared" si="5"/>
        <v>0</v>
      </c>
    </row>
    <row r="250" customFormat="1" ht="14.25" hidden="1" spans="1:9">
      <c r="A250" s="151" t="s">
        <v>1403</v>
      </c>
      <c r="B250" s="164">
        <v>2014150</v>
      </c>
      <c r="C250" s="164" t="s">
        <v>1413</v>
      </c>
      <c r="D250" s="158"/>
      <c r="E250" s="158">
        <v>0</v>
      </c>
      <c r="F250" s="158"/>
      <c r="G250" s="214"/>
      <c r="H250" s="214"/>
      <c r="I250" s="151">
        <f t="shared" si="5"/>
        <v>0</v>
      </c>
    </row>
    <row r="251" customFormat="1" ht="14.25" hidden="1" spans="1:9">
      <c r="A251" s="151" t="s">
        <v>1403</v>
      </c>
      <c r="B251" s="164">
        <v>2014199</v>
      </c>
      <c r="C251" s="164" t="s">
        <v>1537</v>
      </c>
      <c r="D251" s="158"/>
      <c r="E251" s="158">
        <v>0</v>
      </c>
      <c r="F251" s="158"/>
      <c r="G251" s="214"/>
      <c r="H251" s="214"/>
      <c r="I251" s="151">
        <f t="shared" si="5"/>
        <v>0</v>
      </c>
    </row>
    <row r="252" s="198" customFormat="1" ht="16" customHeight="1" spans="1:9">
      <c r="A252" s="151" t="s">
        <v>1401</v>
      </c>
      <c r="B252" s="209">
        <v>20199</v>
      </c>
      <c r="C252" s="212" t="s">
        <v>1538</v>
      </c>
      <c r="D252" s="210">
        <f>SUM(D253:D254)</f>
        <v>321</v>
      </c>
      <c r="E252" s="210">
        <f>SUM(E253:E254)</f>
        <v>2402</v>
      </c>
      <c r="F252" s="210">
        <f>SUM(F253:F254)</f>
        <v>407</v>
      </c>
      <c r="G252" s="211">
        <f>F252/D252*100</f>
        <v>126.791277258567</v>
      </c>
      <c r="H252" s="211">
        <f>F252/E252*100</f>
        <v>16.9442131557036</v>
      </c>
      <c r="I252" s="151">
        <f t="shared" si="5"/>
        <v>3130</v>
      </c>
    </row>
    <row r="253" customFormat="1" ht="14.25" hidden="1" spans="1:9">
      <c r="A253" s="151" t="s">
        <v>1403</v>
      </c>
      <c r="B253" s="156">
        <v>2019901</v>
      </c>
      <c r="C253" s="156" t="s">
        <v>1539</v>
      </c>
      <c r="D253" s="158">
        <v>0</v>
      </c>
      <c r="E253" s="158">
        <v>0</v>
      </c>
      <c r="F253" s="158"/>
      <c r="G253" s="214"/>
      <c r="H253" s="214"/>
      <c r="I253" s="151">
        <f t="shared" si="5"/>
        <v>0</v>
      </c>
    </row>
    <row r="254" s="198" customFormat="1" ht="16" customHeight="1" spans="1:9">
      <c r="A254" s="151" t="s">
        <v>1403</v>
      </c>
      <c r="B254" s="209">
        <v>2019999</v>
      </c>
      <c r="C254" s="209" t="s">
        <v>1540</v>
      </c>
      <c r="D254" s="213">
        <v>321</v>
      </c>
      <c r="E254" s="213">
        <v>2402</v>
      </c>
      <c r="F254" s="213">
        <f>2873-2466</f>
        <v>407</v>
      </c>
      <c r="G254" s="211">
        <f>F254/D254*100</f>
        <v>126.791277258567</v>
      </c>
      <c r="H254" s="211">
        <f>F254/E254*100</f>
        <v>16.9442131557036</v>
      </c>
      <c r="I254" s="151">
        <f t="shared" si="5"/>
        <v>3130</v>
      </c>
    </row>
    <row r="255" customFormat="1" ht="14.25" hidden="1" spans="1:9">
      <c r="A255" s="151" t="s">
        <v>1399</v>
      </c>
      <c r="B255" s="156">
        <v>202</v>
      </c>
      <c r="C255" s="215" t="s">
        <v>1541</v>
      </c>
      <c r="D255" s="162">
        <f>SUM(D256,D263,D266,D269,D275,D280,D282,D287,D293)</f>
        <v>0</v>
      </c>
      <c r="E255" s="162">
        <f>SUM(E256,E263,E266,E269,E275,E280,E282,E287,E293)</f>
        <v>0</v>
      </c>
      <c r="F255" s="162">
        <f>SUM(F256,F263,F266,F269,F275,F280,F282,F287,F293)</f>
        <v>0</v>
      </c>
      <c r="G255" s="214"/>
      <c r="H255" s="214"/>
      <c r="I255" s="151">
        <f t="shared" si="5"/>
        <v>0</v>
      </c>
    </row>
    <row r="256" customFormat="1" ht="14.25" hidden="1" spans="1:9">
      <c r="A256" s="151" t="s">
        <v>1401</v>
      </c>
      <c r="B256" s="156">
        <v>20201</v>
      </c>
      <c r="C256" s="215" t="s">
        <v>1542</v>
      </c>
      <c r="D256" s="162">
        <f>SUM(D257:D262)</f>
        <v>0</v>
      </c>
      <c r="E256" s="162">
        <f>SUM(E257:E262)</f>
        <v>0</v>
      </c>
      <c r="F256" s="162">
        <f>SUM(F257:F262)</f>
        <v>0</v>
      </c>
      <c r="G256" s="214"/>
      <c r="H256" s="214"/>
      <c r="I256" s="151">
        <f t="shared" si="5"/>
        <v>0</v>
      </c>
    </row>
    <row r="257" customFormat="1" ht="14.25" hidden="1" spans="1:9">
      <c r="A257" s="151" t="s">
        <v>1403</v>
      </c>
      <c r="B257" s="156">
        <v>2020101</v>
      </c>
      <c r="C257" s="156" t="s">
        <v>1451</v>
      </c>
      <c r="D257" s="158">
        <v>0</v>
      </c>
      <c r="E257" s="158">
        <v>0</v>
      </c>
      <c r="F257" s="158"/>
      <c r="G257" s="214"/>
      <c r="H257" s="214"/>
      <c r="I257" s="151">
        <f t="shared" si="5"/>
        <v>0</v>
      </c>
    </row>
    <row r="258" customFormat="1" ht="14.25" hidden="1" spans="1:9">
      <c r="A258" s="151" t="s">
        <v>1403</v>
      </c>
      <c r="B258" s="156">
        <v>2020102</v>
      </c>
      <c r="C258" s="156" t="s">
        <v>1436</v>
      </c>
      <c r="D258" s="158">
        <v>0</v>
      </c>
      <c r="E258" s="158">
        <v>0</v>
      </c>
      <c r="F258" s="158"/>
      <c r="G258" s="214"/>
      <c r="H258" s="214"/>
      <c r="I258" s="151">
        <f t="shared" si="5"/>
        <v>0</v>
      </c>
    </row>
    <row r="259" customFormat="1" ht="14.25" hidden="1" spans="1:9">
      <c r="A259" s="151" t="s">
        <v>1403</v>
      </c>
      <c r="B259" s="156">
        <v>2020103</v>
      </c>
      <c r="C259" s="156" t="s">
        <v>1406</v>
      </c>
      <c r="D259" s="158">
        <v>0</v>
      </c>
      <c r="E259" s="158">
        <v>0</v>
      </c>
      <c r="F259" s="158"/>
      <c r="G259" s="214"/>
      <c r="H259" s="214"/>
      <c r="I259" s="151">
        <f t="shared" si="5"/>
        <v>0</v>
      </c>
    </row>
    <row r="260" customFormat="1" ht="14.25" hidden="1" spans="1:9">
      <c r="A260" s="151" t="s">
        <v>1403</v>
      </c>
      <c r="B260" s="156">
        <v>2020104</v>
      </c>
      <c r="C260" s="156" t="s">
        <v>1543</v>
      </c>
      <c r="D260" s="158">
        <v>0</v>
      </c>
      <c r="E260" s="158">
        <v>0</v>
      </c>
      <c r="F260" s="158"/>
      <c r="G260" s="214"/>
      <c r="H260" s="214"/>
      <c r="I260" s="151">
        <f t="shared" si="5"/>
        <v>0</v>
      </c>
    </row>
    <row r="261" customFormat="1" ht="14.25" hidden="1" spans="1:9">
      <c r="A261" s="151" t="s">
        <v>1403</v>
      </c>
      <c r="B261" s="156">
        <v>2020150</v>
      </c>
      <c r="C261" s="156" t="s">
        <v>1413</v>
      </c>
      <c r="D261" s="158">
        <v>0</v>
      </c>
      <c r="E261" s="158">
        <v>0</v>
      </c>
      <c r="F261" s="158"/>
      <c r="G261" s="214"/>
      <c r="H261" s="214"/>
      <c r="I261" s="151">
        <f t="shared" si="5"/>
        <v>0</v>
      </c>
    </row>
    <row r="262" customFormat="1" ht="14.25" hidden="1" spans="1:9">
      <c r="A262" s="151" t="s">
        <v>1403</v>
      </c>
      <c r="B262" s="156">
        <v>2020199</v>
      </c>
      <c r="C262" s="156" t="s">
        <v>1544</v>
      </c>
      <c r="D262" s="158">
        <v>0</v>
      </c>
      <c r="E262" s="158">
        <v>0</v>
      </c>
      <c r="F262" s="158"/>
      <c r="G262" s="214"/>
      <c r="H262" s="214"/>
      <c r="I262" s="151">
        <f t="shared" si="5"/>
        <v>0</v>
      </c>
    </row>
    <row r="263" customFormat="1" ht="14.25" hidden="1" spans="1:9">
      <c r="A263" s="151" t="s">
        <v>1401</v>
      </c>
      <c r="B263" s="156">
        <v>20202</v>
      </c>
      <c r="C263" s="215" t="s">
        <v>1545</v>
      </c>
      <c r="D263" s="162">
        <f>SUM(D264:D265)</f>
        <v>0</v>
      </c>
      <c r="E263" s="162">
        <f>SUM(E264:E265)</f>
        <v>0</v>
      </c>
      <c r="F263" s="162">
        <f>SUM(F264:F265)</f>
        <v>0</v>
      </c>
      <c r="G263" s="214"/>
      <c r="H263" s="214"/>
      <c r="I263" s="151">
        <f t="shared" ref="I263:I326" si="6">D263+E263+F263</f>
        <v>0</v>
      </c>
    </row>
    <row r="264" customFormat="1" ht="14.25" hidden="1" spans="1:9">
      <c r="A264" s="151" t="s">
        <v>1403</v>
      </c>
      <c r="B264" s="156">
        <v>2020201</v>
      </c>
      <c r="C264" s="156" t="s">
        <v>1546</v>
      </c>
      <c r="D264" s="158">
        <v>0</v>
      </c>
      <c r="E264" s="158">
        <v>0</v>
      </c>
      <c r="F264" s="158"/>
      <c r="G264" s="214"/>
      <c r="H264" s="214"/>
      <c r="I264" s="151">
        <f t="shared" si="6"/>
        <v>0</v>
      </c>
    </row>
    <row r="265" customFormat="1" ht="14.25" hidden="1" spans="1:9">
      <c r="A265" s="151" t="s">
        <v>1403</v>
      </c>
      <c r="B265" s="156">
        <v>2020202</v>
      </c>
      <c r="C265" s="156" t="s">
        <v>1547</v>
      </c>
      <c r="D265" s="158">
        <v>0</v>
      </c>
      <c r="E265" s="158">
        <v>0</v>
      </c>
      <c r="F265" s="158"/>
      <c r="G265" s="214"/>
      <c r="H265" s="214"/>
      <c r="I265" s="151">
        <f t="shared" si="6"/>
        <v>0</v>
      </c>
    </row>
    <row r="266" customFormat="1" ht="14.25" hidden="1" spans="1:9">
      <c r="A266" s="151" t="s">
        <v>1401</v>
      </c>
      <c r="B266" s="156">
        <v>20203</v>
      </c>
      <c r="C266" s="215" t="s">
        <v>1548</v>
      </c>
      <c r="D266" s="162">
        <f>SUM(D267:D268)</f>
        <v>0</v>
      </c>
      <c r="E266" s="162">
        <f>SUM(E267:E268)</f>
        <v>0</v>
      </c>
      <c r="F266" s="162">
        <f>SUM(F267:F268)</f>
        <v>0</v>
      </c>
      <c r="G266" s="214"/>
      <c r="H266" s="214"/>
      <c r="I266" s="151">
        <f t="shared" si="6"/>
        <v>0</v>
      </c>
    </row>
    <row r="267" customFormat="1" ht="14.25" hidden="1" spans="1:9">
      <c r="A267" s="151" t="s">
        <v>1403</v>
      </c>
      <c r="B267" s="156">
        <v>2020304</v>
      </c>
      <c r="C267" s="156" t="s">
        <v>1549</v>
      </c>
      <c r="D267" s="158">
        <v>0</v>
      </c>
      <c r="E267" s="158">
        <v>0</v>
      </c>
      <c r="F267" s="158"/>
      <c r="G267" s="214"/>
      <c r="H267" s="214"/>
      <c r="I267" s="151">
        <f t="shared" si="6"/>
        <v>0</v>
      </c>
    </row>
    <row r="268" customFormat="1" ht="14.25" hidden="1" spans="1:9">
      <c r="A268" s="151" t="s">
        <v>1403</v>
      </c>
      <c r="B268" s="156">
        <v>2020306</v>
      </c>
      <c r="C268" s="156" t="s">
        <v>1550</v>
      </c>
      <c r="D268" s="158">
        <v>0</v>
      </c>
      <c r="E268" s="158">
        <v>0</v>
      </c>
      <c r="F268" s="158"/>
      <c r="G268" s="214"/>
      <c r="H268" s="214"/>
      <c r="I268" s="151">
        <f t="shared" si="6"/>
        <v>0</v>
      </c>
    </row>
    <row r="269" customFormat="1" ht="14.25" hidden="1" spans="1:9">
      <c r="A269" s="151" t="s">
        <v>1401</v>
      </c>
      <c r="B269" s="156">
        <v>20204</v>
      </c>
      <c r="C269" s="215" t="s">
        <v>1551</v>
      </c>
      <c r="D269" s="162">
        <f>SUM(D270:D274)</f>
        <v>0</v>
      </c>
      <c r="E269" s="162">
        <f>SUM(E270:E274)</f>
        <v>0</v>
      </c>
      <c r="F269" s="162">
        <f>SUM(F270:F274)</f>
        <v>0</v>
      </c>
      <c r="G269" s="214"/>
      <c r="H269" s="214"/>
      <c r="I269" s="151">
        <f t="shared" si="6"/>
        <v>0</v>
      </c>
    </row>
    <row r="270" customFormat="1" ht="14.25" hidden="1" spans="1:9">
      <c r="A270" s="151" t="s">
        <v>1403</v>
      </c>
      <c r="B270" s="156">
        <v>2020401</v>
      </c>
      <c r="C270" s="156" t="s">
        <v>1552</v>
      </c>
      <c r="D270" s="158">
        <v>0</v>
      </c>
      <c r="E270" s="158">
        <v>0</v>
      </c>
      <c r="F270" s="158"/>
      <c r="G270" s="214"/>
      <c r="H270" s="214"/>
      <c r="I270" s="151">
        <f t="shared" si="6"/>
        <v>0</v>
      </c>
    </row>
    <row r="271" customFormat="1" ht="14.25" hidden="1" spans="1:9">
      <c r="A271" s="151" t="s">
        <v>1403</v>
      </c>
      <c r="B271" s="156">
        <v>2020402</v>
      </c>
      <c r="C271" s="156" t="s">
        <v>1553</v>
      </c>
      <c r="D271" s="158">
        <v>0</v>
      </c>
      <c r="E271" s="158">
        <v>0</v>
      </c>
      <c r="F271" s="158"/>
      <c r="G271" s="214"/>
      <c r="H271" s="214"/>
      <c r="I271" s="151">
        <f t="shared" si="6"/>
        <v>0</v>
      </c>
    </row>
    <row r="272" customFormat="1" ht="14.25" hidden="1" spans="1:9">
      <c r="A272" s="151" t="s">
        <v>1403</v>
      </c>
      <c r="B272" s="156">
        <v>2020403</v>
      </c>
      <c r="C272" s="156" t="s">
        <v>1554</v>
      </c>
      <c r="D272" s="158">
        <v>0</v>
      </c>
      <c r="E272" s="158">
        <v>0</v>
      </c>
      <c r="F272" s="158"/>
      <c r="G272" s="214"/>
      <c r="H272" s="214"/>
      <c r="I272" s="151">
        <f t="shared" si="6"/>
        <v>0</v>
      </c>
    </row>
    <row r="273" customFormat="1" ht="14.25" hidden="1" spans="1:9">
      <c r="A273" s="151" t="s">
        <v>1403</v>
      </c>
      <c r="B273" s="156">
        <v>2020404</v>
      </c>
      <c r="C273" s="156" t="s">
        <v>1555</v>
      </c>
      <c r="D273" s="158">
        <v>0</v>
      </c>
      <c r="E273" s="158">
        <v>0</v>
      </c>
      <c r="F273" s="158"/>
      <c r="G273" s="214"/>
      <c r="H273" s="214"/>
      <c r="I273" s="151">
        <f t="shared" si="6"/>
        <v>0</v>
      </c>
    </row>
    <row r="274" customFormat="1" ht="14.25" hidden="1" spans="1:9">
      <c r="A274" s="151" t="s">
        <v>1403</v>
      </c>
      <c r="B274" s="156">
        <v>2020499</v>
      </c>
      <c r="C274" s="156" t="s">
        <v>1556</v>
      </c>
      <c r="D274" s="158">
        <v>0</v>
      </c>
      <c r="E274" s="158">
        <v>0</v>
      </c>
      <c r="F274" s="158"/>
      <c r="G274" s="214"/>
      <c r="H274" s="214"/>
      <c r="I274" s="151">
        <f t="shared" si="6"/>
        <v>0</v>
      </c>
    </row>
    <row r="275" customFormat="1" ht="14.25" hidden="1" spans="1:9">
      <c r="A275" s="151" t="s">
        <v>1401</v>
      </c>
      <c r="B275" s="156">
        <v>20205</v>
      </c>
      <c r="C275" s="215" t="s">
        <v>1557</v>
      </c>
      <c r="D275" s="162">
        <f>SUM(D276:D279)</f>
        <v>0</v>
      </c>
      <c r="E275" s="162">
        <f>SUM(E276:E279)</f>
        <v>0</v>
      </c>
      <c r="F275" s="162">
        <f>SUM(F276:F279)</f>
        <v>0</v>
      </c>
      <c r="G275" s="214"/>
      <c r="H275" s="214"/>
      <c r="I275" s="151">
        <f t="shared" si="6"/>
        <v>0</v>
      </c>
    </row>
    <row r="276" customFormat="1" ht="14.25" hidden="1" spans="1:9">
      <c r="A276" s="151" t="s">
        <v>1403</v>
      </c>
      <c r="B276" s="156">
        <v>2020503</v>
      </c>
      <c r="C276" s="156" t="s">
        <v>1558</v>
      </c>
      <c r="D276" s="158">
        <v>0</v>
      </c>
      <c r="E276" s="158">
        <v>0</v>
      </c>
      <c r="F276" s="158"/>
      <c r="G276" s="214"/>
      <c r="H276" s="214"/>
      <c r="I276" s="151">
        <f t="shared" si="6"/>
        <v>0</v>
      </c>
    </row>
    <row r="277" customFormat="1" ht="14.25" hidden="1" spans="1:9">
      <c r="A277" s="151" t="s">
        <v>1403</v>
      </c>
      <c r="B277" s="156">
        <v>2020504</v>
      </c>
      <c r="C277" s="156" t="s">
        <v>1559</v>
      </c>
      <c r="D277" s="158">
        <v>0</v>
      </c>
      <c r="E277" s="158">
        <v>0</v>
      </c>
      <c r="F277" s="158"/>
      <c r="G277" s="214"/>
      <c r="H277" s="214"/>
      <c r="I277" s="151">
        <f t="shared" si="6"/>
        <v>0</v>
      </c>
    </row>
    <row r="278" customFormat="1" ht="14.25" hidden="1" spans="1:9">
      <c r="A278" s="151" t="s">
        <v>1403</v>
      </c>
      <c r="B278" s="156">
        <v>2020505</v>
      </c>
      <c r="C278" s="156" t="s">
        <v>1560</v>
      </c>
      <c r="D278" s="158">
        <v>0</v>
      </c>
      <c r="E278" s="158">
        <v>0</v>
      </c>
      <c r="F278" s="158"/>
      <c r="G278" s="214"/>
      <c r="H278" s="214"/>
      <c r="I278" s="151">
        <f t="shared" si="6"/>
        <v>0</v>
      </c>
    </row>
    <row r="279" customFormat="1" ht="14.25" hidden="1" spans="1:9">
      <c r="A279" s="151" t="s">
        <v>1403</v>
      </c>
      <c r="B279" s="156">
        <v>2020599</v>
      </c>
      <c r="C279" s="156" t="s">
        <v>1561</v>
      </c>
      <c r="D279" s="158">
        <v>0</v>
      </c>
      <c r="E279" s="158">
        <v>0</v>
      </c>
      <c r="F279" s="158"/>
      <c r="G279" s="214"/>
      <c r="H279" s="214"/>
      <c r="I279" s="151">
        <f t="shared" si="6"/>
        <v>0</v>
      </c>
    </row>
    <row r="280" customFormat="1" ht="14.25" hidden="1" spans="1:9">
      <c r="A280" s="151" t="s">
        <v>1401</v>
      </c>
      <c r="B280" s="156">
        <v>20206</v>
      </c>
      <c r="C280" s="215" t="s">
        <v>1562</v>
      </c>
      <c r="D280" s="162">
        <f>D281</f>
        <v>0</v>
      </c>
      <c r="E280" s="162">
        <f>E281</f>
        <v>0</v>
      </c>
      <c r="F280" s="162">
        <f>F281</f>
        <v>0</v>
      </c>
      <c r="G280" s="214"/>
      <c r="H280" s="214"/>
      <c r="I280" s="151">
        <f t="shared" si="6"/>
        <v>0</v>
      </c>
    </row>
    <row r="281" customFormat="1" ht="14.25" hidden="1" spans="1:9">
      <c r="A281" s="151" t="s">
        <v>1403</v>
      </c>
      <c r="B281" s="156">
        <v>2020601</v>
      </c>
      <c r="C281" s="156" t="s">
        <v>1563</v>
      </c>
      <c r="D281" s="158">
        <v>0</v>
      </c>
      <c r="E281" s="158">
        <v>0</v>
      </c>
      <c r="F281" s="158"/>
      <c r="G281" s="214"/>
      <c r="H281" s="214"/>
      <c r="I281" s="151">
        <f t="shared" si="6"/>
        <v>0</v>
      </c>
    </row>
    <row r="282" customFormat="1" ht="14.25" hidden="1" spans="1:9">
      <c r="A282" s="151" t="s">
        <v>1401</v>
      </c>
      <c r="B282" s="156">
        <v>20207</v>
      </c>
      <c r="C282" s="215" t="s">
        <v>1564</v>
      </c>
      <c r="D282" s="162">
        <f>SUM(D283:D286)</f>
        <v>0</v>
      </c>
      <c r="E282" s="162">
        <f>SUM(E283:E286)</f>
        <v>0</v>
      </c>
      <c r="F282" s="162">
        <f>SUM(F283:F286)</f>
        <v>0</v>
      </c>
      <c r="G282" s="214"/>
      <c r="H282" s="214"/>
      <c r="I282" s="151">
        <f t="shared" si="6"/>
        <v>0</v>
      </c>
    </row>
    <row r="283" customFormat="1" ht="14.25" hidden="1" spans="1:9">
      <c r="A283" s="151" t="s">
        <v>1403</v>
      </c>
      <c r="B283" s="156">
        <v>2020701</v>
      </c>
      <c r="C283" s="156" t="s">
        <v>1565</v>
      </c>
      <c r="D283" s="158">
        <v>0</v>
      </c>
      <c r="E283" s="158">
        <v>0</v>
      </c>
      <c r="F283" s="158"/>
      <c r="G283" s="214"/>
      <c r="H283" s="214"/>
      <c r="I283" s="151">
        <f t="shared" si="6"/>
        <v>0</v>
      </c>
    </row>
    <row r="284" customFormat="1" ht="14.25" hidden="1" spans="1:9">
      <c r="A284" s="151" t="s">
        <v>1403</v>
      </c>
      <c r="B284" s="156">
        <v>2020702</v>
      </c>
      <c r="C284" s="156" t="s">
        <v>1566</v>
      </c>
      <c r="D284" s="158">
        <v>0</v>
      </c>
      <c r="E284" s="158">
        <v>0</v>
      </c>
      <c r="F284" s="158"/>
      <c r="G284" s="214"/>
      <c r="H284" s="214"/>
      <c r="I284" s="151">
        <f t="shared" si="6"/>
        <v>0</v>
      </c>
    </row>
    <row r="285" customFormat="1" ht="14.25" hidden="1" spans="1:9">
      <c r="A285" s="151" t="s">
        <v>1403</v>
      </c>
      <c r="B285" s="156">
        <v>2020703</v>
      </c>
      <c r="C285" s="156" t="s">
        <v>1567</v>
      </c>
      <c r="D285" s="158">
        <v>0</v>
      </c>
      <c r="E285" s="158">
        <v>0</v>
      </c>
      <c r="F285" s="158"/>
      <c r="G285" s="214"/>
      <c r="H285" s="214"/>
      <c r="I285" s="151">
        <f t="shared" si="6"/>
        <v>0</v>
      </c>
    </row>
    <row r="286" customFormat="1" ht="14.25" hidden="1" spans="1:9">
      <c r="A286" s="151" t="s">
        <v>1403</v>
      </c>
      <c r="B286" s="156">
        <v>2020799</v>
      </c>
      <c r="C286" s="156" t="s">
        <v>1568</v>
      </c>
      <c r="D286" s="158">
        <v>0</v>
      </c>
      <c r="E286" s="158">
        <v>0</v>
      </c>
      <c r="F286" s="158"/>
      <c r="G286" s="214"/>
      <c r="H286" s="214"/>
      <c r="I286" s="151">
        <f t="shared" si="6"/>
        <v>0</v>
      </c>
    </row>
    <row r="287" customFormat="1" ht="14.25" hidden="1" spans="1:9">
      <c r="A287" s="151" t="s">
        <v>1401</v>
      </c>
      <c r="B287" s="156">
        <v>20208</v>
      </c>
      <c r="C287" s="215" t="s">
        <v>1569</v>
      </c>
      <c r="D287" s="162">
        <f>SUM(D288:D292)</f>
        <v>0</v>
      </c>
      <c r="E287" s="162">
        <f>SUM(E288:E292)</f>
        <v>0</v>
      </c>
      <c r="F287" s="162">
        <f>SUM(F288:F292)</f>
        <v>0</v>
      </c>
      <c r="G287" s="214"/>
      <c r="H287" s="214"/>
      <c r="I287" s="151">
        <f t="shared" si="6"/>
        <v>0</v>
      </c>
    </row>
    <row r="288" customFormat="1" ht="14.25" hidden="1" spans="1:9">
      <c r="A288" s="151" t="s">
        <v>1403</v>
      </c>
      <c r="B288" s="156">
        <v>2020801</v>
      </c>
      <c r="C288" s="156" t="s">
        <v>1451</v>
      </c>
      <c r="D288" s="158">
        <v>0</v>
      </c>
      <c r="E288" s="158">
        <v>0</v>
      </c>
      <c r="F288" s="158"/>
      <c r="G288" s="214"/>
      <c r="H288" s="214"/>
      <c r="I288" s="151">
        <f t="shared" si="6"/>
        <v>0</v>
      </c>
    </row>
    <row r="289" customFormat="1" ht="14.25" hidden="1" spans="1:9">
      <c r="A289" s="151" t="s">
        <v>1403</v>
      </c>
      <c r="B289" s="156">
        <v>2020802</v>
      </c>
      <c r="C289" s="156" t="s">
        <v>1436</v>
      </c>
      <c r="D289" s="158">
        <v>0</v>
      </c>
      <c r="E289" s="158">
        <v>0</v>
      </c>
      <c r="F289" s="158"/>
      <c r="G289" s="214"/>
      <c r="H289" s="214"/>
      <c r="I289" s="151">
        <f t="shared" si="6"/>
        <v>0</v>
      </c>
    </row>
    <row r="290" customFormat="1" ht="14.25" hidden="1" spans="1:9">
      <c r="A290" s="151" t="s">
        <v>1403</v>
      </c>
      <c r="B290" s="156">
        <v>2020803</v>
      </c>
      <c r="C290" s="156" t="s">
        <v>1406</v>
      </c>
      <c r="D290" s="158">
        <v>0</v>
      </c>
      <c r="E290" s="158">
        <v>0</v>
      </c>
      <c r="F290" s="158"/>
      <c r="G290" s="214"/>
      <c r="H290" s="214"/>
      <c r="I290" s="151">
        <f t="shared" si="6"/>
        <v>0</v>
      </c>
    </row>
    <row r="291" customFormat="1" ht="14.25" hidden="1" spans="1:9">
      <c r="A291" s="151" t="s">
        <v>1403</v>
      </c>
      <c r="B291" s="156">
        <v>2020850</v>
      </c>
      <c r="C291" s="156" t="s">
        <v>1413</v>
      </c>
      <c r="D291" s="158">
        <v>0</v>
      </c>
      <c r="E291" s="158">
        <v>0</v>
      </c>
      <c r="F291" s="158"/>
      <c r="G291" s="214"/>
      <c r="H291" s="214"/>
      <c r="I291" s="151">
        <f t="shared" si="6"/>
        <v>0</v>
      </c>
    </row>
    <row r="292" customFormat="1" ht="14.25" hidden="1" spans="1:9">
      <c r="A292" s="151" t="s">
        <v>1403</v>
      </c>
      <c r="B292" s="156">
        <v>2020899</v>
      </c>
      <c r="C292" s="156" t="s">
        <v>1570</v>
      </c>
      <c r="D292" s="158">
        <v>0</v>
      </c>
      <c r="E292" s="158">
        <v>0</v>
      </c>
      <c r="F292" s="158"/>
      <c r="G292" s="214"/>
      <c r="H292" s="214"/>
      <c r="I292" s="151">
        <f t="shared" si="6"/>
        <v>0</v>
      </c>
    </row>
    <row r="293" customFormat="1" ht="14.25" hidden="1" spans="1:9">
      <c r="A293" s="151" t="s">
        <v>1401</v>
      </c>
      <c r="B293" s="156">
        <v>20299</v>
      </c>
      <c r="C293" s="215" t="s">
        <v>1571</v>
      </c>
      <c r="D293" s="162">
        <f>D294</f>
        <v>0</v>
      </c>
      <c r="E293" s="162">
        <f>E294</f>
        <v>0</v>
      </c>
      <c r="F293" s="162">
        <f>F294</f>
        <v>0</v>
      </c>
      <c r="G293" s="214"/>
      <c r="H293" s="214"/>
      <c r="I293" s="151">
        <f t="shared" si="6"/>
        <v>0</v>
      </c>
    </row>
    <row r="294" customFormat="1" ht="14.25" hidden="1" spans="1:9">
      <c r="A294" s="151" t="s">
        <v>1403</v>
      </c>
      <c r="B294" s="156">
        <v>2029999</v>
      </c>
      <c r="C294" s="156" t="s">
        <v>1572</v>
      </c>
      <c r="D294" s="158">
        <v>0</v>
      </c>
      <c r="E294" s="158">
        <v>0</v>
      </c>
      <c r="F294" s="158"/>
      <c r="G294" s="214"/>
      <c r="H294" s="214"/>
      <c r="I294" s="151">
        <f t="shared" si="6"/>
        <v>0</v>
      </c>
    </row>
    <row r="295" s="198" customFormat="1" ht="16" customHeight="1" spans="1:9">
      <c r="A295" s="151" t="s">
        <v>1399</v>
      </c>
      <c r="B295" s="209">
        <v>203</v>
      </c>
      <c r="C295" s="212" t="s">
        <v>1573</v>
      </c>
      <c r="D295" s="210">
        <f>SUM(D296,D300,D302,D304,D312)</f>
        <v>150</v>
      </c>
      <c r="E295" s="210">
        <f>SUM(E296,E300,E302,E304,E312)</f>
        <v>189</v>
      </c>
      <c r="F295" s="210">
        <f>SUM(F296,F300,F302,F304,F312)</f>
        <v>189</v>
      </c>
      <c r="G295" s="211">
        <f>F295/D295*100</f>
        <v>126</v>
      </c>
      <c r="H295" s="211">
        <f>F295/E295*100</f>
        <v>100</v>
      </c>
      <c r="I295" s="151">
        <f t="shared" si="6"/>
        <v>528</v>
      </c>
    </row>
    <row r="296" customFormat="1" ht="14.25" hidden="1" spans="1:9">
      <c r="A296" s="151" t="s">
        <v>1401</v>
      </c>
      <c r="B296" s="156">
        <v>20301</v>
      </c>
      <c r="C296" s="215" t="s">
        <v>1574</v>
      </c>
      <c r="D296" s="162">
        <f>SUM(D297:D299)</f>
        <v>0</v>
      </c>
      <c r="E296" s="162">
        <f>SUM(E297:E299)</f>
        <v>0</v>
      </c>
      <c r="F296" s="162">
        <f>SUM(F297:F299)</f>
        <v>0</v>
      </c>
      <c r="G296" s="214"/>
      <c r="H296" s="214"/>
      <c r="I296" s="151">
        <f t="shared" si="6"/>
        <v>0</v>
      </c>
    </row>
    <row r="297" customFormat="1" ht="14.25" hidden="1" spans="1:9">
      <c r="A297" s="151" t="s">
        <v>1403</v>
      </c>
      <c r="B297" s="156">
        <v>2030101</v>
      </c>
      <c r="C297" s="156" t="s">
        <v>1575</v>
      </c>
      <c r="D297" s="158">
        <v>0</v>
      </c>
      <c r="E297" s="158">
        <v>0</v>
      </c>
      <c r="F297" s="158"/>
      <c r="G297" s="214"/>
      <c r="H297" s="214"/>
      <c r="I297" s="151">
        <f t="shared" si="6"/>
        <v>0</v>
      </c>
    </row>
    <row r="298" customFormat="1" ht="14.25" hidden="1" spans="1:9">
      <c r="A298" s="151" t="s">
        <v>1403</v>
      </c>
      <c r="B298" s="156">
        <v>2030102</v>
      </c>
      <c r="C298" s="156" t="s">
        <v>1576</v>
      </c>
      <c r="D298" s="158">
        <v>0</v>
      </c>
      <c r="E298" s="158">
        <v>0</v>
      </c>
      <c r="F298" s="158"/>
      <c r="G298" s="214"/>
      <c r="H298" s="214"/>
      <c r="I298" s="151">
        <f t="shared" si="6"/>
        <v>0</v>
      </c>
    </row>
    <row r="299" customFormat="1" ht="14.25" hidden="1" spans="1:9">
      <c r="A299" s="151" t="s">
        <v>1403</v>
      </c>
      <c r="B299" s="156">
        <v>2030199</v>
      </c>
      <c r="C299" s="156" t="s">
        <v>1577</v>
      </c>
      <c r="D299" s="158">
        <v>0</v>
      </c>
      <c r="E299" s="158">
        <v>0</v>
      </c>
      <c r="F299" s="158"/>
      <c r="G299" s="214"/>
      <c r="H299" s="214"/>
      <c r="I299" s="151">
        <f t="shared" si="6"/>
        <v>0</v>
      </c>
    </row>
    <row r="300" customFormat="1" ht="14.25" hidden="1" spans="1:9">
      <c r="A300" s="151" t="s">
        <v>1401</v>
      </c>
      <c r="B300" s="156">
        <v>20304</v>
      </c>
      <c r="C300" s="215" t="s">
        <v>1578</v>
      </c>
      <c r="D300" s="162">
        <f>D301</f>
        <v>0</v>
      </c>
      <c r="E300" s="162">
        <f>E301</f>
        <v>0</v>
      </c>
      <c r="F300" s="162">
        <f>F301</f>
        <v>0</v>
      </c>
      <c r="G300" s="214"/>
      <c r="H300" s="214"/>
      <c r="I300" s="151">
        <f t="shared" si="6"/>
        <v>0</v>
      </c>
    </row>
    <row r="301" customFormat="1" ht="14.25" hidden="1" spans="1:9">
      <c r="A301" s="151" t="s">
        <v>1403</v>
      </c>
      <c r="B301" s="156">
        <v>2030401</v>
      </c>
      <c r="C301" s="156" t="s">
        <v>1579</v>
      </c>
      <c r="D301" s="158">
        <v>0</v>
      </c>
      <c r="E301" s="158">
        <v>0</v>
      </c>
      <c r="F301" s="158"/>
      <c r="G301" s="214"/>
      <c r="H301" s="214"/>
      <c r="I301" s="151">
        <f t="shared" si="6"/>
        <v>0</v>
      </c>
    </row>
    <row r="302" customFormat="1" ht="14.25" hidden="1" spans="1:9">
      <c r="A302" s="151" t="s">
        <v>1401</v>
      </c>
      <c r="B302" s="156">
        <v>20305</v>
      </c>
      <c r="C302" s="215" t="s">
        <v>1580</v>
      </c>
      <c r="D302" s="162">
        <f>D303</f>
        <v>0</v>
      </c>
      <c r="E302" s="162">
        <f>E303</f>
        <v>0</v>
      </c>
      <c r="F302" s="162">
        <f>F303</f>
        <v>0</v>
      </c>
      <c r="G302" s="214"/>
      <c r="H302" s="214"/>
      <c r="I302" s="151">
        <f t="shared" si="6"/>
        <v>0</v>
      </c>
    </row>
    <row r="303" customFormat="1" ht="14.25" hidden="1" spans="1:9">
      <c r="A303" s="151" t="s">
        <v>1403</v>
      </c>
      <c r="B303" s="156">
        <v>2030501</v>
      </c>
      <c r="C303" s="156" t="s">
        <v>1581</v>
      </c>
      <c r="D303" s="158">
        <v>0</v>
      </c>
      <c r="E303" s="158">
        <v>0</v>
      </c>
      <c r="F303" s="158"/>
      <c r="G303" s="214"/>
      <c r="H303" s="214"/>
      <c r="I303" s="151">
        <f t="shared" si="6"/>
        <v>0</v>
      </c>
    </row>
    <row r="304" s="198" customFormat="1" ht="16" customHeight="1" spans="1:9">
      <c r="A304" s="151" t="s">
        <v>1401</v>
      </c>
      <c r="B304" s="209">
        <v>20306</v>
      </c>
      <c r="C304" s="212" t="s">
        <v>1582</v>
      </c>
      <c r="D304" s="210">
        <f>SUM(D305:D311)</f>
        <v>150</v>
      </c>
      <c r="E304" s="210">
        <f>SUM(E305:E311)</f>
        <v>189</v>
      </c>
      <c r="F304" s="210">
        <f>SUM(F305:F311)</f>
        <v>189</v>
      </c>
      <c r="G304" s="211">
        <f>F304/D304*100</f>
        <v>126</v>
      </c>
      <c r="H304" s="211">
        <f>F304/E304*100</f>
        <v>100</v>
      </c>
      <c r="I304" s="151">
        <f t="shared" si="6"/>
        <v>528</v>
      </c>
    </row>
    <row r="305" customFormat="1" ht="14.25" hidden="1" spans="1:9">
      <c r="A305" s="151" t="s">
        <v>1403</v>
      </c>
      <c r="B305" s="156">
        <v>2030601</v>
      </c>
      <c r="C305" s="156" t="s">
        <v>1583</v>
      </c>
      <c r="D305" s="158">
        <v>0</v>
      </c>
      <c r="E305" s="158">
        <v>0</v>
      </c>
      <c r="F305" s="158"/>
      <c r="G305" s="214"/>
      <c r="H305" s="214"/>
      <c r="I305" s="151">
        <f t="shared" si="6"/>
        <v>0</v>
      </c>
    </row>
    <row r="306" customFormat="1" ht="14.25" hidden="1" spans="1:9">
      <c r="A306" s="151" t="s">
        <v>1403</v>
      </c>
      <c r="B306" s="156">
        <v>2030602</v>
      </c>
      <c r="C306" s="156" t="s">
        <v>1584</v>
      </c>
      <c r="D306" s="158">
        <v>0</v>
      </c>
      <c r="E306" s="158">
        <v>0</v>
      </c>
      <c r="F306" s="158"/>
      <c r="G306" s="214"/>
      <c r="H306" s="214"/>
      <c r="I306" s="151">
        <f t="shared" si="6"/>
        <v>0</v>
      </c>
    </row>
    <row r="307" customFormat="1" ht="14.25" hidden="1" spans="1:9">
      <c r="A307" s="151" t="s">
        <v>1403</v>
      </c>
      <c r="B307" s="156">
        <v>2030603</v>
      </c>
      <c r="C307" s="156" t="s">
        <v>1585</v>
      </c>
      <c r="D307" s="158">
        <v>0</v>
      </c>
      <c r="E307" s="158">
        <v>0</v>
      </c>
      <c r="F307" s="158"/>
      <c r="G307" s="214"/>
      <c r="H307" s="214"/>
      <c r="I307" s="151">
        <f t="shared" si="6"/>
        <v>0</v>
      </c>
    </row>
    <row r="308" customFormat="1" ht="14.25" hidden="1" spans="1:9">
      <c r="A308" s="151" t="s">
        <v>1403</v>
      </c>
      <c r="B308" s="156">
        <v>2030604</v>
      </c>
      <c r="C308" s="156" t="s">
        <v>1586</v>
      </c>
      <c r="D308" s="158">
        <v>0</v>
      </c>
      <c r="E308" s="158">
        <v>0</v>
      </c>
      <c r="F308" s="158"/>
      <c r="G308" s="214"/>
      <c r="H308" s="214"/>
      <c r="I308" s="151">
        <f t="shared" si="6"/>
        <v>0</v>
      </c>
    </row>
    <row r="309" s="198" customFormat="1" ht="16" customHeight="1" spans="1:9">
      <c r="A309" s="151" t="s">
        <v>1403</v>
      </c>
      <c r="B309" s="209">
        <v>2030607</v>
      </c>
      <c r="C309" s="209" t="s">
        <v>1587</v>
      </c>
      <c r="D309" s="213">
        <v>150</v>
      </c>
      <c r="E309" s="213">
        <v>189</v>
      </c>
      <c r="F309" s="213">
        <v>189</v>
      </c>
      <c r="G309" s="211">
        <f>F309/D309*100</f>
        <v>126</v>
      </c>
      <c r="H309" s="211">
        <f>F309/E309*100</f>
        <v>100</v>
      </c>
      <c r="I309" s="151">
        <f t="shared" si="6"/>
        <v>528</v>
      </c>
    </row>
    <row r="310" customFormat="1" ht="14.25" hidden="1" spans="1:9">
      <c r="A310" s="151" t="s">
        <v>1403</v>
      </c>
      <c r="B310" s="156">
        <v>2030608</v>
      </c>
      <c r="C310" s="156" t="s">
        <v>1588</v>
      </c>
      <c r="D310" s="158">
        <v>0</v>
      </c>
      <c r="E310" s="158">
        <v>0</v>
      </c>
      <c r="F310" s="158"/>
      <c r="G310" s="214"/>
      <c r="H310" s="214"/>
      <c r="I310" s="151">
        <f t="shared" si="6"/>
        <v>0</v>
      </c>
    </row>
    <row r="311" customFormat="1" ht="14.25" hidden="1" spans="1:9">
      <c r="A311" s="151" t="s">
        <v>1403</v>
      </c>
      <c r="B311" s="156">
        <v>2030699</v>
      </c>
      <c r="C311" s="156" t="s">
        <v>1589</v>
      </c>
      <c r="D311" s="158">
        <v>0</v>
      </c>
      <c r="E311" s="158">
        <v>0</v>
      </c>
      <c r="F311" s="158"/>
      <c r="G311" s="214"/>
      <c r="H311" s="214"/>
      <c r="I311" s="151">
        <f t="shared" si="6"/>
        <v>0</v>
      </c>
    </row>
    <row r="312" customFormat="1" ht="14.25" hidden="1" spans="1:9">
      <c r="A312" s="151" t="s">
        <v>1401</v>
      </c>
      <c r="B312" s="156">
        <v>20399</v>
      </c>
      <c r="C312" s="215" t="s">
        <v>1590</v>
      </c>
      <c r="D312" s="162">
        <f>D313</f>
        <v>0</v>
      </c>
      <c r="E312" s="162">
        <f>E313</f>
        <v>0</v>
      </c>
      <c r="F312" s="162">
        <f>F313</f>
        <v>0</v>
      </c>
      <c r="G312" s="214"/>
      <c r="H312" s="214"/>
      <c r="I312" s="151">
        <f t="shared" si="6"/>
        <v>0</v>
      </c>
    </row>
    <row r="313" customFormat="1" ht="14.25" hidden="1" spans="1:9">
      <c r="A313" s="151" t="s">
        <v>1403</v>
      </c>
      <c r="B313" s="156">
        <v>2039999</v>
      </c>
      <c r="C313" s="156" t="s">
        <v>1591</v>
      </c>
      <c r="D313" s="158">
        <v>0</v>
      </c>
      <c r="E313" s="158">
        <v>0</v>
      </c>
      <c r="F313" s="158"/>
      <c r="G313" s="214"/>
      <c r="H313" s="214"/>
      <c r="I313" s="151">
        <f t="shared" si="6"/>
        <v>0</v>
      </c>
    </row>
    <row r="314" s="198" customFormat="1" ht="16" customHeight="1" spans="1:9">
      <c r="A314" s="151" t="s">
        <v>1399</v>
      </c>
      <c r="B314" s="209">
        <v>204</v>
      </c>
      <c r="C314" s="212" t="s">
        <v>1592</v>
      </c>
      <c r="D314" s="210">
        <f>SUM(D315,D318,D329,D336,D344,D353,D367,D377,D387,D395,D401)</f>
        <v>8673</v>
      </c>
      <c r="E314" s="210">
        <f>SUM(E315,E318,E329,E336,E344,E353,E367,E377,E387,E395,E401)</f>
        <v>9412</v>
      </c>
      <c r="F314" s="210">
        <f>SUM(F315,F318,F329,F336,F344,F353,F367,F377,F387,F395,F401)</f>
        <v>11170</v>
      </c>
      <c r="G314" s="211">
        <f>F314/D314*100</f>
        <v>128.790499250548</v>
      </c>
      <c r="H314" s="211">
        <f>F314/E314*100</f>
        <v>118.678283042924</v>
      </c>
      <c r="I314" s="151">
        <f t="shared" si="6"/>
        <v>29255</v>
      </c>
    </row>
    <row r="315" customFormat="1" ht="14.25" hidden="1" spans="1:9">
      <c r="A315" s="151" t="s">
        <v>1401</v>
      </c>
      <c r="B315" s="156">
        <v>20401</v>
      </c>
      <c r="C315" s="215" t="s">
        <v>1593</v>
      </c>
      <c r="D315" s="162">
        <f>SUM(D316:D317)</f>
        <v>0</v>
      </c>
      <c r="E315" s="162">
        <f>SUM(E316:E317)</f>
        <v>0</v>
      </c>
      <c r="F315" s="162">
        <f>SUM(F316:F317)</f>
        <v>0</v>
      </c>
      <c r="G315" s="214"/>
      <c r="H315" s="214"/>
      <c r="I315" s="151">
        <f t="shared" si="6"/>
        <v>0</v>
      </c>
    </row>
    <row r="316" customFormat="1" ht="14.25" hidden="1" spans="1:9">
      <c r="A316" s="151" t="s">
        <v>1403</v>
      </c>
      <c r="B316" s="156">
        <v>2040101</v>
      </c>
      <c r="C316" s="156" t="s">
        <v>1594</v>
      </c>
      <c r="D316" s="158">
        <v>0</v>
      </c>
      <c r="E316" s="158">
        <v>0</v>
      </c>
      <c r="F316" s="158"/>
      <c r="G316" s="214"/>
      <c r="H316" s="214"/>
      <c r="I316" s="151">
        <f t="shared" si="6"/>
        <v>0</v>
      </c>
    </row>
    <row r="317" customFormat="1" ht="14.25" hidden="1" spans="1:9">
      <c r="A317" s="151" t="s">
        <v>1403</v>
      </c>
      <c r="B317" s="156">
        <v>2040199</v>
      </c>
      <c r="C317" s="156" t="s">
        <v>1595</v>
      </c>
      <c r="D317" s="158">
        <v>0</v>
      </c>
      <c r="E317" s="158">
        <v>0</v>
      </c>
      <c r="F317" s="158"/>
      <c r="G317" s="214"/>
      <c r="H317" s="214"/>
      <c r="I317" s="151">
        <f t="shared" si="6"/>
        <v>0</v>
      </c>
    </row>
    <row r="318" s="198" customFormat="1" ht="16" customHeight="1" spans="1:9">
      <c r="A318" s="151" t="s">
        <v>1401</v>
      </c>
      <c r="B318" s="209">
        <v>20402</v>
      </c>
      <c r="C318" s="212" t="s">
        <v>1596</v>
      </c>
      <c r="D318" s="210">
        <f>SUM(D319:D328)</f>
        <v>6793</v>
      </c>
      <c r="E318" s="210">
        <f>SUM(E319:E328)</f>
        <v>7320</v>
      </c>
      <c r="F318" s="210">
        <f>SUM(F319:F328)</f>
        <v>9707</v>
      </c>
      <c r="G318" s="211">
        <f>F318/D318*100</f>
        <v>142.897099955837</v>
      </c>
      <c r="H318" s="211">
        <f>F318/E318*100</f>
        <v>132.609289617486</v>
      </c>
      <c r="I318" s="151">
        <f t="shared" si="6"/>
        <v>23820</v>
      </c>
    </row>
    <row r="319" s="198" customFormat="1" ht="16" customHeight="1" spans="1:9">
      <c r="A319" s="151" t="s">
        <v>1403</v>
      </c>
      <c r="B319" s="209">
        <v>2040201</v>
      </c>
      <c r="C319" s="209" t="s">
        <v>1404</v>
      </c>
      <c r="D319" s="213">
        <v>2974</v>
      </c>
      <c r="E319" s="213">
        <v>3112</v>
      </c>
      <c r="F319" s="213">
        <v>4031</v>
      </c>
      <c r="G319" s="211">
        <f>F319/D319*100</f>
        <v>135.541358439812</v>
      </c>
      <c r="H319" s="211">
        <f>F319/E319*100</f>
        <v>129.530848329049</v>
      </c>
      <c r="I319" s="151">
        <f t="shared" si="6"/>
        <v>10117</v>
      </c>
    </row>
    <row r="320" s="198" customFormat="1" ht="16" customHeight="1" spans="1:9">
      <c r="A320" s="151" t="s">
        <v>1403</v>
      </c>
      <c r="B320" s="209">
        <v>2040202</v>
      </c>
      <c r="C320" s="209" t="s">
        <v>1405</v>
      </c>
      <c r="D320" s="213">
        <v>3349</v>
      </c>
      <c r="E320" s="213">
        <v>3281</v>
      </c>
      <c r="F320" s="213">
        <v>5246</v>
      </c>
      <c r="G320" s="211">
        <f>F320/D320*100</f>
        <v>156.643774260973</v>
      </c>
      <c r="H320" s="211">
        <f>F320/E320*100</f>
        <v>159.890277354465</v>
      </c>
      <c r="I320" s="151">
        <f t="shared" si="6"/>
        <v>11876</v>
      </c>
    </row>
    <row r="321" customFormat="1" ht="14.25" hidden="1" spans="1:9">
      <c r="A321" s="151" t="s">
        <v>1403</v>
      </c>
      <c r="B321" s="156">
        <v>2040203</v>
      </c>
      <c r="C321" s="156" t="s">
        <v>1406</v>
      </c>
      <c r="D321" s="158">
        <v>0</v>
      </c>
      <c r="E321" s="158">
        <v>0</v>
      </c>
      <c r="F321" s="158"/>
      <c r="G321" s="214"/>
      <c r="H321" s="214"/>
      <c r="I321" s="151">
        <f t="shared" si="6"/>
        <v>0</v>
      </c>
    </row>
    <row r="322" s="198" customFormat="1" ht="16" customHeight="1" spans="1:9">
      <c r="A322" s="151" t="s">
        <v>1403</v>
      </c>
      <c r="B322" s="209">
        <v>2040219</v>
      </c>
      <c r="C322" s="209" t="s">
        <v>1597</v>
      </c>
      <c r="D322" s="213">
        <v>140</v>
      </c>
      <c r="E322" s="213">
        <v>601</v>
      </c>
      <c r="F322" s="213">
        <v>100</v>
      </c>
      <c r="G322" s="211">
        <f>F322/D322*100</f>
        <v>71.4285714285714</v>
      </c>
      <c r="H322" s="211">
        <f>F322/E322*100</f>
        <v>16.6389351081531</v>
      </c>
      <c r="I322" s="151">
        <f t="shared" si="6"/>
        <v>841</v>
      </c>
    </row>
    <row r="323" s="198" customFormat="1" ht="16" customHeight="1" spans="1:9">
      <c r="A323" s="151" t="s">
        <v>1403</v>
      </c>
      <c r="B323" s="209">
        <v>2040220</v>
      </c>
      <c r="C323" s="209" t="s">
        <v>1598</v>
      </c>
      <c r="D323" s="213">
        <v>30</v>
      </c>
      <c r="E323" s="213">
        <v>30</v>
      </c>
      <c r="F323" s="213">
        <v>30</v>
      </c>
      <c r="G323" s="211">
        <f>F323/D323*100</f>
        <v>100</v>
      </c>
      <c r="H323" s="211">
        <f>F323/E323*100</f>
        <v>100</v>
      </c>
      <c r="I323" s="151">
        <f t="shared" si="6"/>
        <v>90</v>
      </c>
    </row>
    <row r="324" customFormat="1" ht="14.25" hidden="1" spans="1:9">
      <c r="A324" s="151" t="s">
        <v>1403</v>
      </c>
      <c r="B324" s="156">
        <v>2040221</v>
      </c>
      <c r="C324" s="156" t="s">
        <v>1599</v>
      </c>
      <c r="D324" s="158">
        <v>0</v>
      </c>
      <c r="E324" s="158">
        <v>0</v>
      </c>
      <c r="F324" s="158"/>
      <c r="G324" s="214"/>
      <c r="H324" s="214"/>
      <c r="I324" s="151">
        <f t="shared" si="6"/>
        <v>0</v>
      </c>
    </row>
    <row r="325" customFormat="1" ht="14.25" hidden="1" spans="1:9">
      <c r="A325" s="151" t="s">
        <v>1403</v>
      </c>
      <c r="B325" s="156">
        <v>2040222</v>
      </c>
      <c r="C325" s="156" t="s">
        <v>1600</v>
      </c>
      <c r="D325" s="158">
        <v>0</v>
      </c>
      <c r="E325" s="158">
        <v>0</v>
      </c>
      <c r="F325" s="158"/>
      <c r="G325" s="214"/>
      <c r="H325" s="214"/>
      <c r="I325" s="151">
        <f t="shared" si="6"/>
        <v>0</v>
      </c>
    </row>
    <row r="326" customFormat="1" ht="14.25" hidden="1" spans="1:9">
      <c r="A326" s="151" t="s">
        <v>1403</v>
      </c>
      <c r="B326" s="156">
        <v>2040223</v>
      </c>
      <c r="C326" s="156" t="s">
        <v>1601</v>
      </c>
      <c r="D326" s="158">
        <v>0</v>
      </c>
      <c r="E326" s="158">
        <v>0</v>
      </c>
      <c r="F326" s="158"/>
      <c r="G326" s="214"/>
      <c r="H326" s="214"/>
      <c r="I326" s="151">
        <f t="shared" si="6"/>
        <v>0</v>
      </c>
    </row>
    <row r="327" customFormat="1" ht="14.25" hidden="1" spans="1:9">
      <c r="A327" s="151" t="s">
        <v>1403</v>
      </c>
      <c r="B327" s="156">
        <v>2040250</v>
      </c>
      <c r="C327" s="156" t="s">
        <v>1413</v>
      </c>
      <c r="D327" s="158">
        <v>0</v>
      </c>
      <c r="E327" s="158">
        <v>0</v>
      </c>
      <c r="F327" s="158"/>
      <c r="G327" s="214"/>
      <c r="H327" s="214"/>
      <c r="I327" s="151">
        <f t="shared" ref="I327:I390" si="7">D327+E327+F327</f>
        <v>0</v>
      </c>
    </row>
    <row r="328" s="198" customFormat="1" ht="16" customHeight="1" spans="1:9">
      <c r="A328" s="151" t="s">
        <v>1403</v>
      </c>
      <c r="B328" s="209">
        <v>2040299</v>
      </c>
      <c r="C328" s="209" t="s">
        <v>1602</v>
      </c>
      <c r="D328" s="213">
        <v>300</v>
      </c>
      <c r="E328" s="213">
        <v>296</v>
      </c>
      <c r="F328" s="213">
        <v>300</v>
      </c>
      <c r="G328" s="211">
        <f>F328/D328*100</f>
        <v>100</v>
      </c>
      <c r="H328" s="211">
        <f>F328/E328*100</f>
        <v>101.351351351351</v>
      </c>
      <c r="I328" s="151">
        <f t="shared" si="7"/>
        <v>896</v>
      </c>
    </row>
    <row r="329" customFormat="1" ht="14.25" hidden="1" spans="1:9">
      <c r="A329" s="151" t="s">
        <v>1401</v>
      </c>
      <c r="B329" s="156">
        <v>20403</v>
      </c>
      <c r="C329" s="215" t="s">
        <v>1603</v>
      </c>
      <c r="D329" s="162">
        <f>SUM(D330:D335)</f>
        <v>0</v>
      </c>
      <c r="E329" s="162">
        <f>SUM(E330:E335)</f>
        <v>0</v>
      </c>
      <c r="F329" s="162">
        <f>SUM(F330:F335)</f>
        <v>0</v>
      </c>
      <c r="G329" s="214"/>
      <c r="H329" s="214"/>
      <c r="I329" s="151">
        <f t="shared" si="7"/>
        <v>0</v>
      </c>
    </row>
    <row r="330" customFormat="1" ht="14.25" hidden="1" spans="1:9">
      <c r="A330" s="151" t="s">
        <v>1403</v>
      </c>
      <c r="B330" s="156">
        <v>2040301</v>
      </c>
      <c r="C330" s="156" t="s">
        <v>1451</v>
      </c>
      <c r="D330" s="158">
        <v>0</v>
      </c>
      <c r="E330" s="158">
        <v>0</v>
      </c>
      <c r="F330" s="158"/>
      <c r="G330" s="214"/>
      <c r="H330" s="214"/>
      <c r="I330" s="151">
        <f t="shared" si="7"/>
        <v>0</v>
      </c>
    </row>
    <row r="331" customFormat="1" ht="14.25" hidden="1" spans="1:9">
      <c r="A331" s="151" t="s">
        <v>1403</v>
      </c>
      <c r="B331" s="156">
        <v>2040302</v>
      </c>
      <c r="C331" s="156" t="s">
        <v>1436</v>
      </c>
      <c r="D331" s="158">
        <v>0</v>
      </c>
      <c r="E331" s="158">
        <v>0</v>
      </c>
      <c r="F331" s="158"/>
      <c r="G331" s="214"/>
      <c r="H331" s="214"/>
      <c r="I331" s="151">
        <f t="shared" si="7"/>
        <v>0</v>
      </c>
    </row>
    <row r="332" customFormat="1" ht="14.25" hidden="1" spans="1:9">
      <c r="A332" s="151" t="s">
        <v>1403</v>
      </c>
      <c r="B332" s="156">
        <v>2040303</v>
      </c>
      <c r="C332" s="156" t="s">
        <v>1406</v>
      </c>
      <c r="D332" s="158">
        <v>0</v>
      </c>
      <c r="E332" s="158">
        <v>0</v>
      </c>
      <c r="F332" s="158"/>
      <c r="G332" s="214"/>
      <c r="H332" s="214"/>
      <c r="I332" s="151">
        <f t="shared" si="7"/>
        <v>0</v>
      </c>
    </row>
    <row r="333" customFormat="1" ht="14.25" hidden="1" spans="1:9">
      <c r="A333" s="151" t="s">
        <v>1403</v>
      </c>
      <c r="B333" s="156">
        <v>2040304</v>
      </c>
      <c r="C333" s="156" t="s">
        <v>1604</v>
      </c>
      <c r="D333" s="158">
        <v>0</v>
      </c>
      <c r="E333" s="158">
        <v>0</v>
      </c>
      <c r="F333" s="158"/>
      <c r="G333" s="214"/>
      <c r="H333" s="214"/>
      <c r="I333" s="151">
        <f t="shared" si="7"/>
        <v>0</v>
      </c>
    </row>
    <row r="334" customFormat="1" ht="14.25" hidden="1" spans="1:9">
      <c r="A334" s="151" t="s">
        <v>1403</v>
      </c>
      <c r="B334" s="156">
        <v>2040350</v>
      </c>
      <c r="C334" s="156" t="s">
        <v>1413</v>
      </c>
      <c r="D334" s="158">
        <v>0</v>
      </c>
      <c r="E334" s="158">
        <v>0</v>
      </c>
      <c r="F334" s="158"/>
      <c r="G334" s="214"/>
      <c r="H334" s="214"/>
      <c r="I334" s="151">
        <f t="shared" si="7"/>
        <v>0</v>
      </c>
    </row>
    <row r="335" customFormat="1" ht="14.25" hidden="1" spans="1:9">
      <c r="A335" s="151" t="s">
        <v>1403</v>
      </c>
      <c r="B335" s="156">
        <v>2040399</v>
      </c>
      <c r="C335" s="156" t="s">
        <v>1605</v>
      </c>
      <c r="D335" s="158">
        <v>0</v>
      </c>
      <c r="E335" s="158">
        <v>0</v>
      </c>
      <c r="F335" s="158"/>
      <c r="G335" s="214"/>
      <c r="H335" s="214"/>
      <c r="I335" s="151">
        <f t="shared" si="7"/>
        <v>0</v>
      </c>
    </row>
    <row r="336" s="198" customFormat="1" ht="16" customHeight="1" spans="1:9">
      <c r="A336" s="151" t="s">
        <v>1401</v>
      </c>
      <c r="B336" s="209">
        <v>20404</v>
      </c>
      <c r="C336" s="212" t="s">
        <v>1606</v>
      </c>
      <c r="D336" s="210">
        <f>SUM(D337:D343)</f>
        <v>227</v>
      </c>
      <c r="E336" s="210">
        <f>SUM(E337:E343)</f>
        <v>237</v>
      </c>
      <c r="F336" s="210">
        <f>SUM(F337:F343)</f>
        <v>0</v>
      </c>
      <c r="G336" s="211">
        <f>F336/D336*100</f>
        <v>0</v>
      </c>
      <c r="H336" s="211">
        <f>F336/E336*100</f>
        <v>0</v>
      </c>
      <c r="I336" s="151">
        <f t="shared" si="7"/>
        <v>464</v>
      </c>
    </row>
    <row r="337" customFormat="1" ht="14.25" hidden="1" spans="1:9">
      <c r="A337" s="151" t="s">
        <v>1403</v>
      </c>
      <c r="B337" s="156">
        <v>2040401</v>
      </c>
      <c r="C337" s="156" t="s">
        <v>1451</v>
      </c>
      <c r="D337" s="158">
        <v>0</v>
      </c>
      <c r="E337" s="158">
        <v>0</v>
      </c>
      <c r="F337" s="158"/>
      <c r="G337" s="214"/>
      <c r="H337" s="214"/>
      <c r="I337" s="151">
        <f t="shared" si="7"/>
        <v>0</v>
      </c>
    </row>
    <row r="338" s="198" customFormat="1" ht="16" customHeight="1" spans="1:9">
      <c r="A338" s="151" t="s">
        <v>1403</v>
      </c>
      <c r="B338" s="209">
        <v>2040402</v>
      </c>
      <c r="C338" s="209" t="s">
        <v>1405</v>
      </c>
      <c r="D338" s="213">
        <v>0</v>
      </c>
      <c r="E338" s="213">
        <v>10</v>
      </c>
      <c r="F338" s="213"/>
      <c r="G338" s="211"/>
      <c r="H338" s="211">
        <f>F338/E338*100</f>
        <v>0</v>
      </c>
      <c r="I338" s="151">
        <f t="shared" si="7"/>
        <v>10</v>
      </c>
    </row>
    <row r="339" customFormat="1" ht="14.25" hidden="1" spans="1:9">
      <c r="A339" s="151" t="s">
        <v>1403</v>
      </c>
      <c r="B339" s="156">
        <v>2040403</v>
      </c>
      <c r="C339" s="156" t="s">
        <v>1406</v>
      </c>
      <c r="D339" s="158">
        <v>0</v>
      </c>
      <c r="E339" s="158">
        <v>0</v>
      </c>
      <c r="F339" s="158"/>
      <c r="G339" s="214"/>
      <c r="H339" s="214"/>
      <c r="I339" s="151">
        <f t="shared" si="7"/>
        <v>0</v>
      </c>
    </row>
    <row r="340" s="198" customFormat="1" ht="16" customHeight="1" spans="1:9">
      <c r="A340" s="151" t="s">
        <v>1403</v>
      </c>
      <c r="B340" s="209">
        <v>2040409</v>
      </c>
      <c r="C340" s="209" t="s">
        <v>1607</v>
      </c>
      <c r="D340" s="213">
        <v>227</v>
      </c>
      <c r="E340" s="213">
        <v>227</v>
      </c>
      <c r="F340" s="213"/>
      <c r="G340" s="211">
        <f>F340/D340*100</f>
        <v>0</v>
      </c>
      <c r="H340" s="211">
        <f>F340/E340*100</f>
        <v>0</v>
      </c>
      <c r="I340" s="151">
        <f t="shared" si="7"/>
        <v>454</v>
      </c>
    </row>
    <row r="341" customFormat="1" ht="14.25" hidden="1" spans="1:9">
      <c r="A341" s="151" t="s">
        <v>1403</v>
      </c>
      <c r="B341" s="156">
        <v>2040410</v>
      </c>
      <c r="C341" s="156" t="s">
        <v>1608</v>
      </c>
      <c r="D341" s="158">
        <v>0</v>
      </c>
      <c r="E341" s="158">
        <v>0</v>
      </c>
      <c r="F341" s="158"/>
      <c r="G341" s="214"/>
      <c r="H341" s="214"/>
      <c r="I341" s="151">
        <f t="shared" si="7"/>
        <v>0</v>
      </c>
    </row>
    <row r="342" customFormat="1" ht="14.25" hidden="1" spans="1:9">
      <c r="A342" s="151" t="s">
        <v>1403</v>
      </c>
      <c r="B342" s="156">
        <v>2040450</v>
      </c>
      <c r="C342" s="156" t="s">
        <v>1413</v>
      </c>
      <c r="D342" s="158">
        <v>0</v>
      </c>
      <c r="E342" s="158">
        <v>0</v>
      </c>
      <c r="F342" s="158"/>
      <c r="G342" s="214"/>
      <c r="H342" s="214"/>
      <c r="I342" s="151">
        <f t="shared" si="7"/>
        <v>0</v>
      </c>
    </row>
    <row r="343" customFormat="1" ht="14.25" hidden="1" spans="1:9">
      <c r="A343" s="151" t="s">
        <v>1403</v>
      </c>
      <c r="B343" s="156">
        <v>2040499</v>
      </c>
      <c r="C343" s="156" t="s">
        <v>1609</v>
      </c>
      <c r="D343" s="158">
        <v>0</v>
      </c>
      <c r="E343" s="158">
        <v>0</v>
      </c>
      <c r="F343" s="158"/>
      <c r="G343" s="214"/>
      <c r="H343" s="214"/>
      <c r="I343" s="151">
        <f t="shared" si="7"/>
        <v>0</v>
      </c>
    </row>
    <row r="344" s="198" customFormat="1" ht="16" customHeight="1" spans="1:9">
      <c r="A344" s="151" t="s">
        <v>1401</v>
      </c>
      <c r="B344" s="209">
        <v>20405</v>
      </c>
      <c r="C344" s="212" t="s">
        <v>1610</v>
      </c>
      <c r="D344" s="210">
        <f>SUM(D345:D352)</f>
        <v>0</v>
      </c>
      <c r="E344" s="210">
        <f>SUM(E345:E352)</f>
        <v>10</v>
      </c>
      <c r="F344" s="210">
        <f>SUM(F345:F352)</f>
        <v>0</v>
      </c>
      <c r="G344" s="211"/>
      <c r="H344" s="211">
        <f>F344/E344*100</f>
        <v>0</v>
      </c>
      <c r="I344" s="151">
        <f t="shared" si="7"/>
        <v>10</v>
      </c>
    </row>
    <row r="345" customFormat="1" ht="14.25" hidden="1" spans="1:9">
      <c r="A345" s="151" t="s">
        <v>1403</v>
      </c>
      <c r="B345" s="156">
        <v>2040501</v>
      </c>
      <c r="C345" s="156" t="s">
        <v>1451</v>
      </c>
      <c r="D345" s="158">
        <v>0</v>
      </c>
      <c r="E345" s="158">
        <v>0</v>
      </c>
      <c r="F345" s="158"/>
      <c r="G345" s="214"/>
      <c r="H345" s="214"/>
      <c r="I345" s="151">
        <f t="shared" si="7"/>
        <v>0</v>
      </c>
    </row>
    <row r="346" s="198" customFormat="1" ht="16" customHeight="1" spans="1:9">
      <c r="A346" s="151" t="s">
        <v>1403</v>
      </c>
      <c r="B346" s="209">
        <v>2040502</v>
      </c>
      <c r="C346" s="209" t="s">
        <v>1405</v>
      </c>
      <c r="D346" s="213">
        <v>0</v>
      </c>
      <c r="E346" s="213">
        <v>10</v>
      </c>
      <c r="F346" s="213"/>
      <c r="G346" s="211"/>
      <c r="H346" s="211">
        <f>F346/E346*100</f>
        <v>0</v>
      </c>
      <c r="I346" s="151">
        <f t="shared" si="7"/>
        <v>10</v>
      </c>
    </row>
    <row r="347" customFormat="1" ht="14.25" hidden="1" spans="1:9">
      <c r="A347" s="151" t="s">
        <v>1403</v>
      </c>
      <c r="B347" s="156">
        <v>2040503</v>
      </c>
      <c r="C347" s="156" t="s">
        <v>1406</v>
      </c>
      <c r="D347" s="158">
        <v>0</v>
      </c>
      <c r="E347" s="158">
        <v>0</v>
      </c>
      <c r="F347" s="158"/>
      <c r="G347" s="214"/>
      <c r="H347" s="214"/>
      <c r="I347" s="151">
        <f t="shared" si="7"/>
        <v>0</v>
      </c>
    </row>
    <row r="348" customFormat="1" ht="14.25" hidden="1" spans="1:9">
      <c r="A348" s="151" t="s">
        <v>1403</v>
      </c>
      <c r="B348" s="156">
        <v>2040504</v>
      </c>
      <c r="C348" s="156" t="s">
        <v>1611</v>
      </c>
      <c r="D348" s="158">
        <v>0</v>
      </c>
      <c r="E348" s="158">
        <v>0</v>
      </c>
      <c r="F348" s="158"/>
      <c r="G348" s="214"/>
      <c r="H348" s="214"/>
      <c r="I348" s="151">
        <f t="shared" si="7"/>
        <v>0</v>
      </c>
    </row>
    <row r="349" customFormat="1" ht="14.25" hidden="1" spans="1:9">
      <c r="A349" s="151" t="s">
        <v>1403</v>
      </c>
      <c r="B349" s="156">
        <v>2040505</v>
      </c>
      <c r="C349" s="156" t="s">
        <v>1612</v>
      </c>
      <c r="D349" s="158">
        <v>0</v>
      </c>
      <c r="E349" s="158">
        <v>0</v>
      </c>
      <c r="F349" s="158"/>
      <c r="G349" s="214"/>
      <c r="H349" s="214"/>
      <c r="I349" s="151">
        <f t="shared" si="7"/>
        <v>0</v>
      </c>
    </row>
    <row r="350" customFormat="1" ht="14.25" hidden="1" spans="1:9">
      <c r="A350" s="151" t="s">
        <v>1403</v>
      </c>
      <c r="B350" s="156">
        <v>2040506</v>
      </c>
      <c r="C350" s="156" t="s">
        <v>1613</v>
      </c>
      <c r="D350" s="158">
        <v>0</v>
      </c>
      <c r="E350" s="158">
        <v>0</v>
      </c>
      <c r="F350" s="158"/>
      <c r="G350" s="214"/>
      <c r="H350" s="214"/>
      <c r="I350" s="151">
        <f t="shared" si="7"/>
        <v>0</v>
      </c>
    </row>
    <row r="351" customFormat="1" ht="14.25" hidden="1" spans="1:9">
      <c r="A351" s="151" t="s">
        <v>1403</v>
      </c>
      <c r="B351" s="156">
        <v>2040550</v>
      </c>
      <c r="C351" s="156" t="s">
        <v>1413</v>
      </c>
      <c r="D351" s="158">
        <v>0</v>
      </c>
      <c r="E351" s="158">
        <v>0</v>
      </c>
      <c r="F351" s="158"/>
      <c r="G351" s="214"/>
      <c r="H351" s="214"/>
      <c r="I351" s="151">
        <f t="shared" si="7"/>
        <v>0</v>
      </c>
    </row>
    <row r="352" customFormat="1" ht="14.25" hidden="1" spans="1:9">
      <c r="A352" s="151" t="s">
        <v>1403</v>
      </c>
      <c r="B352" s="156">
        <v>2040599</v>
      </c>
      <c r="C352" s="156" t="s">
        <v>1614</v>
      </c>
      <c r="D352" s="158">
        <v>0</v>
      </c>
      <c r="E352" s="158">
        <v>0</v>
      </c>
      <c r="F352" s="158"/>
      <c r="G352" s="214"/>
      <c r="H352" s="214"/>
      <c r="I352" s="151">
        <f t="shared" si="7"/>
        <v>0</v>
      </c>
    </row>
    <row r="353" s="198" customFormat="1" ht="16" customHeight="1" spans="1:9">
      <c r="A353" s="151" t="s">
        <v>1401</v>
      </c>
      <c r="B353" s="209">
        <v>20406</v>
      </c>
      <c r="C353" s="212" t="s">
        <v>1615</v>
      </c>
      <c r="D353" s="210">
        <f>SUM(D354:D366)</f>
        <v>1653</v>
      </c>
      <c r="E353" s="210">
        <f>SUM(E354:E366)</f>
        <v>1656</v>
      </c>
      <c r="F353" s="210">
        <f>SUM(F354:F366)</f>
        <v>1463</v>
      </c>
      <c r="G353" s="211">
        <f>F353/D353*100</f>
        <v>88.5057471264368</v>
      </c>
      <c r="H353" s="211">
        <f>F353/E353*100</f>
        <v>88.3454106280193</v>
      </c>
      <c r="I353" s="151">
        <f t="shared" si="7"/>
        <v>4772</v>
      </c>
    </row>
    <row r="354" s="198" customFormat="1" ht="16" customHeight="1" spans="1:9">
      <c r="A354" s="151" t="s">
        <v>1403</v>
      </c>
      <c r="B354" s="209">
        <v>2040601</v>
      </c>
      <c r="C354" s="209" t="s">
        <v>1404</v>
      </c>
      <c r="D354" s="213">
        <v>891</v>
      </c>
      <c r="E354" s="213">
        <v>906</v>
      </c>
      <c r="F354" s="213">
        <v>917</v>
      </c>
      <c r="G354" s="211">
        <f>F354/D354*100</f>
        <v>102.918069584736</v>
      </c>
      <c r="H354" s="211">
        <f>F354/E354*100</f>
        <v>101.21412803532</v>
      </c>
      <c r="I354" s="151">
        <f t="shared" si="7"/>
        <v>2714</v>
      </c>
    </row>
    <row r="355" s="198" customFormat="1" ht="16" customHeight="1" spans="1:9">
      <c r="A355" s="151" t="s">
        <v>1403</v>
      </c>
      <c r="B355" s="209">
        <v>2040602</v>
      </c>
      <c r="C355" s="209" t="s">
        <v>1405</v>
      </c>
      <c r="D355" s="213">
        <v>366</v>
      </c>
      <c r="E355" s="213">
        <v>429</v>
      </c>
      <c r="F355" s="213">
        <v>148</v>
      </c>
      <c r="G355" s="211">
        <f>F355/D355*100</f>
        <v>40.4371584699454</v>
      </c>
      <c r="H355" s="211">
        <f>F355/E355*100</f>
        <v>34.4988344988345</v>
      </c>
      <c r="I355" s="151">
        <f t="shared" si="7"/>
        <v>943</v>
      </c>
    </row>
    <row r="356" customFormat="1" ht="14.25" hidden="1" spans="1:9">
      <c r="A356" s="151" t="s">
        <v>1403</v>
      </c>
      <c r="B356" s="156">
        <v>2040603</v>
      </c>
      <c r="C356" s="156" t="s">
        <v>1406</v>
      </c>
      <c r="D356" s="158">
        <v>0</v>
      </c>
      <c r="E356" s="158">
        <v>0</v>
      </c>
      <c r="F356" s="158"/>
      <c r="G356" s="214"/>
      <c r="H356" s="214"/>
      <c r="I356" s="151">
        <f t="shared" si="7"/>
        <v>0</v>
      </c>
    </row>
    <row r="357" s="198" customFormat="1" ht="16" customHeight="1" spans="1:9">
      <c r="A357" s="151" t="s">
        <v>1403</v>
      </c>
      <c r="B357" s="209">
        <v>2040604</v>
      </c>
      <c r="C357" s="209" t="s">
        <v>1616</v>
      </c>
      <c r="D357" s="213">
        <v>204</v>
      </c>
      <c r="E357" s="213">
        <v>165</v>
      </c>
      <c r="F357" s="213">
        <v>191</v>
      </c>
      <c r="G357" s="211">
        <f>F357/D357*100</f>
        <v>93.6274509803922</v>
      </c>
      <c r="H357" s="211">
        <f>F357/E357*100</f>
        <v>115.757575757576</v>
      </c>
      <c r="I357" s="151">
        <f t="shared" si="7"/>
        <v>560</v>
      </c>
    </row>
    <row r="358" s="198" customFormat="1" ht="16" customHeight="1" spans="1:9">
      <c r="A358" s="151" t="s">
        <v>1403</v>
      </c>
      <c r="B358" s="209">
        <v>2040605</v>
      </c>
      <c r="C358" s="209" t="s">
        <v>1617</v>
      </c>
      <c r="D358" s="213">
        <v>17</v>
      </c>
      <c r="E358" s="213">
        <v>17</v>
      </c>
      <c r="F358" s="213">
        <v>16</v>
      </c>
      <c r="G358" s="211">
        <f>F358/D358*100</f>
        <v>94.1176470588235</v>
      </c>
      <c r="H358" s="211">
        <f>F358/E358*100</f>
        <v>94.1176470588235</v>
      </c>
      <c r="I358" s="151">
        <f t="shared" si="7"/>
        <v>50</v>
      </c>
    </row>
    <row r="359" s="198" customFormat="1" ht="16" customHeight="1" spans="1:9">
      <c r="A359" s="151" t="s">
        <v>1403</v>
      </c>
      <c r="B359" s="209">
        <v>2040606</v>
      </c>
      <c r="C359" s="209" t="s">
        <v>1618</v>
      </c>
      <c r="D359" s="213">
        <v>0</v>
      </c>
      <c r="E359" s="213">
        <v>0</v>
      </c>
      <c r="F359" s="213">
        <v>101</v>
      </c>
      <c r="G359" s="211"/>
      <c r="H359" s="211"/>
      <c r="I359" s="151">
        <f t="shared" si="7"/>
        <v>101</v>
      </c>
    </row>
    <row r="360" s="198" customFormat="1" ht="16" customHeight="1" spans="1:9">
      <c r="A360" s="151" t="s">
        <v>1403</v>
      </c>
      <c r="B360" s="209">
        <v>2040607</v>
      </c>
      <c r="C360" s="209" t="s">
        <v>1619</v>
      </c>
      <c r="D360" s="213">
        <v>130</v>
      </c>
      <c r="E360" s="213">
        <v>94</v>
      </c>
      <c r="F360" s="213">
        <v>58</v>
      </c>
      <c r="G360" s="211">
        <f>F360/D360*100</f>
        <v>44.6153846153846</v>
      </c>
      <c r="H360" s="211">
        <f>F360/E360*100</f>
        <v>61.7021276595745</v>
      </c>
      <c r="I360" s="151">
        <f t="shared" si="7"/>
        <v>282</v>
      </c>
    </row>
    <row r="361" customFormat="1" ht="14.25" hidden="1" spans="1:9">
      <c r="A361" s="151" t="s">
        <v>1403</v>
      </c>
      <c r="B361" s="156">
        <v>2040608</v>
      </c>
      <c r="C361" s="156" t="s">
        <v>1620</v>
      </c>
      <c r="D361" s="158">
        <v>0</v>
      </c>
      <c r="E361" s="158">
        <v>0</v>
      </c>
      <c r="F361" s="158"/>
      <c r="G361" s="214"/>
      <c r="H361" s="214"/>
      <c r="I361" s="151">
        <f t="shared" si="7"/>
        <v>0</v>
      </c>
    </row>
    <row r="362" s="198" customFormat="1" ht="16" customHeight="1" spans="1:9">
      <c r="A362" s="151" t="s">
        <v>1403</v>
      </c>
      <c r="B362" s="209">
        <v>2040610</v>
      </c>
      <c r="C362" s="209" t="s">
        <v>1621</v>
      </c>
      <c r="D362" s="213">
        <v>30</v>
      </c>
      <c r="E362" s="213">
        <v>30</v>
      </c>
      <c r="F362" s="213">
        <v>32</v>
      </c>
      <c r="G362" s="211">
        <f>F362/D362*100</f>
        <v>106.666666666667</v>
      </c>
      <c r="H362" s="211">
        <f>F362/E362*100</f>
        <v>106.666666666667</v>
      </c>
      <c r="I362" s="151">
        <f t="shared" si="7"/>
        <v>92</v>
      </c>
    </row>
    <row r="363" s="198" customFormat="1" ht="16" customHeight="1" spans="1:9">
      <c r="A363" s="151" t="s">
        <v>1403</v>
      </c>
      <c r="B363" s="209">
        <v>2040612</v>
      </c>
      <c r="C363" s="209" t="s">
        <v>1622</v>
      </c>
      <c r="D363" s="213">
        <v>15</v>
      </c>
      <c r="E363" s="213">
        <v>15</v>
      </c>
      <c r="F363" s="213"/>
      <c r="G363" s="211">
        <f>F363/D363*100</f>
        <v>0</v>
      </c>
      <c r="H363" s="211">
        <f>F363/E363*100</f>
        <v>0</v>
      </c>
      <c r="I363" s="151">
        <f t="shared" si="7"/>
        <v>30</v>
      </c>
    </row>
    <row r="364" customFormat="1" ht="14.25" hidden="1" spans="1:9">
      <c r="A364" s="151" t="s">
        <v>1403</v>
      </c>
      <c r="B364" s="156">
        <v>2040613</v>
      </c>
      <c r="C364" s="156" t="s">
        <v>1447</v>
      </c>
      <c r="D364" s="158">
        <v>0</v>
      </c>
      <c r="E364" s="158">
        <v>0</v>
      </c>
      <c r="F364" s="158"/>
      <c r="G364" s="214"/>
      <c r="H364" s="214"/>
      <c r="I364" s="151">
        <f t="shared" si="7"/>
        <v>0</v>
      </c>
    </row>
    <row r="365" customFormat="1" ht="14.25" hidden="1" spans="1:9">
      <c r="A365" s="151" t="s">
        <v>1403</v>
      </c>
      <c r="B365" s="156">
        <v>2040650</v>
      </c>
      <c r="C365" s="156" t="s">
        <v>1413</v>
      </c>
      <c r="D365" s="158">
        <v>0</v>
      </c>
      <c r="E365" s="158">
        <v>0</v>
      </c>
      <c r="F365" s="158"/>
      <c r="G365" s="214"/>
      <c r="H365" s="214"/>
      <c r="I365" s="151">
        <f t="shared" si="7"/>
        <v>0</v>
      </c>
    </row>
    <row r="366" customFormat="1" ht="14.25" hidden="1" spans="1:9">
      <c r="A366" s="151" t="s">
        <v>1403</v>
      </c>
      <c r="B366" s="156">
        <v>2040699</v>
      </c>
      <c r="C366" s="156" t="s">
        <v>1623</v>
      </c>
      <c r="D366" s="158">
        <v>0</v>
      </c>
      <c r="E366" s="158">
        <v>0</v>
      </c>
      <c r="F366" s="158"/>
      <c r="G366" s="214"/>
      <c r="H366" s="214"/>
      <c r="I366" s="151">
        <f t="shared" si="7"/>
        <v>0</v>
      </c>
    </row>
    <row r="367" customFormat="1" ht="14.25" hidden="1" spans="1:9">
      <c r="A367" s="151" t="s">
        <v>1401</v>
      </c>
      <c r="B367" s="156">
        <v>20407</v>
      </c>
      <c r="C367" s="215" t="s">
        <v>1624</v>
      </c>
      <c r="D367" s="162">
        <f>SUM(D368:D376)</f>
        <v>0</v>
      </c>
      <c r="E367" s="162">
        <f>SUM(E368:E376)</f>
        <v>0</v>
      </c>
      <c r="F367" s="162">
        <f>SUM(F368:F376)</f>
        <v>0</v>
      </c>
      <c r="G367" s="214"/>
      <c r="H367" s="214"/>
      <c r="I367" s="151">
        <f t="shared" si="7"/>
        <v>0</v>
      </c>
    </row>
    <row r="368" customFormat="1" ht="14.25" hidden="1" spans="1:9">
      <c r="A368" s="151" t="s">
        <v>1403</v>
      </c>
      <c r="B368" s="156">
        <v>2040701</v>
      </c>
      <c r="C368" s="156" t="s">
        <v>1451</v>
      </c>
      <c r="D368" s="158">
        <v>0</v>
      </c>
      <c r="E368" s="158">
        <v>0</v>
      </c>
      <c r="F368" s="158"/>
      <c r="G368" s="214"/>
      <c r="H368" s="214"/>
      <c r="I368" s="151">
        <f t="shared" si="7"/>
        <v>0</v>
      </c>
    </row>
    <row r="369" customFormat="1" ht="14.25" hidden="1" spans="1:9">
      <c r="A369" s="151" t="s">
        <v>1403</v>
      </c>
      <c r="B369" s="156">
        <v>2040702</v>
      </c>
      <c r="C369" s="156" t="s">
        <v>1436</v>
      </c>
      <c r="D369" s="158">
        <v>0</v>
      </c>
      <c r="E369" s="158">
        <v>0</v>
      </c>
      <c r="F369" s="158"/>
      <c r="G369" s="214"/>
      <c r="H369" s="214"/>
      <c r="I369" s="151">
        <f t="shared" si="7"/>
        <v>0</v>
      </c>
    </row>
    <row r="370" customFormat="1" ht="14.25" hidden="1" spans="1:9">
      <c r="A370" s="151" t="s">
        <v>1403</v>
      </c>
      <c r="B370" s="156">
        <v>2040703</v>
      </c>
      <c r="C370" s="156" t="s">
        <v>1406</v>
      </c>
      <c r="D370" s="158">
        <v>0</v>
      </c>
      <c r="E370" s="158">
        <v>0</v>
      </c>
      <c r="F370" s="158"/>
      <c r="G370" s="214"/>
      <c r="H370" s="214"/>
      <c r="I370" s="151">
        <f t="shared" si="7"/>
        <v>0</v>
      </c>
    </row>
    <row r="371" customFormat="1" ht="14.25" hidden="1" spans="1:9">
      <c r="A371" s="151" t="s">
        <v>1403</v>
      </c>
      <c r="B371" s="156">
        <v>2040704</v>
      </c>
      <c r="C371" s="156" t="s">
        <v>1625</v>
      </c>
      <c r="D371" s="158">
        <v>0</v>
      </c>
      <c r="E371" s="158">
        <v>0</v>
      </c>
      <c r="F371" s="158"/>
      <c r="G371" s="214"/>
      <c r="H371" s="214"/>
      <c r="I371" s="151">
        <f t="shared" si="7"/>
        <v>0</v>
      </c>
    </row>
    <row r="372" customFormat="1" ht="14.25" hidden="1" spans="1:9">
      <c r="A372" s="151" t="s">
        <v>1403</v>
      </c>
      <c r="B372" s="156">
        <v>2040705</v>
      </c>
      <c r="C372" s="156" t="s">
        <v>1626</v>
      </c>
      <c r="D372" s="158">
        <v>0</v>
      </c>
      <c r="E372" s="158">
        <v>0</v>
      </c>
      <c r="F372" s="158"/>
      <c r="G372" s="214"/>
      <c r="H372" s="214"/>
      <c r="I372" s="151">
        <f t="shared" si="7"/>
        <v>0</v>
      </c>
    </row>
    <row r="373" customFormat="1" ht="14.25" hidden="1" spans="1:9">
      <c r="A373" s="151" t="s">
        <v>1403</v>
      </c>
      <c r="B373" s="156">
        <v>2040706</v>
      </c>
      <c r="C373" s="156" t="s">
        <v>1627</v>
      </c>
      <c r="D373" s="158">
        <v>0</v>
      </c>
      <c r="E373" s="158">
        <v>0</v>
      </c>
      <c r="F373" s="158"/>
      <c r="G373" s="214"/>
      <c r="H373" s="214"/>
      <c r="I373" s="151">
        <f t="shared" si="7"/>
        <v>0</v>
      </c>
    </row>
    <row r="374" customFormat="1" ht="14.25" hidden="1" spans="1:9">
      <c r="A374" s="151" t="s">
        <v>1403</v>
      </c>
      <c r="B374" s="156">
        <v>2040707</v>
      </c>
      <c r="C374" s="156" t="s">
        <v>1447</v>
      </c>
      <c r="D374" s="158">
        <v>0</v>
      </c>
      <c r="E374" s="158">
        <v>0</v>
      </c>
      <c r="F374" s="158"/>
      <c r="G374" s="214"/>
      <c r="H374" s="214"/>
      <c r="I374" s="151">
        <f t="shared" si="7"/>
        <v>0</v>
      </c>
    </row>
    <row r="375" customFormat="1" ht="14.25" hidden="1" spans="1:9">
      <c r="A375" s="151" t="s">
        <v>1403</v>
      </c>
      <c r="B375" s="156">
        <v>2040750</v>
      </c>
      <c r="C375" s="156" t="s">
        <v>1413</v>
      </c>
      <c r="D375" s="158">
        <v>0</v>
      </c>
      <c r="E375" s="158">
        <v>0</v>
      </c>
      <c r="F375" s="158"/>
      <c r="G375" s="214"/>
      <c r="H375" s="214"/>
      <c r="I375" s="151">
        <f t="shared" si="7"/>
        <v>0</v>
      </c>
    </row>
    <row r="376" customFormat="1" ht="14.25" hidden="1" spans="1:9">
      <c r="A376" s="151" t="s">
        <v>1403</v>
      </c>
      <c r="B376" s="156">
        <v>2040799</v>
      </c>
      <c r="C376" s="156" t="s">
        <v>1628</v>
      </c>
      <c r="D376" s="158">
        <v>0</v>
      </c>
      <c r="E376" s="158">
        <v>0</v>
      </c>
      <c r="F376" s="158"/>
      <c r="G376" s="214"/>
      <c r="H376" s="214"/>
      <c r="I376" s="151">
        <f t="shared" si="7"/>
        <v>0</v>
      </c>
    </row>
    <row r="377" customFormat="1" ht="14.25" hidden="1" spans="1:9">
      <c r="A377" s="151" t="s">
        <v>1401</v>
      </c>
      <c r="B377" s="156">
        <v>20408</v>
      </c>
      <c r="C377" s="215" t="s">
        <v>1629</v>
      </c>
      <c r="D377" s="162">
        <f>SUM(D378:D386)</f>
        <v>0</v>
      </c>
      <c r="E377" s="162">
        <f>SUM(E378:E386)</f>
        <v>0</v>
      </c>
      <c r="F377" s="162">
        <f>SUM(F378:F386)</f>
        <v>0</v>
      </c>
      <c r="G377" s="214"/>
      <c r="H377" s="214"/>
      <c r="I377" s="151">
        <f t="shared" si="7"/>
        <v>0</v>
      </c>
    </row>
    <row r="378" customFormat="1" ht="14.25" hidden="1" spans="1:9">
      <c r="A378" s="151" t="s">
        <v>1403</v>
      </c>
      <c r="B378" s="156">
        <v>2040801</v>
      </c>
      <c r="C378" s="156" t="s">
        <v>1451</v>
      </c>
      <c r="D378" s="158">
        <v>0</v>
      </c>
      <c r="E378" s="158">
        <v>0</v>
      </c>
      <c r="F378" s="158"/>
      <c r="G378" s="214"/>
      <c r="H378" s="214"/>
      <c r="I378" s="151">
        <f t="shared" si="7"/>
        <v>0</v>
      </c>
    </row>
    <row r="379" customFormat="1" ht="14.25" hidden="1" spans="1:9">
      <c r="A379" s="151" t="s">
        <v>1403</v>
      </c>
      <c r="B379" s="156">
        <v>2040802</v>
      </c>
      <c r="C379" s="156" t="s">
        <v>1436</v>
      </c>
      <c r="D379" s="158">
        <v>0</v>
      </c>
      <c r="E379" s="158">
        <v>0</v>
      </c>
      <c r="F379" s="158"/>
      <c r="G379" s="214"/>
      <c r="H379" s="214"/>
      <c r="I379" s="151">
        <f t="shared" si="7"/>
        <v>0</v>
      </c>
    </row>
    <row r="380" customFormat="1" ht="14.25" hidden="1" spans="1:9">
      <c r="A380" s="151" t="s">
        <v>1403</v>
      </c>
      <c r="B380" s="156">
        <v>2040803</v>
      </c>
      <c r="C380" s="156" t="s">
        <v>1406</v>
      </c>
      <c r="D380" s="158">
        <v>0</v>
      </c>
      <c r="E380" s="158">
        <v>0</v>
      </c>
      <c r="F380" s="158"/>
      <c r="G380" s="214"/>
      <c r="H380" s="214"/>
      <c r="I380" s="151">
        <f t="shared" si="7"/>
        <v>0</v>
      </c>
    </row>
    <row r="381" customFormat="1" ht="14.25" hidden="1" spans="1:9">
      <c r="A381" s="151" t="s">
        <v>1403</v>
      </c>
      <c r="B381" s="156">
        <v>2040804</v>
      </c>
      <c r="C381" s="156" t="s">
        <v>1630</v>
      </c>
      <c r="D381" s="158">
        <v>0</v>
      </c>
      <c r="E381" s="158">
        <v>0</v>
      </c>
      <c r="F381" s="158"/>
      <c r="G381" s="214"/>
      <c r="H381" s="214"/>
      <c r="I381" s="151">
        <f t="shared" si="7"/>
        <v>0</v>
      </c>
    </row>
    <row r="382" customFormat="1" ht="14.25" hidden="1" spans="1:9">
      <c r="A382" s="151" t="s">
        <v>1403</v>
      </c>
      <c r="B382" s="156">
        <v>2040805</v>
      </c>
      <c r="C382" s="156" t="s">
        <v>1631</v>
      </c>
      <c r="D382" s="158">
        <v>0</v>
      </c>
      <c r="E382" s="158">
        <v>0</v>
      </c>
      <c r="F382" s="158"/>
      <c r="G382" s="214"/>
      <c r="H382" s="214"/>
      <c r="I382" s="151">
        <f t="shared" si="7"/>
        <v>0</v>
      </c>
    </row>
    <row r="383" customFormat="1" ht="14.25" hidden="1" spans="1:9">
      <c r="A383" s="151" t="s">
        <v>1403</v>
      </c>
      <c r="B383" s="156">
        <v>2040806</v>
      </c>
      <c r="C383" s="156" t="s">
        <v>1632</v>
      </c>
      <c r="D383" s="158">
        <v>0</v>
      </c>
      <c r="E383" s="158">
        <v>0</v>
      </c>
      <c r="F383" s="158"/>
      <c r="G383" s="214"/>
      <c r="H383" s="214"/>
      <c r="I383" s="151">
        <f t="shared" si="7"/>
        <v>0</v>
      </c>
    </row>
    <row r="384" customFormat="1" ht="14.25" hidden="1" spans="1:9">
      <c r="A384" s="151" t="s">
        <v>1403</v>
      </c>
      <c r="B384" s="156">
        <v>2040807</v>
      </c>
      <c r="C384" s="156" t="s">
        <v>1447</v>
      </c>
      <c r="D384" s="158">
        <v>0</v>
      </c>
      <c r="E384" s="158">
        <v>0</v>
      </c>
      <c r="F384" s="158"/>
      <c r="G384" s="214"/>
      <c r="H384" s="214"/>
      <c r="I384" s="151">
        <f t="shared" si="7"/>
        <v>0</v>
      </c>
    </row>
    <row r="385" customFormat="1" ht="14.25" hidden="1" spans="1:9">
      <c r="A385" s="151" t="s">
        <v>1403</v>
      </c>
      <c r="B385" s="156">
        <v>2040850</v>
      </c>
      <c r="C385" s="156" t="s">
        <v>1413</v>
      </c>
      <c r="D385" s="158">
        <v>0</v>
      </c>
      <c r="E385" s="158">
        <v>0</v>
      </c>
      <c r="F385" s="158"/>
      <c r="G385" s="214"/>
      <c r="H385" s="214"/>
      <c r="I385" s="151">
        <f t="shared" si="7"/>
        <v>0</v>
      </c>
    </row>
    <row r="386" customFormat="1" ht="14.25" hidden="1" spans="1:9">
      <c r="A386" s="151" t="s">
        <v>1403</v>
      </c>
      <c r="B386" s="156">
        <v>2040899</v>
      </c>
      <c r="C386" s="156" t="s">
        <v>1633</v>
      </c>
      <c r="D386" s="158">
        <v>0</v>
      </c>
      <c r="E386" s="158">
        <v>0</v>
      </c>
      <c r="F386" s="158"/>
      <c r="G386" s="214"/>
      <c r="H386" s="214"/>
      <c r="I386" s="151">
        <f t="shared" si="7"/>
        <v>0</v>
      </c>
    </row>
    <row r="387" customFormat="1" ht="14.25" hidden="1" spans="1:9">
      <c r="A387" s="151" t="s">
        <v>1401</v>
      </c>
      <c r="B387" s="156">
        <v>20409</v>
      </c>
      <c r="C387" s="215" t="s">
        <v>1634</v>
      </c>
      <c r="D387" s="162">
        <f>SUM(D388:D394)</f>
        <v>0</v>
      </c>
      <c r="E387" s="162">
        <f>SUM(E388:E394)</f>
        <v>0</v>
      </c>
      <c r="F387" s="162">
        <f>SUM(F388:F394)</f>
        <v>0</v>
      </c>
      <c r="G387" s="214"/>
      <c r="H387" s="214"/>
      <c r="I387" s="151">
        <f t="shared" si="7"/>
        <v>0</v>
      </c>
    </row>
    <row r="388" customFormat="1" ht="14.25" hidden="1" spans="1:9">
      <c r="A388" s="151" t="s">
        <v>1403</v>
      </c>
      <c r="B388" s="156">
        <v>2040901</v>
      </c>
      <c r="C388" s="156" t="s">
        <v>1451</v>
      </c>
      <c r="D388" s="158">
        <v>0</v>
      </c>
      <c r="E388" s="158">
        <v>0</v>
      </c>
      <c r="F388" s="158"/>
      <c r="G388" s="214"/>
      <c r="H388" s="214"/>
      <c r="I388" s="151">
        <f t="shared" si="7"/>
        <v>0</v>
      </c>
    </row>
    <row r="389" customFormat="1" ht="14.25" hidden="1" spans="1:9">
      <c r="A389" s="151" t="s">
        <v>1403</v>
      </c>
      <c r="B389" s="156">
        <v>2040902</v>
      </c>
      <c r="C389" s="156" t="s">
        <v>1436</v>
      </c>
      <c r="D389" s="158">
        <v>0</v>
      </c>
      <c r="E389" s="158">
        <v>0</v>
      </c>
      <c r="F389" s="158"/>
      <c r="G389" s="214"/>
      <c r="H389" s="214"/>
      <c r="I389" s="151">
        <f t="shared" si="7"/>
        <v>0</v>
      </c>
    </row>
    <row r="390" customFormat="1" ht="14.25" hidden="1" spans="1:9">
      <c r="A390" s="151" t="s">
        <v>1403</v>
      </c>
      <c r="B390" s="156">
        <v>2040903</v>
      </c>
      <c r="C390" s="156" t="s">
        <v>1406</v>
      </c>
      <c r="D390" s="158">
        <v>0</v>
      </c>
      <c r="E390" s="158">
        <v>0</v>
      </c>
      <c r="F390" s="158"/>
      <c r="G390" s="214"/>
      <c r="H390" s="214"/>
      <c r="I390" s="151">
        <f t="shared" si="7"/>
        <v>0</v>
      </c>
    </row>
    <row r="391" customFormat="1" ht="14.25" hidden="1" spans="1:9">
      <c r="A391" s="151" t="s">
        <v>1403</v>
      </c>
      <c r="B391" s="156">
        <v>2040904</v>
      </c>
      <c r="C391" s="156" t="s">
        <v>1635</v>
      </c>
      <c r="D391" s="158">
        <v>0</v>
      </c>
      <c r="E391" s="158">
        <v>0</v>
      </c>
      <c r="F391" s="158"/>
      <c r="G391" s="214"/>
      <c r="H391" s="214"/>
      <c r="I391" s="151">
        <f t="shared" ref="I391:I454" si="8">D391+E391+F391</f>
        <v>0</v>
      </c>
    </row>
    <row r="392" customFormat="1" ht="14.25" hidden="1" spans="1:9">
      <c r="A392" s="151" t="s">
        <v>1403</v>
      </c>
      <c r="B392" s="156">
        <v>2040905</v>
      </c>
      <c r="C392" s="156" t="s">
        <v>1636</v>
      </c>
      <c r="D392" s="158">
        <v>0</v>
      </c>
      <c r="E392" s="158">
        <v>0</v>
      </c>
      <c r="F392" s="158"/>
      <c r="G392" s="214"/>
      <c r="H392" s="214"/>
      <c r="I392" s="151">
        <f t="shared" si="8"/>
        <v>0</v>
      </c>
    </row>
    <row r="393" customFormat="1" ht="14.25" hidden="1" spans="1:9">
      <c r="A393" s="151" t="s">
        <v>1403</v>
      </c>
      <c r="B393" s="156">
        <v>2040950</v>
      </c>
      <c r="C393" s="156" t="s">
        <v>1413</v>
      </c>
      <c r="D393" s="158">
        <v>0</v>
      </c>
      <c r="E393" s="158">
        <v>0</v>
      </c>
      <c r="F393" s="158"/>
      <c r="G393" s="214"/>
      <c r="H393" s="214"/>
      <c r="I393" s="151">
        <f t="shared" si="8"/>
        <v>0</v>
      </c>
    </row>
    <row r="394" customFormat="1" ht="14.25" hidden="1" spans="1:9">
      <c r="A394" s="151" t="s">
        <v>1403</v>
      </c>
      <c r="B394" s="156">
        <v>2040999</v>
      </c>
      <c r="C394" s="156" t="s">
        <v>1637</v>
      </c>
      <c r="D394" s="158">
        <v>0</v>
      </c>
      <c r="E394" s="158">
        <v>0</v>
      </c>
      <c r="F394" s="158"/>
      <c r="G394" s="214"/>
      <c r="H394" s="214"/>
      <c r="I394" s="151">
        <f t="shared" si="8"/>
        <v>0</v>
      </c>
    </row>
    <row r="395" customFormat="1" ht="14.25" hidden="1" spans="1:9">
      <c r="A395" s="151" t="s">
        <v>1401</v>
      </c>
      <c r="B395" s="156">
        <v>20410</v>
      </c>
      <c r="C395" s="215" t="s">
        <v>1638</v>
      </c>
      <c r="D395" s="162">
        <f>SUM(D396:D400)</f>
        <v>0</v>
      </c>
      <c r="E395" s="162">
        <f>SUM(E396:E400)</f>
        <v>0</v>
      </c>
      <c r="F395" s="162">
        <f>SUM(F396:F400)</f>
        <v>0</v>
      </c>
      <c r="G395" s="214"/>
      <c r="H395" s="214"/>
      <c r="I395" s="151">
        <f t="shared" si="8"/>
        <v>0</v>
      </c>
    </row>
    <row r="396" customFormat="1" ht="14.25" hidden="1" spans="1:9">
      <c r="A396" s="151" t="s">
        <v>1403</v>
      </c>
      <c r="B396" s="156">
        <v>2041001</v>
      </c>
      <c r="C396" s="156" t="s">
        <v>1451</v>
      </c>
      <c r="D396" s="158">
        <v>0</v>
      </c>
      <c r="E396" s="158">
        <v>0</v>
      </c>
      <c r="F396" s="158"/>
      <c r="G396" s="214"/>
      <c r="H396" s="214"/>
      <c r="I396" s="151">
        <f t="shared" si="8"/>
        <v>0</v>
      </c>
    </row>
    <row r="397" customFormat="1" ht="14.25" hidden="1" spans="1:9">
      <c r="A397" s="151" t="s">
        <v>1403</v>
      </c>
      <c r="B397" s="156">
        <v>2041002</v>
      </c>
      <c r="C397" s="156" t="s">
        <v>1436</v>
      </c>
      <c r="D397" s="158">
        <v>0</v>
      </c>
      <c r="E397" s="158">
        <v>0</v>
      </c>
      <c r="F397" s="158"/>
      <c r="G397" s="214"/>
      <c r="H397" s="214"/>
      <c r="I397" s="151">
        <f t="shared" si="8"/>
        <v>0</v>
      </c>
    </row>
    <row r="398" customFormat="1" ht="14.25" hidden="1" spans="1:9">
      <c r="A398" s="151" t="s">
        <v>1403</v>
      </c>
      <c r="B398" s="156">
        <v>2041006</v>
      </c>
      <c r="C398" s="156" t="s">
        <v>1447</v>
      </c>
      <c r="D398" s="158">
        <v>0</v>
      </c>
      <c r="E398" s="158">
        <v>0</v>
      </c>
      <c r="F398" s="158"/>
      <c r="G398" s="214"/>
      <c r="H398" s="214"/>
      <c r="I398" s="151">
        <f t="shared" si="8"/>
        <v>0</v>
      </c>
    </row>
    <row r="399" customFormat="1" ht="14.25" hidden="1" spans="1:9">
      <c r="A399" s="151" t="s">
        <v>1403</v>
      </c>
      <c r="B399" s="156">
        <v>2041007</v>
      </c>
      <c r="C399" s="156" t="s">
        <v>1639</v>
      </c>
      <c r="D399" s="158">
        <v>0</v>
      </c>
      <c r="E399" s="158">
        <v>0</v>
      </c>
      <c r="F399" s="158"/>
      <c r="G399" s="214"/>
      <c r="H399" s="214"/>
      <c r="I399" s="151">
        <f t="shared" si="8"/>
        <v>0</v>
      </c>
    </row>
    <row r="400" customFormat="1" ht="14.25" hidden="1" spans="1:9">
      <c r="A400" s="151" t="s">
        <v>1403</v>
      </c>
      <c r="B400" s="156">
        <v>2041099</v>
      </c>
      <c r="C400" s="156" t="s">
        <v>1640</v>
      </c>
      <c r="D400" s="158">
        <v>0</v>
      </c>
      <c r="E400" s="158">
        <v>0</v>
      </c>
      <c r="F400" s="158"/>
      <c r="G400" s="214"/>
      <c r="H400" s="214"/>
      <c r="I400" s="151">
        <f t="shared" si="8"/>
        <v>0</v>
      </c>
    </row>
    <row r="401" s="198" customFormat="1" ht="16" customHeight="1" spans="1:9">
      <c r="A401" s="151" t="s">
        <v>1401</v>
      </c>
      <c r="B401" s="209">
        <v>20499</v>
      </c>
      <c r="C401" s="212" t="s">
        <v>1641</v>
      </c>
      <c r="D401" s="210">
        <f>SUM(D402:D403)</f>
        <v>0</v>
      </c>
      <c r="E401" s="210">
        <f>SUM(E402:E403)</f>
        <v>189</v>
      </c>
      <c r="F401" s="210">
        <f>SUM(F402:F403)</f>
        <v>0</v>
      </c>
      <c r="G401" s="211"/>
      <c r="H401" s="211">
        <f t="shared" ref="H401:H407" si="9">F401/E401*100</f>
        <v>0</v>
      </c>
      <c r="I401" s="151">
        <f t="shared" si="8"/>
        <v>189</v>
      </c>
    </row>
    <row r="402" s="198" customFormat="1" ht="16" customHeight="1" spans="1:9">
      <c r="A402" s="151" t="s">
        <v>1403</v>
      </c>
      <c r="B402" s="209">
        <v>2049902</v>
      </c>
      <c r="C402" s="209" t="s">
        <v>1642</v>
      </c>
      <c r="D402" s="213">
        <v>0</v>
      </c>
      <c r="E402" s="213">
        <v>4</v>
      </c>
      <c r="F402" s="213"/>
      <c r="G402" s="211"/>
      <c r="H402" s="211">
        <f t="shared" si="9"/>
        <v>0</v>
      </c>
      <c r="I402" s="151">
        <f t="shared" si="8"/>
        <v>4</v>
      </c>
    </row>
    <row r="403" s="198" customFormat="1" ht="16" customHeight="1" spans="1:9">
      <c r="A403" s="151" t="s">
        <v>1403</v>
      </c>
      <c r="B403" s="209">
        <v>2049999</v>
      </c>
      <c r="C403" s="209" t="s">
        <v>1643</v>
      </c>
      <c r="D403" s="213">
        <v>0</v>
      </c>
      <c r="E403" s="213">
        <v>185</v>
      </c>
      <c r="F403" s="213"/>
      <c r="G403" s="211"/>
      <c r="H403" s="211">
        <f t="shared" si="9"/>
        <v>0</v>
      </c>
      <c r="I403" s="151">
        <f t="shared" si="8"/>
        <v>185</v>
      </c>
    </row>
    <row r="404" s="198" customFormat="1" ht="16" customHeight="1" spans="1:9">
      <c r="A404" s="151" t="s">
        <v>1399</v>
      </c>
      <c r="B404" s="209">
        <v>205</v>
      </c>
      <c r="C404" s="212" t="s">
        <v>1644</v>
      </c>
      <c r="D404" s="210">
        <f>SUM(D405,D410,D417,D423,D429,D433,D437,D441,D447,D454)</f>
        <v>63759</v>
      </c>
      <c r="E404" s="210">
        <f>SUM(E405,E410,E417,E423,E429,E433,E437,E441,E447,E454)</f>
        <v>56355</v>
      </c>
      <c r="F404" s="210">
        <f>SUM(F405,F410,F417,F423,F429,F433,F437,F441,F447,F454)</f>
        <v>51588</v>
      </c>
      <c r="G404" s="211">
        <f>F404/D404*100</f>
        <v>80.9109302216158</v>
      </c>
      <c r="H404" s="211">
        <f t="shared" si="9"/>
        <v>91.541123236625</v>
      </c>
      <c r="I404" s="151">
        <f t="shared" si="8"/>
        <v>171702</v>
      </c>
    </row>
    <row r="405" s="198" customFormat="1" ht="16" customHeight="1" spans="1:9">
      <c r="A405" s="151" t="s">
        <v>1401</v>
      </c>
      <c r="B405" s="209">
        <v>20501</v>
      </c>
      <c r="C405" s="212" t="s">
        <v>1645</v>
      </c>
      <c r="D405" s="210">
        <f>SUM(D406:D409)</f>
        <v>1100</v>
      </c>
      <c r="E405" s="210">
        <f>SUM(E406:E409)</f>
        <v>1283</v>
      </c>
      <c r="F405" s="210">
        <f>SUM(F406:F409)</f>
        <v>1860</v>
      </c>
      <c r="G405" s="211">
        <f>F405/D405*100</f>
        <v>169.090909090909</v>
      </c>
      <c r="H405" s="211">
        <f t="shared" si="9"/>
        <v>144.972720187062</v>
      </c>
      <c r="I405" s="151">
        <f t="shared" si="8"/>
        <v>4243</v>
      </c>
    </row>
    <row r="406" s="198" customFormat="1" ht="16" customHeight="1" spans="1:9">
      <c r="A406" s="151" t="s">
        <v>1403</v>
      </c>
      <c r="B406" s="209">
        <v>2050101</v>
      </c>
      <c r="C406" s="209" t="s">
        <v>1404</v>
      </c>
      <c r="D406" s="213">
        <v>294</v>
      </c>
      <c r="E406" s="213">
        <v>298</v>
      </c>
      <c r="F406" s="213">
        <v>406</v>
      </c>
      <c r="G406" s="211">
        <f>F406/D406*100</f>
        <v>138.095238095238</v>
      </c>
      <c r="H406" s="211">
        <f t="shared" si="9"/>
        <v>136.241610738255</v>
      </c>
      <c r="I406" s="151">
        <f t="shared" si="8"/>
        <v>998</v>
      </c>
    </row>
    <row r="407" s="198" customFormat="1" ht="16" customHeight="1" spans="1:9">
      <c r="A407" s="151" t="s">
        <v>1403</v>
      </c>
      <c r="B407" s="209">
        <v>2050102</v>
      </c>
      <c r="C407" s="209" t="s">
        <v>1405</v>
      </c>
      <c r="D407" s="213">
        <v>0</v>
      </c>
      <c r="E407" s="213">
        <v>-1</v>
      </c>
      <c r="F407" s="213"/>
      <c r="G407" s="211"/>
      <c r="H407" s="211">
        <f t="shared" si="9"/>
        <v>0</v>
      </c>
      <c r="I407" s="151">
        <f t="shared" si="8"/>
        <v>-1</v>
      </c>
    </row>
    <row r="408" customFormat="1" ht="14.25" hidden="1" spans="1:9">
      <c r="A408" s="151" t="s">
        <v>1403</v>
      </c>
      <c r="B408" s="156">
        <v>2050103</v>
      </c>
      <c r="C408" s="156" t="s">
        <v>1406</v>
      </c>
      <c r="D408" s="158">
        <v>0</v>
      </c>
      <c r="E408" s="158">
        <v>0</v>
      </c>
      <c r="F408" s="158"/>
      <c r="G408" s="214"/>
      <c r="H408" s="214"/>
      <c r="I408" s="151">
        <f t="shared" si="8"/>
        <v>0</v>
      </c>
    </row>
    <row r="409" s="198" customFormat="1" ht="16" customHeight="1" spans="1:9">
      <c r="A409" s="151" t="s">
        <v>1403</v>
      </c>
      <c r="B409" s="209">
        <v>2050199</v>
      </c>
      <c r="C409" s="209" t="s">
        <v>1646</v>
      </c>
      <c r="D409" s="213">
        <v>806</v>
      </c>
      <c r="E409" s="213">
        <v>986</v>
      </c>
      <c r="F409" s="213">
        <v>1454</v>
      </c>
      <c r="G409" s="211">
        <f t="shared" ref="G409:G414" si="10">F409/D409*100</f>
        <v>180.397022332506</v>
      </c>
      <c r="H409" s="211">
        <f t="shared" ref="H409:H414" si="11">F409/E409*100</f>
        <v>147.464503042596</v>
      </c>
      <c r="I409" s="151">
        <f t="shared" si="8"/>
        <v>3246</v>
      </c>
    </row>
    <row r="410" s="198" customFormat="1" ht="16" customHeight="1" spans="1:9">
      <c r="A410" s="151" t="s">
        <v>1401</v>
      </c>
      <c r="B410" s="209">
        <v>20502</v>
      </c>
      <c r="C410" s="212" t="s">
        <v>1647</v>
      </c>
      <c r="D410" s="210">
        <f>SUM(D411:D416)</f>
        <v>58391</v>
      </c>
      <c r="E410" s="210">
        <f>SUM(E411:E416)</f>
        <v>50090</v>
      </c>
      <c r="F410" s="210">
        <f>SUM(F411:F416)</f>
        <v>46995</v>
      </c>
      <c r="G410" s="211">
        <f t="shared" si="10"/>
        <v>80.4832936582692</v>
      </c>
      <c r="H410" s="211">
        <f t="shared" si="11"/>
        <v>93.8211219804352</v>
      </c>
      <c r="I410" s="151">
        <f t="shared" si="8"/>
        <v>155476</v>
      </c>
    </row>
    <row r="411" s="198" customFormat="1" ht="16" customHeight="1" spans="1:9">
      <c r="A411" s="151" t="s">
        <v>1403</v>
      </c>
      <c r="B411" s="209">
        <v>2050201</v>
      </c>
      <c r="C411" s="209" t="s">
        <v>1648</v>
      </c>
      <c r="D411" s="213">
        <v>8490</v>
      </c>
      <c r="E411" s="213">
        <v>6825</v>
      </c>
      <c r="F411" s="213">
        <v>6584</v>
      </c>
      <c r="G411" s="211">
        <f t="shared" si="10"/>
        <v>77.5500588928151</v>
      </c>
      <c r="H411" s="211">
        <f t="shared" si="11"/>
        <v>96.4688644688645</v>
      </c>
      <c r="I411" s="151">
        <f t="shared" si="8"/>
        <v>21899</v>
      </c>
    </row>
    <row r="412" s="198" customFormat="1" ht="16" customHeight="1" spans="1:9">
      <c r="A412" s="151" t="s">
        <v>1403</v>
      </c>
      <c r="B412" s="209">
        <v>2050202</v>
      </c>
      <c r="C412" s="209" t="s">
        <v>1649</v>
      </c>
      <c r="D412" s="213">
        <v>23438</v>
      </c>
      <c r="E412" s="213">
        <v>21945</v>
      </c>
      <c r="F412" s="213">
        <v>17342</v>
      </c>
      <c r="G412" s="211">
        <f t="shared" si="10"/>
        <v>73.9909548596297</v>
      </c>
      <c r="H412" s="211">
        <f t="shared" si="11"/>
        <v>79.0248348143085</v>
      </c>
      <c r="I412" s="151">
        <f t="shared" si="8"/>
        <v>62725</v>
      </c>
    </row>
    <row r="413" s="198" customFormat="1" ht="16" customHeight="1" spans="1:9">
      <c r="A413" s="151" t="s">
        <v>1403</v>
      </c>
      <c r="B413" s="209">
        <v>2050203</v>
      </c>
      <c r="C413" s="209" t="s">
        <v>1650</v>
      </c>
      <c r="D413" s="213">
        <v>13316</v>
      </c>
      <c r="E413" s="213">
        <v>12173</v>
      </c>
      <c r="F413" s="213">
        <v>13242</v>
      </c>
      <c r="G413" s="211">
        <f t="shared" si="10"/>
        <v>99.4442775608291</v>
      </c>
      <c r="H413" s="211">
        <f t="shared" si="11"/>
        <v>108.781730058326</v>
      </c>
      <c r="I413" s="151">
        <f t="shared" si="8"/>
        <v>38731</v>
      </c>
    </row>
    <row r="414" s="198" customFormat="1" ht="16" customHeight="1" spans="1:9">
      <c r="A414" s="151" t="s">
        <v>1403</v>
      </c>
      <c r="B414" s="209">
        <v>2050204</v>
      </c>
      <c r="C414" s="209" t="s">
        <v>1651</v>
      </c>
      <c r="D414" s="213">
        <v>9208</v>
      </c>
      <c r="E414" s="213">
        <v>7288</v>
      </c>
      <c r="F414" s="213">
        <v>6665</v>
      </c>
      <c r="G414" s="211">
        <f t="shared" si="10"/>
        <v>72.3827106863597</v>
      </c>
      <c r="H414" s="211">
        <f t="shared" si="11"/>
        <v>91.4517014270033</v>
      </c>
      <c r="I414" s="151">
        <f t="shared" si="8"/>
        <v>23161</v>
      </c>
    </row>
    <row r="415" customFormat="1" ht="14.25" hidden="1" spans="1:9">
      <c r="A415" s="151" t="s">
        <v>1403</v>
      </c>
      <c r="B415" s="156">
        <v>2050205</v>
      </c>
      <c r="C415" s="156" t="s">
        <v>1652</v>
      </c>
      <c r="D415" s="158">
        <v>0</v>
      </c>
      <c r="E415" s="158">
        <v>0</v>
      </c>
      <c r="F415" s="158"/>
      <c r="G415" s="214"/>
      <c r="H415" s="214"/>
      <c r="I415" s="151">
        <f t="shared" si="8"/>
        <v>0</v>
      </c>
    </row>
    <row r="416" s="198" customFormat="1" ht="16" customHeight="1" spans="1:9">
      <c r="A416" s="151" t="s">
        <v>1403</v>
      </c>
      <c r="B416" s="209">
        <v>2050299</v>
      </c>
      <c r="C416" s="209" t="s">
        <v>1653</v>
      </c>
      <c r="D416" s="213">
        <v>3939</v>
      </c>
      <c r="E416" s="213">
        <v>1859</v>
      </c>
      <c r="F416" s="213">
        <v>3162</v>
      </c>
      <c r="G416" s="211">
        <f>F416/D416*100</f>
        <v>80.2741812642803</v>
      </c>
      <c r="H416" s="211">
        <f>F416/E416*100</f>
        <v>170.091447014524</v>
      </c>
      <c r="I416" s="151">
        <f t="shared" si="8"/>
        <v>8960</v>
      </c>
    </row>
    <row r="417" s="198" customFormat="1" ht="16" customHeight="1" spans="1:9">
      <c r="A417" s="151" t="s">
        <v>1401</v>
      </c>
      <c r="B417" s="209">
        <v>20503</v>
      </c>
      <c r="C417" s="212" t="s">
        <v>1654</v>
      </c>
      <c r="D417" s="210">
        <f>SUM(D418:D422)</f>
        <v>3658</v>
      </c>
      <c r="E417" s="210">
        <f>SUM(E418:E422)</f>
        <v>4027</v>
      </c>
      <c r="F417" s="210">
        <f>SUM(F418:F422)</f>
        <v>1857</v>
      </c>
      <c r="G417" s="211">
        <f>F417/D417*100</f>
        <v>50.7654455986878</v>
      </c>
      <c r="H417" s="211">
        <f>F417/E417*100</f>
        <v>46.1137323069282</v>
      </c>
      <c r="I417" s="151">
        <f t="shared" si="8"/>
        <v>9542</v>
      </c>
    </row>
    <row r="418" customFormat="1" ht="14.25" hidden="1" spans="1:9">
      <c r="A418" s="151" t="s">
        <v>1403</v>
      </c>
      <c r="B418" s="156">
        <v>2050301</v>
      </c>
      <c r="C418" s="156" t="s">
        <v>1655</v>
      </c>
      <c r="D418" s="158">
        <v>0</v>
      </c>
      <c r="E418" s="158">
        <v>0</v>
      </c>
      <c r="F418" s="158"/>
      <c r="G418" s="214"/>
      <c r="H418" s="214"/>
      <c r="I418" s="151">
        <f t="shared" si="8"/>
        <v>0</v>
      </c>
    </row>
    <row r="419" s="198" customFormat="1" ht="16" customHeight="1" spans="1:9">
      <c r="A419" s="151" t="s">
        <v>1403</v>
      </c>
      <c r="B419" s="209">
        <v>2050302</v>
      </c>
      <c r="C419" s="209" t="s">
        <v>1656</v>
      </c>
      <c r="D419" s="213">
        <v>3658</v>
      </c>
      <c r="E419" s="213">
        <v>4027</v>
      </c>
      <c r="F419" s="213">
        <v>1857</v>
      </c>
      <c r="G419" s="211">
        <f>F419/D419*100</f>
        <v>50.7654455986878</v>
      </c>
      <c r="H419" s="211">
        <f>F419/E419*100</f>
        <v>46.1137323069282</v>
      </c>
      <c r="I419" s="151">
        <f t="shared" si="8"/>
        <v>9542</v>
      </c>
    </row>
    <row r="420" customFormat="1" ht="14.25" hidden="1" spans="1:9">
      <c r="A420" s="151" t="s">
        <v>1403</v>
      </c>
      <c r="B420" s="156">
        <v>2050303</v>
      </c>
      <c r="C420" s="156" t="s">
        <v>1657</v>
      </c>
      <c r="D420" s="158">
        <v>0</v>
      </c>
      <c r="E420" s="158">
        <v>0</v>
      </c>
      <c r="F420" s="158"/>
      <c r="G420" s="214"/>
      <c r="H420" s="214"/>
      <c r="I420" s="151">
        <f t="shared" si="8"/>
        <v>0</v>
      </c>
    </row>
    <row r="421" customFormat="1" ht="14.25" hidden="1" spans="1:9">
      <c r="A421" s="151" t="s">
        <v>1403</v>
      </c>
      <c r="B421" s="156">
        <v>2050305</v>
      </c>
      <c r="C421" s="156" t="s">
        <v>1658</v>
      </c>
      <c r="D421" s="158">
        <v>0</v>
      </c>
      <c r="E421" s="158">
        <v>0</v>
      </c>
      <c r="F421" s="158"/>
      <c r="G421" s="214"/>
      <c r="H421" s="214"/>
      <c r="I421" s="151">
        <f t="shared" si="8"/>
        <v>0</v>
      </c>
    </row>
    <row r="422" customFormat="1" ht="14.25" hidden="1" spans="1:9">
      <c r="A422" s="151" t="s">
        <v>1403</v>
      </c>
      <c r="B422" s="156">
        <v>2050399</v>
      </c>
      <c r="C422" s="156" t="s">
        <v>1659</v>
      </c>
      <c r="D422" s="158">
        <v>0</v>
      </c>
      <c r="E422" s="158">
        <v>0</v>
      </c>
      <c r="F422" s="158"/>
      <c r="G422" s="214"/>
      <c r="H422" s="214"/>
      <c r="I422" s="151">
        <f t="shared" si="8"/>
        <v>0</v>
      </c>
    </row>
    <row r="423" customFormat="1" ht="14.25" hidden="1" spans="1:9">
      <c r="A423" s="151" t="s">
        <v>1401</v>
      </c>
      <c r="B423" s="156">
        <v>20504</v>
      </c>
      <c r="C423" s="215" t="s">
        <v>1660</v>
      </c>
      <c r="D423" s="162">
        <f>SUM(D424:D428)</f>
        <v>0</v>
      </c>
      <c r="E423" s="162">
        <f>SUM(E424:E428)</f>
        <v>0</v>
      </c>
      <c r="F423" s="162">
        <f>SUM(F424:F428)</f>
        <v>0</v>
      </c>
      <c r="G423" s="214"/>
      <c r="H423" s="214"/>
      <c r="I423" s="151">
        <f t="shared" si="8"/>
        <v>0</v>
      </c>
    </row>
    <row r="424" customFormat="1" ht="14.25" hidden="1" spans="1:9">
      <c r="A424" s="151" t="s">
        <v>1403</v>
      </c>
      <c r="B424" s="156">
        <v>2050401</v>
      </c>
      <c r="C424" s="156" t="s">
        <v>1661</v>
      </c>
      <c r="D424" s="158">
        <v>0</v>
      </c>
      <c r="E424" s="158">
        <v>0</v>
      </c>
      <c r="F424" s="158"/>
      <c r="G424" s="214"/>
      <c r="H424" s="214"/>
      <c r="I424" s="151">
        <f t="shared" si="8"/>
        <v>0</v>
      </c>
    </row>
    <row r="425" customFormat="1" ht="14.25" hidden="1" spans="1:9">
      <c r="A425" s="151" t="s">
        <v>1403</v>
      </c>
      <c r="B425" s="156">
        <v>2050402</v>
      </c>
      <c r="C425" s="156" t="s">
        <v>1662</v>
      </c>
      <c r="D425" s="158">
        <v>0</v>
      </c>
      <c r="E425" s="158">
        <v>0</v>
      </c>
      <c r="F425" s="158"/>
      <c r="G425" s="214"/>
      <c r="H425" s="214"/>
      <c r="I425" s="151">
        <f t="shared" si="8"/>
        <v>0</v>
      </c>
    </row>
    <row r="426" customFormat="1" ht="14.25" hidden="1" spans="1:9">
      <c r="A426" s="151" t="s">
        <v>1403</v>
      </c>
      <c r="B426" s="156">
        <v>2050403</v>
      </c>
      <c r="C426" s="156" t="s">
        <v>1663</v>
      </c>
      <c r="D426" s="158">
        <v>0</v>
      </c>
      <c r="E426" s="158">
        <v>0</v>
      </c>
      <c r="F426" s="158"/>
      <c r="G426" s="214"/>
      <c r="H426" s="214"/>
      <c r="I426" s="151">
        <f t="shared" si="8"/>
        <v>0</v>
      </c>
    </row>
    <row r="427" customFormat="1" ht="14.25" hidden="1" spans="1:9">
      <c r="A427" s="151" t="s">
        <v>1403</v>
      </c>
      <c r="B427" s="156">
        <v>2050404</v>
      </c>
      <c r="C427" s="156" t="s">
        <v>1664</v>
      </c>
      <c r="D427" s="158">
        <v>0</v>
      </c>
      <c r="E427" s="158">
        <v>0</v>
      </c>
      <c r="F427" s="158"/>
      <c r="G427" s="214"/>
      <c r="H427" s="214"/>
      <c r="I427" s="151">
        <f t="shared" si="8"/>
        <v>0</v>
      </c>
    </row>
    <row r="428" customFormat="1" ht="14.25" hidden="1" spans="1:9">
      <c r="A428" s="151" t="s">
        <v>1403</v>
      </c>
      <c r="B428" s="156">
        <v>2050499</v>
      </c>
      <c r="C428" s="156" t="s">
        <v>1665</v>
      </c>
      <c r="D428" s="158">
        <v>0</v>
      </c>
      <c r="E428" s="158">
        <v>0</v>
      </c>
      <c r="F428" s="158"/>
      <c r="G428" s="214"/>
      <c r="H428" s="214"/>
      <c r="I428" s="151">
        <f t="shared" si="8"/>
        <v>0</v>
      </c>
    </row>
    <row r="429" customFormat="1" ht="14.25" hidden="1" spans="1:9">
      <c r="A429" s="151" t="s">
        <v>1401</v>
      </c>
      <c r="B429" s="156">
        <v>20505</v>
      </c>
      <c r="C429" s="215" t="s">
        <v>1666</v>
      </c>
      <c r="D429" s="162">
        <f>SUM(D430:D432)</f>
        <v>0</v>
      </c>
      <c r="E429" s="162">
        <f>SUM(E430:E432)</f>
        <v>0</v>
      </c>
      <c r="F429" s="162">
        <f>SUM(F430:F432)</f>
        <v>0</v>
      </c>
      <c r="G429" s="214"/>
      <c r="H429" s="214"/>
      <c r="I429" s="151">
        <f t="shared" si="8"/>
        <v>0</v>
      </c>
    </row>
    <row r="430" customFormat="1" ht="14.25" hidden="1" spans="1:9">
      <c r="A430" s="151" t="s">
        <v>1403</v>
      </c>
      <c r="B430" s="156">
        <v>2050501</v>
      </c>
      <c r="C430" s="156" t="s">
        <v>1667</v>
      </c>
      <c r="D430" s="158">
        <v>0</v>
      </c>
      <c r="E430" s="158">
        <v>0</v>
      </c>
      <c r="F430" s="158"/>
      <c r="G430" s="214"/>
      <c r="H430" s="214"/>
      <c r="I430" s="151">
        <f t="shared" si="8"/>
        <v>0</v>
      </c>
    </row>
    <row r="431" customFormat="1" ht="14.25" hidden="1" spans="1:9">
      <c r="A431" s="151" t="s">
        <v>1403</v>
      </c>
      <c r="B431" s="156">
        <v>2050502</v>
      </c>
      <c r="C431" s="156" t="s">
        <v>1668</v>
      </c>
      <c r="D431" s="158">
        <v>0</v>
      </c>
      <c r="E431" s="158">
        <v>0</v>
      </c>
      <c r="F431" s="158"/>
      <c r="G431" s="214"/>
      <c r="H431" s="214"/>
      <c r="I431" s="151">
        <f t="shared" si="8"/>
        <v>0</v>
      </c>
    </row>
    <row r="432" customFormat="1" ht="14.25" hidden="1" spans="1:9">
      <c r="A432" s="151" t="s">
        <v>1403</v>
      </c>
      <c r="B432" s="156">
        <v>2050599</v>
      </c>
      <c r="C432" s="156" t="s">
        <v>1669</v>
      </c>
      <c r="D432" s="158">
        <v>0</v>
      </c>
      <c r="E432" s="158">
        <v>0</v>
      </c>
      <c r="F432" s="158"/>
      <c r="G432" s="214"/>
      <c r="H432" s="214"/>
      <c r="I432" s="151">
        <f t="shared" si="8"/>
        <v>0</v>
      </c>
    </row>
    <row r="433" customFormat="1" ht="14.25" hidden="1" spans="1:9">
      <c r="A433" s="151" t="s">
        <v>1401</v>
      </c>
      <c r="B433" s="156">
        <v>20506</v>
      </c>
      <c r="C433" s="215" t="s">
        <v>1670</v>
      </c>
      <c r="D433" s="162">
        <f>SUM(D434:D436)</f>
        <v>0</v>
      </c>
      <c r="E433" s="162">
        <f>SUM(E434:E436)</f>
        <v>0</v>
      </c>
      <c r="F433" s="162">
        <f>SUM(F434:F436)</f>
        <v>0</v>
      </c>
      <c r="G433" s="214"/>
      <c r="H433" s="214"/>
      <c r="I433" s="151">
        <f t="shared" si="8"/>
        <v>0</v>
      </c>
    </row>
    <row r="434" customFormat="1" ht="14.25" hidden="1" spans="1:9">
      <c r="A434" s="151" t="s">
        <v>1403</v>
      </c>
      <c r="B434" s="156">
        <v>2050601</v>
      </c>
      <c r="C434" s="156" t="s">
        <v>1671</v>
      </c>
      <c r="D434" s="158">
        <v>0</v>
      </c>
      <c r="E434" s="158">
        <v>0</v>
      </c>
      <c r="F434" s="158"/>
      <c r="G434" s="214"/>
      <c r="H434" s="214"/>
      <c r="I434" s="151">
        <f t="shared" si="8"/>
        <v>0</v>
      </c>
    </row>
    <row r="435" customFormat="1" ht="14.25" hidden="1" spans="1:9">
      <c r="A435" s="151" t="s">
        <v>1403</v>
      </c>
      <c r="B435" s="156">
        <v>2050602</v>
      </c>
      <c r="C435" s="156" t="s">
        <v>1672</v>
      </c>
      <c r="D435" s="158">
        <v>0</v>
      </c>
      <c r="E435" s="158">
        <v>0</v>
      </c>
      <c r="F435" s="158"/>
      <c r="G435" s="214"/>
      <c r="H435" s="214"/>
      <c r="I435" s="151">
        <f t="shared" si="8"/>
        <v>0</v>
      </c>
    </row>
    <row r="436" customFormat="1" ht="14.25" hidden="1" spans="1:9">
      <c r="A436" s="151" t="s">
        <v>1403</v>
      </c>
      <c r="B436" s="156">
        <v>2050699</v>
      </c>
      <c r="C436" s="156" t="s">
        <v>1673</v>
      </c>
      <c r="D436" s="158">
        <v>0</v>
      </c>
      <c r="E436" s="158">
        <v>0</v>
      </c>
      <c r="F436" s="158"/>
      <c r="G436" s="214"/>
      <c r="H436" s="214"/>
      <c r="I436" s="151">
        <f t="shared" si="8"/>
        <v>0</v>
      </c>
    </row>
    <row r="437" s="198" customFormat="1" ht="16" customHeight="1" spans="1:9">
      <c r="A437" s="151" t="s">
        <v>1401</v>
      </c>
      <c r="B437" s="209">
        <v>20507</v>
      </c>
      <c r="C437" s="212" t="s">
        <v>1674</v>
      </c>
      <c r="D437" s="210">
        <f>SUM(D438:D440)</f>
        <v>174</v>
      </c>
      <c r="E437" s="210">
        <f>SUM(E438:E440)</f>
        <v>125</v>
      </c>
      <c r="F437" s="210">
        <f>SUM(F438:F440)</f>
        <v>498</v>
      </c>
      <c r="G437" s="211">
        <f>F437/D437*100</f>
        <v>286.206896551724</v>
      </c>
      <c r="H437" s="211">
        <f>F437/E437*100</f>
        <v>398.4</v>
      </c>
      <c r="I437" s="151">
        <f t="shared" si="8"/>
        <v>797</v>
      </c>
    </row>
    <row r="438" s="198" customFormat="1" ht="16" customHeight="1" spans="1:9">
      <c r="A438" s="151" t="s">
        <v>1403</v>
      </c>
      <c r="B438" s="209">
        <v>2050701</v>
      </c>
      <c r="C438" s="209" t="s">
        <v>1675</v>
      </c>
      <c r="D438" s="213">
        <v>0</v>
      </c>
      <c r="E438" s="213">
        <v>122</v>
      </c>
      <c r="F438" s="213">
        <v>474</v>
      </c>
      <c r="G438" s="211"/>
      <c r="H438" s="211">
        <f>F438/E438*100</f>
        <v>388.524590163934</v>
      </c>
      <c r="I438" s="151">
        <f t="shared" si="8"/>
        <v>596</v>
      </c>
    </row>
    <row r="439" customFormat="1" ht="14.25" hidden="1" spans="1:9">
      <c r="A439" s="151" t="s">
        <v>1403</v>
      </c>
      <c r="B439" s="156">
        <v>2050702</v>
      </c>
      <c r="C439" s="156" t="s">
        <v>1676</v>
      </c>
      <c r="D439" s="158">
        <v>0</v>
      </c>
      <c r="E439" s="158">
        <v>0</v>
      </c>
      <c r="F439" s="158"/>
      <c r="G439" s="214"/>
      <c r="H439" s="214"/>
      <c r="I439" s="151">
        <f t="shared" si="8"/>
        <v>0</v>
      </c>
    </row>
    <row r="440" s="198" customFormat="1" ht="16" customHeight="1" spans="1:9">
      <c r="A440" s="151" t="s">
        <v>1403</v>
      </c>
      <c r="B440" s="209">
        <v>2050799</v>
      </c>
      <c r="C440" s="209" t="s">
        <v>1677</v>
      </c>
      <c r="D440" s="213">
        <v>174</v>
      </c>
      <c r="E440" s="213">
        <v>3</v>
      </c>
      <c r="F440" s="213">
        <v>24</v>
      </c>
      <c r="G440" s="211">
        <f>F440/D440*100</f>
        <v>13.7931034482759</v>
      </c>
      <c r="H440" s="211">
        <f>F440/E440*100</f>
        <v>800</v>
      </c>
      <c r="I440" s="151">
        <f t="shared" si="8"/>
        <v>201</v>
      </c>
    </row>
    <row r="441" s="198" customFormat="1" ht="16" customHeight="1" spans="1:9">
      <c r="A441" s="151" t="s">
        <v>1401</v>
      </c>
      <c r="B441" s="209">
        <v>20508</v>
      </c>
      <c r="C441" s="212" t="s">
        <v>1678</v>
      </c>
      <c r="D441" s="210">
        <f>SUM(D442:D446)</f>
        <v>310</v>
      </c>
      <c r="E441" s="210">
        <f>SUM(E442:E446)</f>
        <v>743</v>
      </c>
      <c r="F441" s="210">
        <f>SUM(F442:F446)</f>
        <v>344</v>
      </c>
      <c r="G441" s="211">
        <f>F441/D441*100</f>
        <v>110.967741935484</v>
      </c>
      <c r="H441" s="211">
        <f>F441/E441*100</f>
        <v>46.2987886944818</v>
      </c>
      <c r="I441" s="151">
        <f t="shared" si="8"/>
        <v>1397</v>
      </c>
    </row>
    <row r="442" customFormat="1" ht="14.25" hidden="1" spans="1:9">
      <c r="A442" s="151" t="s">
        <v>1403</v>
      </c>
      <c r="B442" s="156">
        <v>2050801</v>
      </c>
      <c r="C442" s="156" t="s">
        <v>1679</v>
      </c>
      <c r="D442" s="158">
        <v>0</v>
      </c>
      <c r="E442" s="158">
        <v>0</v>
      </c>
      <c r="F442" s="158"/>
      <c r="G442" s="214"/>
      <c r="H442" s="214"/>
      <c r="I442" s="151">
        <f t="shared" si="8"/>
        <v>0</v>
      </c>
    </row>
    <row r="443" s="198" customFormat="1" ht="16" customHeight="1" spans="1:9">
      <c r="A443" s="151" t="s">
        <v>1403</v>
      </c>
      <c r="B443" s="209">
        <v>2050802</v>
      </c>
      <c r="C443" s="209" t="s">
        <v>1680</v>
      </c>
      <c r="D443" s="213">
        <v>310</v>
      </c>
      <c r="E443" s="213">
        <v>743</v>
      </c>
      <c r="F443" s="213">
        <v>344</v>
      </c>
      <c r="G443" s="211">
        <f>F443/D443*100</f>
        <v>110.967741935484</v>
      </c>
      <c r="H443" s="211">
        <f>F443/E443*100</f>
        <v>46.2987886944818</v>
      </c>
      <c r="I443" s="151">
        <f t="shared" si="8"/>
        <v>1397</v>
      </c>
    </row>
    <row r="444" customFormat="1" ht="14.25" hidden="1" spans="1:9">
      <c r="A444" s="151" t="s">
        <v>1403</v>
      </c>
      <c r="B444" s="156">
        <v>2050803</v>
      </c>
      <c r="C444" s="156" t="s">
        <v>1681</v>
      </c>
      <c r="D444" s="158">
        <v>0</v>
      </c>
      <c r="E444" s="158">
        <v>0</v>
      </c>
      <c r="F444" s="158"/>
      <c r="G444" s="214"/>
      <c r="H444" s="214"/>
      <c r="I444" s="151">
        <f t="shared" si="8"/>
        <v>0</v>
      </c>
    </row>
    <row r="445" customFormat="1" ht="14.25" hidden="1" spans="1:9">
      <c r="A445" s="151" t="s">
        <v>1403</v>
      </c>
      <c r="B445" s="156">
        <v>2050804</v>
      </c>
      <c r="C445" s="156" t="s">
        <v>1682</v>
      </c>
      <c r="D445" s="158">
        <v>0</v>
      </c>
      <c r="E445" s="158">
        <v>0</v>
      </c>
      <c r="F445" s="158"/>
      <c r="G445" s="214"/>
      <c r="H445" s="214"/>
      <c r="I445" s="151">
        <f t="shared" si="8"/>
        <v>0</v>
      </c>
    </row>
    <row r="446" customFormat="1" ht="14.25" hidden="1" spans="1:9">
      <c r="A446" s="151" t="s">
        <v>1403</v>
      </c>
      <c r="B446" s="156">
        <v>2050899</v>
      </c>
      <c r="C446" s="156" t="s">
        <v>1683</v>
      </c>
      <c r="D446" s="158">
        <v>0</v>
      </c>
      <c r="E446" s="158">
        <v>0</v>
      </c>
      <c r="F446" s="158"/>
      <c r="G446" s="214"/>
      <c r="H446" s="214"/>
      <c r="I446" s="151">
        <f t="shared" si="8"/>
        <v>0</v>
      </c>
    </row>
    <row r="447" s="198" customFormat="1" ht="16" customHeight="1" spans="1:9">
      <c r="A447" s="151" t="s">
        <v>1401</v>
      </c>
      <c r="B447" s="209">
        <v>20509</v>
      </c>
      <c r="C447" s="212" t="s">
        <v>1684</v>
      </c>
      <c r="D447" s="210">
        <f>SUM(D448:D453)</f>
        <v>1</v>
      </c>
      <c r="E447" s="210">
        <f>SUM(E448:E453)</f>
        <v>0</v>
      </c>
      <c r="F447" s="210">
        <f>SUM(F448:F453)</f>
        <v>0</v>
      </c>
      <c r="G447" s="211">
        <f>F447/D447*100</f>
        <v>0</v>
      </c>
      <c r="H447" s="211"/>
      <c r="I447" s="151">
        <f t="shared" si="8"/>
        <v>1</v>
      </c>
    </row>
    <row r="448" customFormat="1" ht="14.25" hidden="1" spans="1:9">
      <c r="A448" s="151" t="s">
        <v>1403</v>
      </c>
      <c r="B448" s="156">
        <v>2050901</v>
      </c>
      <c r="C448" s="156" t="s">
        <v>1685</v>
      </c>
      <c r="D448" s="158">
        <v>0</v>
      </c>
      <c r="E448" s="158">
        <v>0</v>
      </c>
      <c r="F448" s="158"/>
      <c r="G448" s="214"/>
      <c r="H448" s="214"/>
      <c r="I448" s="151">
        <f t="shared" si="8"/>
        <v>0</v>
      </c>
    </row>
    <row r="449" customFormat="1" ht="14.25" hidden="1" spans="1:9">
      <c r="A449" s="151" t="s">
        <v>1403</v>
      </c>
      <c r="B449" s="156">
        <v>2050902</v>
      </c>
      <c r="C449" s="156" t="s">
        <v>1686</v>
      </c>
      <c r="D449" s="158">
        <v>0</v>
      </c>
      <c r="E449" s="158">
        <v>0</v>
      </c>
      <c r="F449" s="158"/>
      <c r="G449" s="214"/>
      <c r="H449" s="214"/>
      <c r="I449" s="151">
        <f t="shared" si="8"/>
        <v>0</v>
      </c>
    </row>
    <row r="450" customFormat="1" ht="14.25" hidden="1" spans="1:9">
      <c r="A450" s="151" t="s">
        <v>1403</v>
      </c>
      <c r="B450" s="156">
        <v>2050903</v>
      </c>
      <c r="C450" s="156" t="s">
        <v>1687</v>
      </c>
      <c r="D450" s="158">
        <v>0</v>
      </c>
      <c r="E450" s="158">
        <v>0</v>
      </c>
      <c r="F450" s="158"/>
      <c r="G450" s="214"/>
      <c r="H450" s="214"/>
      <c r="I450" s="151">
        <f t="shared" si="8"/>
        <v>0</v>
      </c>
    </row>
    <row r="451" customFormat="1" ht="14.25" hidden="1" spans="1:9">
      <c r="A451" s="151" t="s">
        <v>1403</v>
      </c>
      <c r="B451" s="156">
        <v>2050904</v>
      </c>
      <c r="C451" s="156" t="s">
        <v>1688</v>
      </c>
      <c r="D451" s="158">
        <v>0</v>
      </c>
      <c r="E451" s="158">
        <v>0</v>
      </c>
      <c r="F451" s="158"/>
      <c r="G451" s="214"/>
      <c r="H451" s="214"/>
      <c r="I451" s="151">
        <f t="shared" si="8"/>
        <v>0</v>
      </c>
    </row>
    <row r="452" customFormat="1" ht="14.25" hidden="1" spans="1:9">
      <c r="A452" s="151" t="s">
        <v>1403</v>
      </c>
      <c r="B452" s="156">
        <v>2050905</v>
      </c>
      <c r="C452" s="156" t="s">
        <v>1689</v>
      </c>
      <c r="D452" s="158">
        <v>0</v>
      </c>
      <c r="E452" s="158">
        <v>0</v>
      </c>
      <c r="F452" s="158"/>
      <c r="G452" s="214"/>
      <c r="H452" s="214"/>
      <c r="I452" s="151">
        <f t="shared" si="8"/>
        <v>0</v>
      </c>
    </row>
    <row r="453" s="198" customFormat="1" ht="16" customHeight="1" spans="1:9">
      <c r="A453" s="151" t="s">
        <v>1403</v>
      </c>
      <c r="B453" s="209">
        <v>2050999</v>
      </c>
      <c r="C453" s="209" t="s">
        <v>1690</v>
      </c>
      <c r="D453" s="213">
        <v>1</v>
      </c>
      <c r="E453" s="213">
        <v>0</v>
      </c>
      <c r="F453" s="213"/>
      <c r="G453" s="211">
        <f t="shared" ref="G453:G459" si="12">F453/D453*100</f>
        <v>0</v>
      </c>
      <c r="H453" s="211"/>
      <c r="I453" s="151">
        <f t="shared" si="8"/>
        <v>1</v>
      </c>
    </row>
    <row r="454" s="198" customFormat="1" ht="16" customHeight="1" spans="1:9">
      <c r="A454" s="151" t="s">
        <v>1401</v>
      </c>
      <c r="B454" s="209">
        <v>20599</v>
      </c>
      <c r="C454" s="212" t="s">
        <v>1691</v>
      </c>
      <c r="D454" s="210">
        <f>D455</f>
        <v>125</v>
      </c>
      <c r="E454" s="210">
        <f>E455</f>
        <v>87</v>
      </c>
      <c r="F454" s="210">
        <f>F455</f>
        <v>34</v>
      </c>
      <c r="G454" s="211">
        <f t="shared" si="12"/>
        <v>27.2</v>
      </c>
      <c r="H454" s="211">
        <f t="shared" ref="H454:H459" si="13">F454/E454*100</f>
        <v>39.0804597701149</v>
      </c>
      <c r="I454" s="151">
        <f t="shared" si="8"/>
        <v>246</v>
      </c>
    </row>
    <row r="455" s="198" customFormat="1" ht="16" customHeight="1" spans="1:9">
      <c r="A455" s="151" t="s">
        <v>1403</v>
      </c>
      <c r="B455" s="209">
        <v>2059999</v>
      </c>
      <c r="C455" s="209" t="s">
        <v>1692</v>
      </c>
      <c r="D455" s="213">
        <v>125</v>
      </c>
      <c r="E455" s="213">
        <v>87</v>
      </c>
      <c r="F455" s="213">
        <v>34</v>
      </c>
      <c r="G455" s="211">
        <f t="shared" si="12"/>
        <v>27.2</v>
      </c>
      <c r="H455" s="211">
        <f t="shared" si="13"/>
        <v>39.0804597701149</v>
      </c>
      <c r="I455" s="151">
        <f t="shared" ref="I455:I518" si="14">D455+E455+F455</f>
        <v>246</v>
      </c>
    </row>
    <row r="456" s="198" customFormat="1" ht="16" customHeight="1" spans="1:9">
      <c r="A456" s="151" t="s">
        <v>1399</v>
      </c>
      <c r="B456" s="209">
        <v>206</v>
      </c>
      <c r="C456" s="212" t="s">
        <v>1693</v>
      </c>
      <c r="D456" s="210">
        <f>SUM(D457,D462,D471,D477,D482,D487,D492,D499,D503,D507)</f>
        <v>1617</v>
      </c>
      <c r="E456" s="210">
        <f>SUM(E457,E462,E471,E477,E482,E487,E492,E499,E503,E507)</f>
        <v>2021</v>
      </c>
      <c r="F456" s="210">
        <f>SUM(F457,F462,F471,F477,F482,F487,F492,F499,F503,F507)</f>
        <v>1396</v>
      </c>
      <c r="G456" s="211">
        <f t="shared" si="12"/>
        <v>86.3327149041435</v>
      </c>
      <c r="H456" s="211">
        <f t="shared" si="13"/>
        <v>69.0747154873825</v>
      </c>
      <c r="I456" s="151">
        <f t="shared" si="14"/>
        <v>5034</v>
      </c>
    </row>
    <row r="457" s="198" customFormat="1" ht="16" customHeight="1" spans="1:9">
      <c r="A457" s="151" t="s">
        <v>1401</v>
      </c>
      <c r="B457" s="209">
        <v>20601</v>
      </c>
      <c r="C457" s="212" t="s">
        <v>1694</v>
      </c>
      <c r="D457" s="210">
        <f>SUM(D458:D461)</f>
        <v>308</v>
      </c>
      <c r="E457" s="210">
        <f>SUM(E458:E461)</f>
        <v>298</v>
      </c>
      <c r="F457" s="210">
        <f>SUM(F458:F461)</f>
        <v>347</v>
      </c>
      <c r="G457" s="211">
        <f t="shared" si="12"/>
        <v>112.662337662338</v>
      </c>
      <c r="H457" s="211">
        <f t="shared" si="13"/>
        <v>116.442953020134</v>
      </c>
      <c r="I457" s="151">
        <f t="shared" si="14"/>
        <v>953</v>
      </c>
    </row>
    <row r="458" s="198" customFormat="1" ht="16" customHeight="1" spans="1:9">
      <c r="A458" s="151" t="s">
        <v>1403</v>
      </c>
      <c r="B458" s="209">
        <v>2060101</v>
      </c>
      <c r="C458" s="209" t="s">
        <v>1404</v>
      </c>
      <c r="D458" s="213">
        <v>288</v>
      </c>
      <c r="E458" s="213">
        <v>317</v>
      </c>
      <c r="F458" s="213">
        <v>327</v>
      </c>
      <c r="G458" s="211">
        <f t="shared" si="12"/>
        <v>113.541666666667</v>
      </c>
      <c r="H458" s="211">
        <f t="shared" si="13"/>
        <v>103.154574132492</v>
      </c>
      <c r="I458" s="151">
        <f t="shared" si="14"/>
        <v>932</v>
      </c>
    </row>
    <row r="459" s="198" customFormat="1" ht="16" customHeight="1" spans="1:9">
      <c r="A459" s="151" t="s">
        <v>1403</v>
      </c>
      <c r="B459" s="209">
        <v>2060102</v>
      </c>
      <c r="C459" s="209" t="s">
        <v>1405</v>
      </c>
      <c r="D459" s="213">
        <v>20</v>
      </c>
      <c r="E459" s="213">
        <v>5</v>
      </c>
      <c r="F459" s="213">
        <v>20</v>
      </c>
      <c r="G459" s="211">
        <f t="shared" si="12"/>
        <v>100</v>
      </c>
      <c r="H459" s="211">
        <f t="shared" si="13"/>
        <v>400</v>
      </c>
      <c r="I459" s="151">
        <f t="shared" si="14"/>
        <v>45</v>
      </c>
    </row>
    <row r="460" customFormat="1" ht="14.25" hidden="1" spans="1:9">
      <c r="A460" s="151" t="s">
        <v>1403</v>
      </c>
      <c r="B460" s="156">
        <v>2060103</v>
      </c>
      <c r="C460" s="156" t="s">
        <v>1406</v>
      </c>
      <c r="D460" s="158">
        <v>0</v>
      </c>
      <c r="E460" s="158">
        <v>0</v>
      </c>
      <c r="F460" s="158"/>
      <c r="G460" s="214"/>
      <c r="H460" s="214"/>
      <c r="I460" s="151">
        <f t="shared" si="14"/>
        <v>0</v>
      </c>
    </row>
    <row r="461" s="198" customFormat="1" ht="16" customHeight="1" spans="1:9">
      <c r="A461" s="151" t="s">
        <v>1403</v>
      </c>
      <c r="B461" s="209">
        <v>2060199</v>
      </c>
      <c r="C461" s="209" t="s">
        <v>1695</v>
      </c>
      <c r="D461" s="213">
        <v>0</v>
      </c>
      <c r="E461" s="213">
        <v>-24</v>
      </c>
      <c r="F461" s="213"/>
      <c r="G461" s="211"/>
      <c r="H461" s="211">
        <f>F461/E461*100</f>
        <v>0</v>
      </c>
      <c r="I461" s="151">
        <f t="shared" si="14"/>
        <v>-24</v>
      </c>
    </row>
    <row r="462" customFormat="1" ht="14.25" hidden="1" spans="1:9">
      <c r="A462" s="151" t="s">
        <v>1401</v>
      </c>
      <c r="B462" s="156">
        <v>20602</v>
      </c>
      <c r="C462" s="215" t="s">
        <v>1696</v>
      </c>
      <c r="D462" s="162">
        <f>SUM(D463:D470)</f>
        <v>0</v>
      </c>
      <c r="E462" s="162">
        <f>SUM(E463:E470)</f>
        <v>0</v>
      </c>
      <c r="F462" s="162">
        <f>SUM(F463:F470)</f>
        <v>0</v>
      </c>
      <c r="G462" s="214"/>
      <c r="H462" s="214"/>
      <c r="I462" s="151">
        <f t="shared" si="14"/>
        <v>0</v>
      </c>
    </row>
    <row r="463" customFormat="1" ht="14.25" hidden="1" spans="1:9">
      <c r="A463" s="151" t="s">
        <v>1403</v>
      </c>
      <c r="B463" s="156">
        <v>2060201</v>
      </c>
      <c r="C463" s="156" t="s">
        <v>1697</v>
      </c>
      <c r="D463" s="158">
        <v>0</v>
      </c>
      <c r="E463" s="158">
        <v>0</v>
      </c>
      <c r="F463" s="158"/>
      <c r="G463" s="214"/>
      <c r="H463" s="214"/>
      <c r="I463" s="151">
        <f t="shared" si="14"/>
        <v>0</v>
      </c>
    </row>
    <row r="464" customFormat="1" ht="14.25" hidden="1" spans="1:9">
      <c r="A464" s="151" t="s">
        <v>1403</v>
      </c>
      <c r="B464" s="156">
        <v>2060203</v>
      </c>
      <c r="C464" s="156" t="s">
        <v>1698</v>
      </c>
      <c r="D464" s="158">
        <v>0</v>
      </c>
      <c r="E464" s="158">
        <v>0</v>
      </c>
      <c r="F464" s="158"/>
      <c r="G464" s="214"/>
      <c r="H464" s="214"/>
      <c r="I464" s="151">
        <f t="shared" si="14"/>
        <v>0</v>
      </c>
    </row>
    <row r="465" customFormat="1" ht="14.25" hidden="1" spans="1:9">
      <c r="A465" s="151" t="s">
        <v>1403</v>
      </c>
      <c r="B465" s="156">
        <v>2060204</v>
      </c>
      <c r="C465" s="156" t="s">
        <v>1699</v>
      </c>
      <c r="D465" s="158">
        <v>0</v>
      </c>
      <c r="E465" s="158">
        <v>0</v>
      </c>
      <c r="F465" s="158"/>
      <c r="G465" s="214"/>
      <c r="H465" s="214"/>
      <c r="I465" s="151">
        <f t="shared" si="14"/>
        <v>0</v>
      </c>
    </row>
    <row r="466" customFormat="1" ht="14.25" hidden="1" spans="1:9">
      <c r="A466" s="151" t="s">
        <v>1403</v>
      </c>
      <c r="B466" s="156">
        <v>2060205</v>
      </c>
      <c r="C466" s="156" t="s">
        <v>1700</v>
      </c>
      <c r="D466" s="158">
        <v>0</v>
      </c>
      <c r="E466" s="158">
        <v>0</v>
      </c>
      <c r="F466" s="158"/>
      <c r="G466" s="214"/>
      <c r="H466" s="214"/>
      <c r="I466" s="151">
        <f t="shared" si="14"/>
        <v>0</v>
      </c>
    </row>
    <row r="467" customFormat="1" ht="14.25" hidden="1" spans="1:9">
      <c r="A467" s="151" t="s">
        <v>1403</v>
      </c>
      <c r="B467" s="156">
        <v>2060206</v>
      </c>
      <c r="C467" s="156" t="s">
        <v>1701</v>
      </c>
      <c r="D467" s="158">
        <v>0</v>
      </c>
      <c r="E467" s="158">
        <v>0</v>
      </c>
      <c r="F467" s="158"/>
      <c r="G467" s="214"/>
      <c r="H467" s="214"/>
      <c r="I467" s="151">
        <f t="shared" si="14"/>
        <v>0</v>
      </c>
    </row>
    <row r="468" customFormat="1" ht="14.25" hidden="1" spans="1:9">
      <c r="A468" s="151" t="s">
        <v>1403</v>
      </c>
      <c r="B468" s="156">
        <v>2060207</v>
      </c>
      <c r="C468" s="156" t="s">
        <v>1702</v>
      </c>
      <c r="D468" s="158">
        <v>0</v>
      </c>
      <c r="E468" s="158">
        <v>0</v>
      </c>
      <c r="F468" s="158"/>
      <c r="G468" s="214"/>
      <c r="H468" s="214"/>
      <c r="I468" s="151">
        <f t="shared" si="14"/>
        <v>0</v>
      </c>
    </row>
    <row r="469" customFormat="1" ht="14.25" hidden="1" spans="1:9">
      <c r="A469" s="151" t="s">
        <v>1403</v>
      </c>
      <c r="B469" s="156">
        <v>2060208</v>
      </c>
      <c r="C469" s="156" t="s">
        <v>1703</v>
      </c>
      <c r="D469" s="158">
        <v>0</v>
      </c>
      <c r="E469" s="158">
        <v>0</v>
      </c>
      <c r="F469" s="158"/>
      <c r="G469" s="214"/>
      <c r="H469" s="214"/>
      <c r="I469" s="151">
        <f t="shared" si="14"/>
        <v>0</v>
      </c>
    </row>
    <row r="470" customFormat="1" ht="14.25" hidden="1" spans="1:9">
      <c r="A470" s="151" t="s">
        <v>1403</v>
      </c>
      <c r="B470" s="156">
        <v>2060299</v>
      </c>
      <c r="C470" s="156" t="s">
        <v>1704</v>
      </c>
      <c r="D470" s="158">
        <v>0</v>
      </c>
      <c r="E470" s="158">
        <v>0</v>
      </c>
      <c r="F470" s="158"/>
      <c r="G470" s="214"/>
      <c r="H470" s="214"/>
      <c r="I470" s="151">
        <f t="shared" si="14"/>
        <v>0</v>
      </c>
    </row>
    <row r="471" customFormat="1" ht="14.25" hidden="1" spans="1:9">
      <c r="A471" s="151" t="s">
        <v>1401</v>
      </c>
      <c r="B471" s="156">
        <v>20603</v>
      </c>
      <c r="C471" s="215" t="s">
        <v>1705</v>
      </c>
      <c r="D471" s="162">
        <f>SUM(D472:D476)</f>
        <v>0</v>
      </c>
      <c r="E471" s="162">
        <f>SUM(E472:E476)</f>
        <v>0</v>
      </c>
      <c r="F471" s="162">
        <f>SUM(F472:F476)</f>
        <v>0</v>
      </c>
      <c r="G471" s="214"/>
      <c r="H471" s="214"/>
      <c r="I471" s="151">
        <f t="shared" si="14"/>
        <v>0</v>
      </c>
    </row>
    <row r="472" customFormat="1" ht="14.25" hidden="1" spans="1:9">
      <c r="A472" s="151" t="s">
        <v>1403</v>
      </c>
      <c r="B472" s="156">
        <v>2060301</v>
      </c>
      <c r="C472" s="156" t="s">
        <v>1697</v>
      </c>
      <c r="D472" s="158">
        <v>0</v>
      </c>
      <c r="E472" s="158">
        <v>0</v>
      </c>
      <c r="F472" s="158"/>
      <c r="G472" s="214"/>
      <c r="H472" s="214"/>
      <c r="I472" s="151">
        <f t="shared" si="14"/>
        <v>0</v>
      </c>
    </row>
    <row r="473" customFormat="1" ht="14.25" hidden="1" spans="1:9">
      <c r="A473" s="151" t="s">
        <v>1403</v>
      </c>
      <c r="B473" s="156">
        <v>2060302</v>
      </c>
      <c r="C473" s="156" t="s">
        <v>1706</v>
      </c>
      <c r="D473" s="158">
        <v>0</v>
      </c>
      <c r="E473" s="158">
        <v>0</v>
      </c>
      <c r="F473" s="158"/>
      <c r="G473" s="214"/>
      <c r="H473" s="214"/>
      <c r="I473" s="151">
        <f t="shared" si="14"/>
        <v>0</v>
      </c>
    </row>
    <row r="474" customFormat="1" ht="14.25" hidden="1" spans="1:9">
      <c r="A474" s="151" t="s">
        <v>1403</v>
      </c>
      <c r="B474" s="156">
        <v>2060303</v>
      </c>
      <c r="C474" s="156" t="s">
        <v>1707</v>
      </c>
      <c r="D474" s="158">
        <v>0</v>
      </c>
      <c r="E474" s="158">
        <v>0</v>
      </c>
      <c r="F474" s="158"/>
      <c r="G474" s="214"/>
      <c r="H474" s="214"/>
      <c r="I474" s="151">
        <f t="shared" si="14"/>
        <v>0</v>
      </c>
    </row>
    <row r="475" customFormat="1" ht="14.25" hidden="1" spans="1:9">
      <c r="A475" s="151" t="s">
        <v>1403</v>
      </c>
      <c r="B475" s="156">
        <v>2060304</v>
      </c>
      <c r="C475" s="156" t="s">
        <v>1708</v>
      </c>
      <c r="D475" s="158">
        <v>0</v>
      </c>
      <c r="E475" s="158">
        <v>0</v>
      </c>
      <c r="F475" s="158"/>
      <c r="G475" s="214"/>
      <c r="H475" s="214"/>
      <c r="I475" s="151">
        <f t="shared" si="14"/>
        <v>0</v>
      </c>
    </row>
    <row r="476" customFormat="1" ht="14.25" hidden="1" spans="1:9">
      <c r="A476" s="151" t="s">
        <v>1403</v>
      </c>
      <c r="B476" s="156">
        <v>2060399</v>
      </c>
      <c r="C476" s="156" t="s">
        <v>1709</v>
      </c>
      <c r="D476" s="158">
        <v>0</v>
      </c>
      <c r="E476" s="158">
        <v>0</v>
      </c>
      <c r="F476" s="158"/>
      <c r="G476" s="214"/>
      <c r="H476" s="214"/>
      <c r="I476" s="151">
        <f t="shared" si="14"/>
        <v>0</v>
      </c>
    </row>
    <row r="477" s="198" customFormat="1" ht="16" customHeight="1" spans="1:9">
      <c r="A477" s="151" t="s">
        <v>1401</v>
      </c>
      <c r="B477" s="209">
        <v>20604</v>
      </c>
      <c r="C477" s="212" t="s">
        <v>1710</v>
      </c>
      <c r="D477" s="210">
        <f>SUM(D478:D481)</f>
        <v>1152</v>
      </c>
      <c r="E477" s="210">
        <f>SUM(E478:E481)</f>
        <v>1426</v>
      </c>
      <c r="F477" s="210">
        <f>SUM(F478:F481)</f>
        <v>974</v>
      </c>
      <c r="G477" s="211">
        <f>F477/D477*100</f>
        <v>84.5486111111111</v>
      </c>
      <c r="H477" s="211">
        <f>F477/E477*100</f>
        <v>68.3029453015428</v>
      </c>
      <c r="I477" s="151">
        <f t="shared" si="14"/>
        <v>3552</v>
      </c>
    </row>
    <row r="478" customFormat="1" ht="14.25" hidden="1" spans="1:9">
      <c r="A478" s="151" t="s">
        <v>1403</v>
      </c>
      <c r="B478" s="156">
        <v>2060401</v>
      </c>
      <c r="C478" s="156" t="s">
        <v>1697</v>
      </c>
      <c r="D478" s="158">
        <v>0</v>
      </c>
      <c r="E478" s="158">
        <v>0</v>
      </c>
      <c r="F478" s="158"/>
      <c r="G478" s="214"/>
      <c r="H478" s="214"/>
      <c r="I478" s="151">
        <f t="shared" si="14"/>
        <v>0</v>
      </c>
    </row>
    <row r="479" s="198" customFormat="1" ht="16" customHeight="1" spans="1:9">
      <c r="A479" s="151" t="s">
        <v>1403</v>
      </c>
      <c r="B479" s="209">
        <v>2060404</v>
      </c>
      <c r="C479" s="209" t="s">
        <v>1711</v>
      </c>
      <c r="D479" s="213">
        <v>950</v>
      </c>
      <c r="E479" s="213">
        <v>867</v>
      </c>
      <c r="F479" s="213">
        <v>791</v>
      </c>
      <c r="G479" s="211">
        <f>F479/D479*100</f>
        <v>83.2631578947368</v>
      </c>
      <c r="H479" s="211">
        <f>F479/E479*100</f>
        <v>91.2341407151096</v>
      </c>
      <c r="I479" s="151">
        <f t="shared" si="14"/>
        <v>2608</v>
      </c>
    </row>
    <row r="480" customFormat="1" ht="14.25" hidden="1" spans="1:9">
      <c r="A480" s="151" t="s">
        <v>1403</v>
      </c>
      <c r="B480" s="156">
        <v>2060405</v>
      </c>
      <c r="C480" s="156" t="s">
        <v>1712</v>
      </c>
      <c r="D480" s="158">
        <v>0</v>
      </c>
      <c r="E480" s="158">
        <v>0</v>
      </c>
      <c r="F480" s="158"/>
      <c r="G480" s="214"/>
      <c r="H480" s="214"/>
      <c r="I480" s="151">
        <f t="shared" si="14"/>
        <v>0</v>
      </c>
    </row>
    <row r="481" s="198" customFormat="1" ht="16" customHeight="1" spans="1:9">
      <c r="A481" s="151" t="s">
        <v>1403</v>
      </c>
      <c r="B481" s="209">
        <v>2060499</v>
      </c>
      <c r="C481" s="209" t="s">
        <v>1713</v>
      </c>
      <c r="D481" s="213">
        <v>202</v>
      </c>
      <c r="E481" s="213">
        <v>559</v>
      </c>
      <c r="F481" s="213">
        <v>183</v>
      </c>
      <c r="G481" s="211">
        <f>F481/D481*100</f>
        <v>90.5940594059406</v>
      </c>
      <c r="H481" s="211">
        <f>F481/E481*100</f>
        <v>32.737030411449</v>
      </c>
      <c r="I481" s="151">
        <f t="shared" si="14"/>
        <v>944</v>
      </c>
    </row>
    <row r="482" customFormat="1" ht="14.25" hidden="1" spans="1:9">
      <c r="A482" s="151" t="s">
        <v>1401</v>
      </c>
      <c r="B482" s="156">
        <v>20605</v>
      </c>
      <c r="C482" s="215" t="s">
        <v>1714</v>
      </c>
      <c r="D482" s="162">
        <f>SUM(D483:D486)</f>
        <v>0</v>
      </c>
      <c r="E482" s="162">
        <f>SUM(E483:E486)</f>
        <v>0</v>
      </c>
      <c r="F482" s="162">
        <f>SUM(F483:F486)</f>
        <v>0</v>
      </c>
      <c r="G482" s="214"/>
      <c r="H482" s="214"/>
      <c r="I482" s="151">
        <f t="shared" si="14"/>
        <v>0</v>
      </c>
    </row>
    <row r="483" customFormat="1" ht="14.25" hidden="1" spans="1:9">
      <c r="A483" s="151" t="s">
        <v>1403</v>
      </c>
      <c r="B483" s="156">
        <v>2060501</v>
      </c>
      <c r="C483" s="156" t="s">
        <v>1697</v>
      </c>
      <c r="D483" s="158">
        <v>0</v>
      </c>
      <c r="E483" s="158">
        <v>0</v>
      </c>
      <c r="F483" s="158"/>
      <c r="G483" s="214"/>
      <c r="H483" s="214"/>
      <c r="I483" s="151">
        <f t="shared" si="14"/>
        <v>0</v>
      </c>
    </row>
    <row r="484" customFormat="1" ht="14.25" hidden="1" spans="1:9">
      <c r="A484" s="151" t="s">
        <v>1403</v>
      </c>
      <c r="B484" s="156">
        <v>2060502</v>
      </c>
      <c r="C484" s="156" t="s">
        <v>1715</v>
      </c>
      <c r="D484" s="158">
        <v>0</v>
      </c>
      <c r="E484" s="158">
        <v>0</v>
      </c>
      <c r="F484" s="158"/>
      <c r="G484" s="214"/>
      <c r="H484" s="214"/>
      <c r="I484" s="151">
        <f t="shared" si="14"/>
        <v>0</v>
      </c>
    </row>
    <row r="485" customFormat="1" ht="14.25" hidden="1" spans="1:9">
      <c r="A485" s="151" t="s">
        <v>1403</v>
      </c>
      <c r="B485" s="156">
        <v>2060503</v>
      </c>
      <c r="C485" s="156" t="s">
        <v>1716</v>
      </c>
      <c r="D485" s="158">
        <v>0</v>
      </c>
      <c r="E485" s="158">
        <v>0</v>
      </c>
      <c r="F485" s="158"/>
      <c r="G485" s="214"/>
      <c r="H485" s="214"/>
      <c r="I485" s="151">
        <f t="shared" si="14"/>
        <v>0</v>
      </c>
    </row>
    <row r="486" customFormat="1" ht="14.25" hidden="1" spans="1:9">
      <c r="A486" s="151" t="s">
        <v>1403</v>
      </c>
      <c r="B486" s="156">
        <v>2060599</v>
      </c>
      <c r="C486" s="156" t="s">
        <v>1717</v>
      </c>
      <c r="D486" s="158">
        <v>0</v>
      </c>
      <c r="E486" s="158">
        <v>0</v>
      </c>
      <c r="F486" s="158"/>
      <c r="G486" s="214"/>
      <c r="H486" s="214"/>
      <c r="I486" s="151">
        <f t="shared" si="14"/>
        <v>0</v>
      </c>
    </row>
    <row r="487" customFormat="1" ht="14.25" hidden="1" spans="1:9">
      <c r="A487" s="151" t="s">
        <v>1401</v>
      </c>
      <c r="B487" s="156">
        <v>20606</v>
      </c>
      <c r="C487" s="215" t="s">
        <v>1718</v>
      </c>
      <c r="D487" s="162">
        <f>SUM(D488:D491)</f>
        <v>0</v>
      </c>
      <c r="E487" s="162">
        <f>SUM(E488:E491)</f>
        <v>0</v>
      </c>
      <c r="F487" s="162">
        <f>SUM(F488:F491)</f>
        <v>0</v>
      </c>
      <c r="G487" s="214"/>
      <c r="H487" s="214"/>
      <c r="I487" s="151">
        <f t="shared" si="14"/>
        <v>0</v>
      </c>
    </row>
    <row r="488" customFormat="1" ht="14.25" hidden="1" spans="1:9">
      <c r="A488" s="151" t="s">
        <v>1403</v>
      </c>
      <c r="B488" s="156">
        <v>2060601</v>
      </c>
      <c r="C488" s="156" t="s">
        <v>1719</v>
      </c>
      <c r="D488" s="158">
        <v>0</v>
      </c>
      <c r="E488" s="158">
        <v>0</v>
      </c>
      <c r="F488" s="158"/>
      <c r="G488" s="214"/>
      <c r="H488" s="214"/>
      <c r="I488" s="151">
        <f t="shared" si="14"/>
        <v>0</v>
      </c>
    </row>
    <row r="489" customFormat="1" ht="14.25" hidden="1" spans="1:9">
      <c r="A489" s="151" t="s">
        <v>1403</v>
      </c>
      <c r="B489" s="156">
        <v>2060602</v>
      </c>
      <c r="C489" s="156" t="s">
        <v>1720</v>
      </c>
      <c r="D489" s="158">
        <v>0</v>
      </c>
      <c r="E489" s="158">
        <v>0</v>
      </c>
      <c r="F489" s="158"/>
      <c r="G489" s="214"/>
      <c r="H489" s="214"/>
      <c r="I489" s="151">
        <f t="shared" si="14"/>
        <v>0</v>
      </c>
    </row>
    <row r="490" customFormat="1" ht="14.25" hidden="1" spans="1:9">
      <c r="A490" s="151" t="s">
        <v>1403</v>
      </c>
      <c r="B490" s="156">
        <v>2060603</v>
      </c>
      <c r="C490" s="156" t="s">
        <v>1721</v>
      </c>
      <c r="D490" s="158">
        <v>0</v>
      </c>
      <c r="E490" s="158">
        <v>0</v>
      </c>
      <c r="F490" s="158"/>
      <c r="G490" s="214"/>
      <c r="H490" s="214"/>
      <c r="I490" s="151">
        <f t="shared" si="14"/>
        <v>0</v>
      </c>
    </row>
    <row r="491" customFormat="1" ht="14.25" hidden="1" spans="1:9">
      <c r="A491" s="151" t="s">
        <v>1403</v>
      </c>
      <c r="B491" s="156">
        <v>2060699</v>
      </c>
      <c r="C491" s="156" t="s">
        <v>1722</v>
      </c>
      <c r="D491" s="158">
        <v>0</v>
      </c>
      <c r="E491" s="158">
        <v>0</v>
      </c>
      <c r="F491" s="158"/>
      <c r="G491" s="214"/>
      <c r="H491" s="214"/>
      <c r="I491" s="151">
        <f t="shared" si="14"/>
        <v>0</v>
      </c>
    </row>
    <row r="492" s="198" customFormat="1" ht="16" customHeight="1" spans="1:9">
      <c r="A492" s="151" t="s">
        <v>1401</v>
      </c>
      <c r="B492" s="209">
        <v>20607</v>
      </c>
      <c r="C492" s="212" t="s">
        <v>1723</v>
      </c>
      <c r="D492" s="210">
        <f>SUM(D493:D498)</f>
        <v>60</v>
      </c>
      <c r="E492" s="210">
        <f>SUM(E493:E498)</f>
        <v>60</v>
      </c>
      <c r="F492" s="210">
        <f>SUM(F493:F498)</f>
        <v>75</v>
      </c>
      <c r="G492" s="211">
        <f>F492/D492*100</f>
        <v>125</v>
      </c>
      <c r="H492" s="211">
        <f>F492/E492*100</f>
        <v>125</v>
      </c>
      <c r="I492" s="151">
        <f t="shared" si="14"/>
        <v>195</v>
      </c>
    </row>
    <row r="493" customFormat="1" ht="14.25" hidden="1" spans="1:9">
      <c r="A493" s="151" t="s">
        <v>1403</v>
      </c>
      <c r="B493" s="156">
        <v>2060701</v>
      </c>
      <c r="C493" s="156" t="s">
        <v>1697</v>
      </c>
      <c r="D493" s="158">
        <v>0</v>
      </c>
      <c r="E493" s="158">
        <v>0</v>
      </c>
      <c r="F493" s="158"/>
      <c r="G493" s="214"/>
      <c r="H493" s="214"/>
      <c r="I493" s="151">
        <f t="shared" si="14"/>
        <v>0</v>
      </c>
    </row>
    <row r="494" s="198" customFormat="1" ht="16" customHeight="1" spans="1:9">
      <c r="A494" s="151" t="s">
        <v>1403</v>
      </c>
      <c r="B494" s="209">
        <v>2060702</v>
      </c>
      <c r="C494" s="209" t="s">
        <v>1724</v>
      </c>
      <c r="D494" s="213">
        <v>60</v>
      </c>
      <c r="E494" s="213">
        <v>60</v>
      </c>
      <c r="F494" s="213">
        <v>75</v>
      </c>
      <c r="G494" s="211">
        <f>F494/D494*100</f>
        <v>125</v>
      </c>
      <c r="H494" s="211">
        <f>F494/E494*100</f>
        <v>125</v>
      </c>
      <c r="I494" s="151">
        <f t="shared" si="14"/>
        <v>195</v>
      </c>
    </row>
    <row r="495" customFormat="1" ht="14.25" hidden="1" spans="1:9">
      <c r="A495" s="151" t="s">
        <v>1403</v>
      </c>
      <c r="B495" s="156">
        <v>2060703</v>
      </c>
      <c r="C495" s="156" t="s">
        <v>1725</v>
      </c>
      <c r="D495" s="158">
        <v>0</v>
      </c>
      <c r="E495" s="158">
        <v>0</v>
      </c>
      <c r="F495" s="158"/>
      <c r="G495" s="214"/>
      <c r="H495" s="214"/>
      <c r="I495" s="151">
        <f t="shared" si="14"/>
        <v>0</v>
      </c>
    </row>
    <row r="496" customFormat="1" ht="14.25" hidden="1" spans="1:9">
      <c r="A496" s="151" t="s">
        <v>1403</v>
      </c>
      <c r="B496" s="156">
        <v>2060704</v>
      </c>
      <c r="C496" s="156" t="s">
        <v>1726</v>
      </c>
      <c r="D496" s="158">
        <v>0</v>
      </c>
      <c r="E496" s="158">
        <v>0</v>
      </c>
      <c r="F496" s="158"/>
      <c r="G496" s="214"/>
      <c r="H496" s="214"/>
      <c r="I496" s="151">
        <f t="shared" si="14"/>
        <v>0</v>
      </c>
    </row>
    <row r="497" customFormat="1" ht="14.25" hidden="1" spans="1:9">
      <c r="A497" s="151" t="s">
        <v>1403</v>
      </c>
      <c r="B497" s="156">
        <v>2060705</v>
      </c>
      <c r="C497" s="156" t="s">
        <v>1727</v>
      </c>
      <c r="D497" s="158">
        <v>0</v>
      </c>
      <c r="E497" s="158">
        <v>0</v>
      </c>
      <c r="F497" s="158"/>
      <c r="G497" s="214"/>
      <c r="H497" s="214"/>
      <c r="I497" s="151">
        <f t="shared" si="14"/>
        <v>0</v>
      </c>
    </row>
    <row r="498" customFormat="1" ht="14.25" hidden="1" spans="1:9">
      <c r="A498" s="151" t="s">
        <v>1403</v>
      </c>
      <c r="B498" s="156">
        <v>2060799</v>
      </c>
      <c r="C498" s="156" t="s">
        <v>1728</v>
      </c>
      <c r="D498" s="158">
        <v>0</v>
      </c>
      <c r="E498" s="158">
        <v>0</v>
      </c>
      <c r="F498" s="158"/>
      <c r="G498" s="214"/>
      <c r="H498" s="214"/>
      <c r="I498" s="151">
        <f t="shared" si="14"/>
        <v>0</v>
      </c>
    </row>
    <row r="499" customFormat="1" ht="14.25" hidden="1" spans="1:9">
      <c r="A499" s="151" t="s">
        <v>1401</v>
      </c>
      <c r="B499" s="156">
        <v>20608</v>
      </c>
      <c r="C499" s="215" t="s">
        <v>1729</v>
      </c>
      <c r="D499" s="162">
        <f>SUM(D500:D502)</f>
        <v>0</v>
      </c>
      <c r="E499" s="162">
        <f>SUM(E500:E502)</f>
        <v>0</v>
      </c>
      <c r="F499" s="162">
        <f>SUM(F500:F502)</f>
        <v>0</v>
      </c>
      <c r="G499" s="214"/>
      <c r="H499" s="214"/>
      <c r="I499" s="151">
        <f t="shared" si="14"/>
        <v>0</v>
      </c>
    </row>
    <row r="500" customFormat="1" ht="14.25" hidden="1" spans="1:9">
      <c r="A500" s="151" t="s">
        <v>1403</v>
      </c>
      <c r="B500" s="156">
        <v>2060801</v>
      </c>
      <c r="C500" s="156" t="s">
        <v>1730</v>
      </c>
      <c r="D500" s="158">
        <v>0</v>
      </c>
      <c r="E500" s="158">
        <v>0</v>
      </c>
      <c r="F500" s="158"/>
      <c r="G500" s="214"/>
      <c r="H500" s="214"/>
      <c r="I500" s="151">
        <f t="shared" si="14"/>
        <v>0</v>
      </c>
    </row>
    <row r="501" customFormat="1" ht="14.25" hidden="1" spans="1:9">
      <c r="A501" s="151" t="s">
        <v>1403</v>
      </c>
      <c r="B501" s="156">
        <v>2060802</v>
      </c>
      <c r="C501" s="156" t="s">
        <v>1731</v>
      </c>
      <c r="D501" s="158">
        <v>0</v>
      </c>
      <c r="E501" s="158">
        <v>0</v>
      </c>
      <c r="F501" s="158"/>
      <c r="G501" s="214"/>
      <c r="H501" s="214"/>
      <c r="I501" s="151">
        <f t="shared" si="14"/>
        <v>0</v>
      </c>
    </row>
    <row r="502" customFormat="1" ht="14.25" hidden="1" spans="1:9">
      <c r="A502" s="151" t="s">
        <v>1403</v>
      </c>
      <c r="B502" s="156">
        <v>2060899</v>
      </c>
      <c r="C502" s="156" t="s">
        <v>1732</v>
      </c>
      <c r="D502" s="158">
        <v>0</v>
      </c>
      <c r="E502" s="158">
        <v>0</v>
      </c>
      <c r="F502" s="158"/>
      <c r="G502" s="214"/>
      <c r="H502" s="214"/>
      <c r="I502" s="151">
        <f t="shared" si="14"/>
        <v>0</v>
      </c>
    </row>
    <row r="503" s="198" customFormat="1" ht="16" customHeight="1" spans="1:9">
      <c r="A503" s="151" t="s">
        <v>1401</v>
      </c>
      <c r="B503" s="209">
        <v>20609</v>
      </c>
      <c r="C503" s="212" t="s">
        <v>1733</v>
      </c>
      <c r="D503" s="210">
        <f>SUM(D504:D506)</f>
        <v>0</v>
      </c>
      <c r="E503" s="210">
        <f>SUM(E504:E506)</f>
        <v>140</v>
      </c>
      <c r="F503" s="210">
        <f>SUM(F504:F506)</f>
        <v>0</v>
      </c>
      <c r="G503" s="211"/>
      <c r="H503" s="211">
        <f>F503/E503*100</f>
        <v>0</v>
      </c>
      <c r="I503" s="151">
        <f t="shared" si="14"/>
        <v>140</v>
      </c>
    </row>
    <row r="504" customFormat="1" ht="14.25" hidden="1" spans="1:9">
      <c r="A504" s="151" t="s">
        <v>1403</v>
      </c>
      <c r="B504" s="156">
        <v>2060901</v>
      </c>
      <c r="C504" s="156" t="s">
        <v>1734</v>
      </c>
      <c r="D504" s="158">
        <v>0</v>
      </c>
      <c r="E504" s="158">
        <v>0</v>
      </c>
      <c r="F504" s="158"/>
      <c r="G504" s="214"/>
      <c r="H504" s="214"/>
      <c r="I504" s="151">
        <f t="shared" si="14"/>
        <v>0</v>
      </c>
    </row>
    <row r="505" s="198" customFormat="1" ht="16" customHeight="1" spans="1:9">
      <c r="A505" s="151" t="s">
        <v>1403</v>
      </c>
      <c r="B505" s="209">
        <v>2060902</v>
      </c>
      <c r="C505" s="209" t="s">
        <v>1735</v>
      </c>
      <c r="D505" s="213">
        <v>0</v>
      </c>
      <c r="E505" s="213">
        <v>140</v>
      </c>
      <c r="F505" s="213"/>
      <c r="G505" s="211"/>
      <c r="H505" s="211">
        <f>F505/E505*100</f>
        <v>0</v>
      </c>
      <c r="I505" s="151">
        <f t="shared" si="14"/>
        <v>140</v>
      </c>
    </row>
    <row r="506" customFormat="1" ht="14.25" hidden="1" spans="1:9">
      <c r="A506" s="151" t="s">
        <v>1403</v>
      </c>
      <c r="B506" s="156">
        <v>2060999</v>
      </c>
      <c r="C506" s="156" t="s">
        <v>1736</v>
      </c>
      <c r="D506" s="158">
        <v>0</v>
      </c>
      <c r="E506" s="158">
        <v>0</v>
      </c>
      <c r="F506" s="158"/>
      <c r="G506" s="214"/>
      <c r="H506" s="214"/>
      <c r="I506" s="151">
        <f t="shared" si="14"/>
        <v>0</v>
      </c>
    </row>
    <row r="507" s="198" customFormat="1" ht="16" customHeight="1" spans="1:9">
      <c r="A507" s="151" t="s">
        <v>1401</v>
      </c>
      <c r="B507" s="209">
        <v>20699</v>
      </c>
      <c r="C507" s="212" t="s">
        <v>1737</v>
      </c>
      <c r="D507" s="210">
        <f>SUM(D508:D511)</f>
        <v>97</v>
      </c>
      <c r="E507" s="210">
        <f>SUM(E508:E511)</f>
        <v>97</v>
      </c>
      <c r="F507" s="210">
        <f>SUM(F508:F511)</f>
        <v>0</v>
      </c>
      <c r="G507" s="211">
        <f>F507/D507*100</f>
        <v>0</v>
      </c>
      <c r="H507" s="211">
        <f>F507/E507*100</f>
        <v>0</v>
      </c>
      <c r="I507" s="151">
        <f t="shared" si="14"/>
        <v>194</v>
      </c>
    </row>
    <row r="508" s="198" customFormat="1" ht="16" customHeight="1" spans="1:9">
      <c r="A508" s="151" t="s">
        <v>1403</v>
      </c>
      <c r="B508" s="209">
        <v>2069901</v>
      </c>
      <c r="C508" s="209" t="s">
        <v>1738</v>
      </c>
      <c r="D508" s="213">
        <v>97</v>
      </c>
      <c r="E508" s="213">
        <v>97</v>
      </c>
      <c r="F508" s="213"/>
      <c r="G508" s="211">
        <f>F508/D508*100</f>
        <v>0</v>
      </c>
      <c r="H508" s="211">
        <f>F508/E508*100</f>
        <v>0</v>
      </c>
      <c r="I508" s="151">
        <f t="shared" si="14"/>
        <v>194</v>
      </c>
    </row>
    <row r="509" customFormat="1" ht="14.25" hidden="1" spans="1:9">
      <c r="A509" s="151" t="s">
        <v>1403</v>
      </c>
      <c r="B509" s="156">
        <v>2069902</v>
      </c>
      <c r="C509" s="156" t="s">
        <v>1739</v>
      </c>
      <c r="D509" s="158">
        <v>0</v>
      </c>
      <c r="E509" s="158">
        <v>0</v>
      </c>
      <c r="F509" s="158"/>
      <c r="G509" s="214"/>
      <c r="H509" s="214"/>
      <c r="I509" s="151">
        <f t="shared" si="14"/>
        <v>0</v>
      </c>
    </row>
    <row r="510" customFormat="1" ht="14.25" hidden="1" spans="1:9">
      <c r="A510" s="151" t="s">
        <v>1403</v>
      </c>
      <c r="B510" s="156">
        <v>2069903</v>
      </c>
      <c r="C510" s="156" t="s">
        <v>1740</v>
      </c>
      <c r="D510" s="158">
        <v>0</v>
      </c>
      <c r="E510" s="158">
        <v>0</v>
      </c>
      <c r="F510" s="158"/>
      <c r="G510" s="214"/>
      <c r="H510" s="214"/>
      <c r="I510" s="151">
        <f t="shared" si="14"/>
        <v>0</v>
      </c>
    </row>
    <row r="511" customFormat="1" ht="14.25" hidden="1" spans="1:9">
      <c r="A511" s="151" t="s">
        <v>1403</v>
      </c>
      <c r="B511" s="156">
        <v>2069999</v>
      </c>
      <c r="C511" s="156" t="s">
        <v>1741</v>
      </c>
      <c r="D511" s="158">
        <v>0</v>
      </c>
      <c r="E511" s="158">
        <v>0</v>
      </c>
      <c r="F511" s="158"/>
      <c r="G511" s="214"/>
      <c r="H511" s="214"/>
      <c r="I511" s="151">
        <f t="shared" si="14"/>
        <v>0</v>
      </c>
    </row>
    <row r="512" s="198" customFormat="1" ht="16" customHeight="1" spans="1:9">
      <c r="A512" s="151" t="s">
        <v>1399</v>
      </c>
      <c r="B512" s="209">
        <v>207</v>
      </c>
      <c r="C512" s="212" t="s">
        <v>1742</v>
      </c>
      <c r="D512" s="210">
        <f>SUM(D513,D529,D537,D548,D557,D565)</f>
        <v>4210</v>
      </c>
      <c r="E512" s="210">
        <f>SUM(E513,E529,E537,E548,E557,E565)</f>
        <v>7000</v>
      </c>
      <c r="F512" s="210">
        <f>SUM(F513,F529,F537,F548,F557,F565)</f>
        <v>3835</v>
      </c>
      <c r="G512" s="211">
        <f>F512/D512*100</f>
        <v>91.0926365795725</v>
      </c>
      <c r="H512" s="211">
        <f>F512/E512*100</f>
        <v>54.7857142857143</v>
      </c>
      <c r="I512" s="151">
        <f t="shared" si="14"/>
        <v>15045</v>
      </c>
    </row>
    <row r="513" s="198" customFormat="1" ht="16" customHeight="1" spans="1:9">
      <c r="A513" s="151" t="s">
        <v>1401</v>
      </c>
      <c r="B513" s="209">
        <v>20701</v>
      </c>
      <c r="C513" s="212" t="s">
        <v>1743</v>
      </c>
      <c r="D513" s="210">
        <f>SUM(D514:D528)</f>
        <v>1786</v>
      </c>
      <c r="E513" s="210">
        <f>SUM(E514:E528)</f>
        <v>2606</v>
      </c>
      <c r="F513" s="210">
        <f>SUM(F514:F528)</f>
        <v>2260</v>
      </c>
      <c r="G513" s="211">
        <f>F513/D513*100</f>
        <v>126.539753639418</v>
      </c>
      <c r="H513" s="211">
        <f>F513/E513*100</f>
        <v>86.7229470452801</v>
      </c>
      <c r="I513" s="151">
        <f t="shared" si="14"/>
        <v>6652</v>
      </c>
    </row>
    <row r="514" s="198" customFormat="1" ht="16" customHeight="1" spans="1:9">
      <c r="A514" s="151" t="s">
        <v>1403</v>
      </c>
      <c r="B514" s="209">
        <v>2070101</v>
      </c>
      <c r="C514" s="209" t="s">
        <v>1404</v>
      </c>
      <c r="D514" s="213">
        <v>736</v>
      </c>
      <c r="E514" s="213">
        <v>783</v>
      </c>
      <c r="F514" s="213">
        <v>846</v>
      </c>
      <c r="G514" s="211">
        <f>F514/D514*100</f>
        <v>114.945652173913</v>
      </c>
      <c r="H514" s="211">
        <f>F514/E514*100</f>
        <v>108.045977011494</v>
      </c>
      <c r="I514" s="151">
        <f t="shared" si="14"/>
        <v>2365</v>
      </c>
    </row>
    <row r="515" s="198" customFormat="1" ht="16" customHeight="1" spans="1:9">
      <c r="A515" s="151" t="s">
        <v>1403</v>
      </c>
      <c r="B515" s="209">
        <v>2070102</v>
      </c>
      <c r="C515" s="209" t="s">
        <v>1405</v>
      </c>
      <c r="D515" s="213">
        <v>24</v>
      </c>
      <c r="E515" s="213">
        <v>23</v>
      </c>
      <c r="F515" s="213">
        <v>15</v>
      </c>
      <c r="G515" s="211">
        <f>F515/D515*100</f>
        <v>62.5</v>
      </c>
      <c r="H515" s="211">
        <f>F515/E515*100</f>
        <v>65.2173913043478</v>
      </c>
      <c r="I515" s="151">
        <f t="shared" si="14"/>
        <v>62</v>
      </c>
    </row>
    <row r="516" customFormat="1" ht="14.25" hidden="1" spans="1:9">
      <c r="A516" s="151" t="s">
        <v>1403</v>
      </c>
      <c r="B516" s="156">
        <v>2070103</v>
      </c>
      <c r="C516" s="156" t="s">
        <v>1406</v>
      </c>
      <c r="D516" s="158">
        <v>0</v>
      </c>
      <c r="E516" s="158">
        <v>0</v>
      </c>
      <c r="F516" s="158"/>
      <c r="G516" s="214"/>
      <c r="H516" s="214"/>
      <c r="I516" s="151">
        <f t="shared" si="14"/>
        <v>0</v>
      </c>
    </row>
    <row r="517" s="198" customFormat="1" ht="16" customHeight="1" spans="1:9">
      <c r="A517" s="151" t="s">
        <v>1403</v>
      </c>
      <c r="B517" s="209">
        <v>2070104</v>
      </c>
      <c r="C517" s="209" t="s">
        <v>1744</v>
      </c>
      <c r="D517" s="213">
        <v>12</v>
      </c>
      <c r="E517" s="213">
        <v>7</v>
      </c>
      <c r="F517" s="213">
        <v>22</v>
      </c>
      <c r="G517" s="211">
        <f>F517/D517*100</f>
        <v>183.333333333333</v>
      </c>
      <c r="H517" s="211">
        <f>F517/E517*100</f>
        <v>314.285714285714</v>
      </c>
      <c r="I517" s="151">
        <f t="shared" si="14"/>
        <v>41</v>
      </c>
    </row>
    <row r="518" customFormat="1" ht="14.25" hidden="1" spans="1:9">
      <c r="A518" s="151" t="s">
        <v>1403</v>
      </c>
      <c r="B518" s="156">
        <v>2070105</v>
      </c>
      <c r="C518" s="156" t="s">
        <v>1745</v>
      </c>
      <c r="D518" s="158">
        <v>0</v>
      </c>
      <c r="E518" s="158">
        <v>0</v>
      </c>
      <c r="F518" s="158"/>
      <c r="G518" s="214"/>
      <c r="H518" s="214"/>
      <c r="I518" s="151">
        <f t="shared" si="14"/>
        <v>0</v>
      </c>
    </row>
    <row r="519" customFormat="1" ht="14.25" hidden="1" spans="1:9">
      <c r="A519" s="151" t="s">
        <v>1403</v>
      </c>
      <c r="B519" s="156">
        <v>2070106</v>
      </c>
      <c r="C519" s="156" t="s">
        <v>1746</v>
      </c>
      <c r="D519" s="158">
        <v>0</v>
      </c>
      <c r="E519" s="158">
        <v>0</v>
      </c>
      <c r="F519" s="158"/>
      <c r="G519" s="214"/>
      <c r="H519" s="214"/>
      <c r="I519" s="151">
        <f t="shared" ref="I519:I582" si="15">D519+E519+F519</f>
        <v>0</v>
      </c>
    </row>
    <row r="520" customFormat="1" ht="14.25" hidden="1" spans="1:9">
      <c r="A520" s="151" t="s">
        <v>1403</v>
      </c>
      <c r="B520" s="156">
        <v>2070107</v>
      </c>
      <c r="C520" s="156" t="s">
        <v>1747</v>
      </c>
      <c r="D520" s="158">
        <v>0</v>
      </c>
      <c r="E520" s="158">
        <v>0</v>
      </c>
      <c r="F520" s="158"/>
      <c r="G520" s="214"/>
      <c r="H520" s="214"/>
      <c r="I520" s="151">
        <f t="shared" si="15"/>
        <v>0</v>
      </c>
    </row>
    <row r="521" s="198" customFormat="1" ht="16" customHeight="1" spans="1:9">
      <c r="A521" s="151" t="s">
        <v>1403</v>
      </c>
      <c r="B521" s="209">
        <v>2070108</v>
      </c>
      <c r="C521" s="209" t="s">
        <v>1748</v>
      </c>
      <c r="D521" s="213">
        <v>617</v>
      </c>
      <c r="E521" s="213">
        <v>709</v>
      </c>
      <c r="F521" s="213">
        <v>461</v>
      </c>
      <c r="G521" s="211">
        <f>F521/D521*100</f>
        <v>74.7163695299838</v>
      </c>
      <c r="H521" s="211">
        <f>F521/E521*100</f>
        <v>65.0211565585331</v>
      </c>
      <c r="I521" s="151">
        <f t="shared" si="15"/>
        <v>1787</v>
      </c>
    </row>
    <row r="522" s="198" customFormat="1" ht="16" customHeight="1" spans="1:9">
      <c r="A522" s="151" t="s">
        <v>1403</v>
      </c>
      <c r="B522" s="209">
        <v>2070109</v>
      </c>
      <c r="C522" s="209" t="s">
        <v>1749</v>
      </c>
      <c r="D522" s="213">
        <v>42</v>
      </c>
      <c r="E522" s="213">
        <v>108</v>
      </c>
      <c r="F522" s="213">
        <v>55</v>
      </c>
      <c r="G522" s="211">
        <f>F522/D522*100</f>
        <v>130.952380952381</v>
      </c>
      <c r="H522" s="211">
        <f>F522/E522*100</f>
        <v>50.9259259259259</v>
      </c>
      <c r="I522" s="151">
        <f t="shared" si="15"/>
        <v>205</v>
      </c>
    </row>
    <row r="523" customFormat="1" ht="14.25" hidden="1" spans="1:9">
      <c r="A523" s="151" t="s">
        <v>1403</v>
      </c>
      <c r="B523" s="156">
        <v>2070110</v>
      </c>
      <c r="C523" s="156" t="s">
        <v>1750</v>
      </c>
      <c r="D523" s="158">
        <v>0</v>
      </c>
      <c r="E523" s="158">
        <v>0</v>
      </c>
      <c r="F523" s="158"/>
      <c r="G523" s="214"/>
      <c r="H523" s="214"/>
      <c r="I523" s="151">
        <f t="shared" si="15"/>
        <v>0</v>
      </c>
    </row>
    <row r="524" s="198" customFormat="1" ht="16" customHeight="1" spans="1:9">
      <c r="A524" s="151" t="s">
        <v>1403</v>
      </c>
      <c r="B524" s="209">
        <v>2070111</v>
      </c>
      <c r="C524" s="209" t="s">
        <v>1751</v>
      </c>
      <c r="D524" s="213">
        <v>3</v>
      </c>
      <c r="E524" s="213">
        <v>3</v>
      </c>
      <c r="F524" s="213"/>
      <c r="G524" s="211">
        <f>F524/D524*100</f>
        <v>0</v>
      </c>
      <c r="H524" s="211">
        <f>F524/E524*100</f>
        <v>0</v>
      </c>
      <c r="I524" s="151">
        <f t="shared" si="15"/>
        <v>6</v>
      </c>
    </row>
    <row r="525" customFormat="1" ht="14.25" hidden="1" spans="1:9">
      <c r="A525" s="151" t="s">
        <v>1403</v>
      </c>
      <c r="B525" s="156">
        <v>2070112</v>
      </c>
      <c r="C525" s="156" t="s">
        <v>1752</v>
      </c>
      <c r="D525" s="158">
        <v>0</v>
      </c>
      <c r="E525" s="158">
        <v>0</v>
      </c>
      <c r="F525" s="158"/>
      <c r="G525" s="214"/>
      <c r="H525" s="214"/>
      <c r="I525" s="151">
        <f t="shared" si="15"/>
        <v>0</v>
      </c>
    </row>
    <row r="526" s="198" customFormat="1" ht="16" customHeight="1" spans="1:9">
      <c r="A526" s="151" t="s">
        <v>1403</v>
      </c>
      <c r="B526" s="209">
        <v>2070113</v>
      </c>
      <c r="C526" s="209" t="s">
        <v>1753</v>
      </c>
      <c r="D526" s="213">
        <v>0</v>
      </c>
      <c r="E526" s="213">
        <v>55</v>
      </c>
      <c r="F526" s="213"/>
      <c r="G526" s="211"/>
      <c r="H526" s="211">
        <f>F526/E526*100</f>
        <v>0</v>
      </c>
      <c r="I526" s="151">
        <f t="shared" si="15"/>
        <v>55</v>
      </c>
    </row>
    <row r="527" customFormat="1" ht="14.25" hidden="1" spans="1:9">
      <c r="A527" s="151" t="s">
        <v>1403</v>
      </c>
      <c r="B527" s="156">
        <v>2070114</v>
      </c>
      <c r="C527" s="156" t="s">
        <v>1754</v>
      </c>
      <c r="D527" s="158">
        <v>0</v>
      </c>
      <c r="E527" s="158">
        <v>0</v>
      </c>
      <c r="F527" s="158"/>
      <c r="G527" s="214"/>
      <c r="H527" s="214"/>
      <c r="I527" s="151">
        <f t="shared" si="15"/>
        <v>0</v>
      </c>
    </row>
    <row r="528" s="198" customFormat="1" ht="16" customHeight="1" spans="1:9">
      <c r="A528" s="151" t="s">
        <v>1403</v>
      </c>
      <c r="B528" s="209">
        <v>2070199</v>
      </c>
      <c r="C528" s="209" t="s">
        <v>1755</v>
      </c>
      <c r="D528" s="213">
        <v>352</v>
      </c>
      <c r="E528" s="213">
        <v>918</v>
      </c>
      <c r="F528" s="213">
        <v>861</v>
      </c>
      <c r="G528" s="211">
        <f>F528/D528*100</f>
        <v>244.602272727273</v>
      </c>
      <c r="H528" s="211">
        <f>F528/E528*100</f>
        <v>93.7908496732026</v>
      </c>
      <c r="I528" s="151">
        <f t="shared" si="15"/>
        <v>2131</v>
      </c>
    </row>
    <row r="529" s="198" customFormat="1" ht="16" customHeight="1" spans="1:9">
      <c r="A529" s="151" t="s">
        <v>1401</v>
      </c>
      <c r="B529" s="209">
        <v>20702</v>
      </c>
      <c r="C529" s="212" t="s">
        <v>1756</v>
      </c>
      <c r="D529" s="210">
        <f>SUM(D530:D536)</f>
        <v>1598</v>
      </c>
      <c r="E529" s="210">
        <f>SUM(E530:E536)</f>
        <v>1733</v>
      </c>
      <c r="F529" s="210">
        <f>SUM(F530:F536)</f>
        <v>907</v>
      </c>
      <c r="G529" s="211">
        <f>F529/D529*100</f>
        <v>56.7584480600751</v>
      </c>
      <c r="H529" s="211">
        <f>F529/E529*100</f>
        <v>52.3369878822851</v>
      </c>
      <c r="I529" s="151">
        <f t="shared" si="15"/>
        <v>4238</v>
      </c>
    </row>
    <row r="530" customFormat="1" ht="14.25" hidden="1" spans="1:9">
      <c r="A530" s="151" t="s">
        <v>1403</v>
      </c>
      <c r="B530" s="156">
        <v>2070201</v>
      </c>
      <c r="C530" s="156" t="s">
        <v>1451</v>
      </c>
      <c r="D530" s="158">
        <v>0</v>
      </c>
      <c r="E530" s="158">
        <v>0</v>
      </c>
      <c r="F530" s="158"/>
      <c r="G530" s="214"/>
      <c r="H530" s="214"/>
      <c r="I530" s="151">
        <f t="shared" si="15"/>
        <v>0</v>
      </c>
    </row>
    <row r="531" customFormat="1" ht="14.25" hidden="1" spans="1:9">
      <c r="A531" s="151" t="s">
        <v>1403</v>
      </c>
      <c r="B531" s="156">
        <v>2070202</v>
      </c>
      <c r="C531" s="156" t="s">
        <v>1436</v>
      </c>
      <c r="D531" s="158">
        <v>0</v>
      </c>
      <c r="E531" s="158">
        <v>0</v>
      </c>
      <c r="F531" s="158"/>
      <c r="G531" s="214"/>
      <c r="H531" s="214"/>
      <c r="I531" s="151">
        <f t="shared" si="15"/>
        <v>0</v>
      </c>
    </row>
    <row r="532" customFormat="1" ht="14.25" hidden="1" spans="1:9">
      <c r="A532" s="151" t="s">
        <v>1403</v>
      </c>
      <c r="B532" s="156">
        <v>2070203</v>
      </c>
      <c r="C532" s="156" t="s">
        <v>1406</v>
      </c>
      <c r="D532" s="158">
        <v>0</v>
      </c>
      <c r="E532" s="158">
        <v>0</v>
      </c>
      <c r="F532" s="158"/>
      <c r="G532" s="214"/>
      <c r="H532" s="214"/>
      <c r="I532" s="151">
        <f t="shared" si="15"/>
        <v>0</v>
      </c>
    </row>
    <row r="533" s="198" customFormat="1" ht="16" customHeight="1" spans="1:9">
      <c r="A533" s="151" t="s">
        <v>1403</v>
      </c>
      <c r="B533" s="209">
        <v>2070204</v>
      </c>
      <c r="C533" s="209" t="s">
        <v>1757</v>
      </c>
      <c r="D533" s="213">
        <v>1555</v>
      </c>
      <c r="E533" s="213">
        <v>1547</v>
      </c>
      <c r="F533" s="213">
        <v>716</v>
      </c>
      <c r="G533" s="211">
        <f>F533/D533*100</f>
        <v>46.0450160771704</v>
      </c>
      <c r="H533" s="211">
        <f>F533/E533*100</f>
        <v>46.2831286360698</v>
      </c>
      <c r="I533" s="151">
        <f t="shared" si="15"/>
        <v>3818</v>
      </c>
    </row>
    <row r="534" s="198" customFormat="1" ht="16" customHeight="1" spans="1:9">
      <c r="A534" s="151" t="s">
        <v>1403</v>
      </c>
      <c r="B534" s="209">
        <v>2070205</v>
      </c>
      <c r="C534" s="209" t="s">
        <v>1758</v>
      </c>
      <c r="D534" s="213">
        <v>43</v>
      </c>
      <c r="E534" s="213">
        <v>186</v>
      </c>
      <c r="F534" s="213">
        <v>191</v>
      </c>
      <c r="G534" s="211">
        <f>F534/D534*100</f>
        <v>444.186046511628</v>
      </c>
      <c r="H534" s="211">
        <f>F534/E534*100</f>
        <v>102.688172043011</v>
      </c>
      <c r="I534" s="151">
        <f t="shared" si="15"/>
        <v>420</v>
      </c>
    </row>
    <row r="535" customFormat="1" ht="14.25" hidden="1" spans="1:9">
      <c r="A535" s="151" t="s">
        <v>1403</v>
      </c>
      <c r="B535" s="156">
        <v>2070206</v>
      </c>
      <c r="C535" s="156" t="s">
        <v>1759</v>
      </c>
      <c r="D535" s="158">
        <v>0</v>
      </c>
      <c r="E535" s="158">
        <v>0</v>
      </c>
      <c r="F535" s="158"/>
      <c r="G535" s="214"/>
      <c r="H535" s="214"/>
      <c r="I535" s="151">
        <f t="shared" si="15"/>
        <v>0</v>
      </c>
    </row>
    <row r="536" customFormat="1" ht="14.25" hidden="1" spans="1:9">
      <c r="A536" s="151" t="s">
        <v>1403</v>
      </c>
      <c r="B536" s="156">
        <v>2070299</v>
      </c>
      <c r="C536" s="156" t="s">
        <v>1760</v>
      </c>
      <c r="D536" s="158">
        <v>0</v>
      </c>
      <c r="E536" s="158">
        <v>0</v>
      </c>
      <c r="F536" s="158"/>
      <c r="G536" s="214"/>
      <c r="H536" s="214"/>
      <c r="I536" s="151">
        <f t="shared" si="15"/>
        <v>0</v>
      </c>
    </row>
    <row r="537" s="198" customFormat="1" ht="16" customHeight="1" spans="1:9">
      <c r="A537" s="151" t="s">
        <v>1401</v>
      </c>
      <c r="B537" s="209">
        <v>20703</v>
      </c>
      <c r="C537" s="212" t="s">
        <v>1761</v>
      </c>
      <c r="D537" s="210">
        <f>SUM(D538:D547)</f>
        <v>380</v>
      </c>
      <c r="E537" s="210">
        <f>SUM(E538:E547)</f>
        <v>503</v>
      </c>
      <c r="F537" s="210">
        <f>SUM(F538:F547)</f>
        <v>254</v>
      </c>
      <c r="G537" s="211">
        <f>F537/D537*100</f>
        <v>66.8421052631579</v>
      </c>
      <c r="H537" s="211">
        <f>F537/E537*100</f>
        <v>50.4970178926441</v>
      </c>
      <c r="I537" s="151">
        <f t="shared" si="15"/>
        <v>1137</v>
      </c>
    </row>
    <row r="538" customFormat="1" ht="14.25" hidden="1" spans="1:9">
      <c r="A538" s="151" t="s">
        <v>1403</v>
      </c>
      <c r="B538" s="156">
        <v>2070301</v>
      </c>
      <c r="C538" s="156" t="s">
        <v>1451</v>
      </c>
      <c r="D538" s="158">
        <v>0</v>
      </c>
      <c r="E538" s="158">
        <v>0</v>
      </c>
      <c r="F538" s="158"/>
      <c r="G538" s="214"/>
      <c r="H538" s="214"/>
      <c r="I538" s="151">
        <f t="shared" si="15"/>
        <v>0</v>
      </c>
    </row>
    <row r="539" customFormat="1" ht="14.25" hidden="1" spans="1:9">
      <c r="A539" s="151" t="s">
        <v>1403</v>
      </c>
      <c r="B539" s="156">
        <v>2070302</v>
      </c>
      <c r="C539" s="156" t="s">
        <v>1436</v>
      </c>
      <c r="D539" s="158">
        <v>0</v>
      </c>
      <c r="E539" s="158">
        <v>0</v>
      </c>
      <c r="F539" s="158"/>
      <c r="G539" s="214"/>
      <c r="H539" s="214"/>
      <c r="I539" s="151">
        <f t="shared" si="15"/>
        <v>0</v>
      </c>
    </row>
    <row r="540" customFormat="1" ht="14.25" hidden="1" spans="1:9">
      <c r="A540" s="151" t="s">
        <v>1403</v>
      </c>
      <c r="B540" s="156">
        <v>2070303</v>
      </c>
      <c r="C540" s="156" t="s">
        <v>1406</v>
      </c>
      <c r="D540" s="158">
        <v>0</v>
      </c>
      <c r="E540" s="158">
        <v>0</v>
      </c>
      <c r="F540" s="158"/>
      <c r="G540" s="214"/>
      <c r="H540" s="214"/>
      <c r="I540" s="151">
        <f t="shared" si="15"/>
        <v>0</v>
      </c>
    </row>
    <row r="541" customFormat="1" ht="14.25" hidden="1" spans="1:9">
      <c r="A541" s="151" t="s">
        <v>1403</v>
      </c>
      <c r="B541" s="156">
        <v>2070304</v>
      </c>
      <c r="C541" s="156" t="s">
        <v>1762</v>
      </c>
      <c r="D541" s="158">
        <v>0</v>
      </c>
      <c r="E541" s="158">
        <v>0</v>
      </c>
      <c r="F541" s="158"/>
      <c r="G541" s="214"/>
      <c r="H541" s="214"/>
      <c r="I541" s="151">
        <f t="shared" si="15"/>
        <v>0</v>
      </c>
    </row>
    <row r="542" s="198" customFormat="1" ht="16" customHeight="1" spans="1:9">
      <c r="A542" s="151" t="s">
        <v>1403</v>
      </c>
      <c r="B542" s="209">
        <v>2070305</v>
      </c>
      <c r="C542" s="209" t="s">
        <v>1763</v>
      </c>
      <c r="D542" s="213">
        <v>66</v>
      </c>
      <c r="E542" s="213">
        <v>123</v>
      </c>
      <c r="F542" s="213"/>
      <c r="G542" s="211">
        <f>F542/D542*100</f>
        <v>0</v>
      </c>
      <c r="H542" s="211">
        <f>F542/E542*100</f>
        <v>0</v>
      </c>
      <c r="I542" s="151">
        <f t="shared" si="15"/>
        <v>189</v>
      </c>
    </row>
    <row r="543" customFormat="1" ht="14.25" hidden="1" spans="1:9">
      <c r="A543" s="151" t="s">
        <v>1403</v>
      </c>
      <c r="B543" s="156">
        <v>2070306</v>
      </c>
      <c r="C543" s="156" t="s">
        <v>1764</v>
      </c>
      <c r="D543" s="158">
        <v>0</v>
      </c>
      <c r="E543" s="158">
        <v>0</v>
      </c>
      <c r="F543" s="158"/>
      <c r="G543" s="214"/>
      <c r="H543" s="214"/>
      <c r="I543" s="151">
        <f t="shared" si="15"/>
        <v>0</v>
      </c>
    </row>
    <row r="544" s="198" customFormat="1" ht="16" customHeight="1" spans="1:9">
      <c r="A544" s="151" t="s">
        <v>1403</v>
      </c>
      <c r="B544" s="209">
        <v>2070307</v>
      </c>
      <c r="C544" s="209" t="s">
        <v>1765</v>
      </c>
      <c r="D544" s="213">
        <v>144</v>
      </c>
      <c r="E544" s="213">
        <v>165</v>
      </c>
      <c r="F544" s="213">
        <v>77</v>
      </c>
      <c r="G544" s="211">
        <f>F544/D544*100</f>
        <v>53.4722222222222</v>
      </c>
      <c r="H544" s="211">
        <f>F544/E544*100</f>
        <v>46.6666666666667</v>
      </c>
      <c r="I544" s="151">
        <f t="shared" si="15"/>
        <v>386</v>
      </c>
    </row>
    <row r="545" customFormat="1" ht="14.25" hidden="1" spans="1:9">
      <c r="A545" s="151" t="s">
        <v>1403</v>
      </c>
      <c r="B545" s="156">
        <v>2070308</v>
      </c>
      <c r="C545" s="156" t="s">
        <v>1766</v>
      </c>
      <c r="D545" s="158">
        <v>0</v>
      </c>
      <c r="E545" s="158">
        <v>0</v>
      </c>
      <c r="F545" s="158"/>
      <c r="G545" s="214"/>
      <c r="H545" s="214"/>
      <c r="I545" s="151">
        <f t="shared" si="15"/>
        <v>0</v>
      </c>
    </row>
    <row r="546" customFormat="1" ht="14.25" hidden="1" spans="1:9">
      <c r="A546" s="151" t="s">
        <v>1403</v>
      </c>
      <c r="B546" s="156">
        <v>2070309</v>
      </c>
      <c r="C546" s="156" t="s">
        <v>1767</v>
      </c>
      <c r="D546" s="158">
        <v>0</v>
      </c>
      <c r="E546" s="158">
        <v>0</v>
      </c>
      <c r="F546" s="158"/>
      <c r="G546" s="214"/>
      <c r="H546" s="214"/>
      <c r="I546" s="151">
        <f t="shared" si="15"/>
        <v>0</v>
      </c>
    </row>
    <row r="547" s="198" customFormat="1" ht="16" customHeight="1" spans="1:9">
      <c r="A547" s="151" t="s">
        <v>1403</v>
      </c>
      <c r="B547" s="209">
        <v>2070399</v>
      </c>
      <c r="C547" s="209" t="s">
        <v>1768</v>
      </c>
      <c r="D547" s="213">
        <v>170</v>
      </c>
      <c r="E547" s="213">
        <v>215</v>
      </c>
      <c r="F547" s="213">
        <v>177</v>
      </c>
      <c r="G547" s="211">
        <f>F547/D547*100</f>
        <v>104.117647058824</v>
      </c>
      <c r="H547" s="211">
        <f>F547/E547*100</f>
        <v>82.3255813953488</v>
      </c>
      <c r="I547" s="151">
        <f t="shared" si="15"/>
        <v>562</v>
      </c>
    </row>
    <row r="548" s="198" customFormat="1" ht="16" customHeight="1" spans="1:9">
      <c r="A548" s="151" t="s">
        <v>1401</v>
      </c>
      <c r="B548" s="209">
        <v>20706</v>
      </c>
      <c r="C548" s="217" t="s">
        <v>1769</v>
      </c>
      <c r="D548" s="210">
        <f>SUM(D549:D556)</f>
        <v>0</v>
      </c>
      <c r="E548" s="210">
        <f>SUM(E549:E556)</f>
        <v>51</v>
      </c>
      <c r="F548" s="210">
        <f>SUM(F549:F556)</f>
        <v>0</v>
      </c>
      <c r="G548" s="211"/>
      <c r="H548" s="211">
        <f>F548/E548*100</f>
        <v>0</v>
      </c>
      <c r="I548" s="151">
        <f t="shared" si="15"/>
        <v>51</v>
      </c>
    </row>
    <row r="549" customFormat="1" ht="14.25" hidden="1" spans="1:9">
      <c r="A549" s="151" t="s">
        <v>1403</v>
      </c>
      <c r="B549" s="156">
        <v>2070601</v>
      </c>
      <c r="C549" s="218" t="s">
        <v>1451</v>
      </c>
      <c r="D549" s="158">
        <v>0</v>
      </c>
      <c r="E549" s="158">
        <v>0</v>
      </c>
      <c r="F549" s="158"/>
      <c r="G549" s="214"/>
      <c r="H549" s="214"/>
      <c r="I549" s="151">
        <f t="shared" si="15"/>
        <v>0</v>
      </c>
    </row>
    <row r="550" customFormat="1" ht="14.25" hidden="1" spans="1:9">
      <c r="A550" s="151" t="s">
        <v>1403</v>
      </c>
      <c r="B550" s="156">
        <v>2070602</v>
      </c>
      <c r="C550" s="218" t="s">
        <v>1436</v>
      </c>
      <c r="D550" s="158">
        <v>0</v>
      </c>
      <c r="E550" s="158">
        <v>0</v>
      </c>
      <c r="F550" s="158"/>
      <c r="G550" s="214"/>
      <c r="H550" s="214"/>
      <c r="I550" s="151">
        <f t="shared" si="15"/>
        <v>0</v>
      </c>
    </row>
    <row r="551" customFormat="1" ht="14.25" hidden="1" spans="1:9">
      <c r="A551" s="151" t="s">
        <v>1403</v>
      </c>
      <c r="B551" s="156">
        <v>2070603</v>
      </c>
      <c r="C551" s="218" t="s">
        <v>1406</v>
      </c>
      <c r="D551" s="158">
        <v>0</v>
      </c>
      <c r="E551" s="158">
        <v>0</v>
      </c>
      <c r="F551" s="158"/>
      <c r="G551" s="214"/>
      <c r="H551" s="214"/>
      <c r="I551" s="151">
        <f t="shared" si="15"/>
        <v>0</v>
      </c>
    </row>
    <row r="552" s="198" customFormat="1" ht="16" customHeight="1" spans="1:9">
      <c r="A552" s="151" t="s">
        <v>1403</v>
      </c>
      <c r="B552" s="209">
        <v>2070604</v>
      </c>
      <c r="C552" s="219" t="s">
        <v>1770</v>
      </c>
      <c r="D552" s="213">
        <v>0</v>
      </c>
      <c r="E552" s="213">
        <v>50</v>
      </c>
      <c r="F552" s="213"/>
      <c r="G552" s="211"/>
      <c r="H552" s="211">
        <f>F552/E552*100</f>
        <v>0</v>
      </c>
      <c r="I552" s="151">
        <f t="shared" si="15"/>
        <v>50</v>
      </c>
    </row>
    <row r="553" customFormat="1" ht="14.25" hidden="1" spans="1:9">
      <c r="A553" s="151" t="s">
        <v>1403</v>
      </c>
      <c r="B553" s="156">
        <v>2070605</v>
      </c>
      <c r="C553" s="218" t="s">
        <v>1771</v>
      </c>
      <c r="D553" s="158">
        <v>0</v>
      </c>
      <c r="E553" s="158">
        <v>0</v>
      </c>
      <c r="F553" s="158"/>
      <c r="G553" s="214"/>
      <c r="H553" s="214"/>
      <c r="I553" s="151">
        <f t="shared" si="15"/>
        <v>0</v>
      </c>
    </row>
    <row r="554" customFormat="1" ht="14.25" hidden="1" spans="1:9">
      <c r="A554" s="151" t="s">
        <v>1403</v>
      </c>
      <c r="B554" s="156">
        <v>2070606</v>
      </c>
      <c r="C554" s="218" t="s">
        <v>1772</v>
      </c>
      <c r="D554" s="158">
        <v>0</v>
      </c>
      <c r="E554" s="158">
        <v>0</v>
      </c>
      <c r="F554" s="158"/>
      <c r="G554" s="214"/>
      <c r="H554" s="214"/>
      <c r="I554" s="151">
        <f t="shared" si="15"/>
        <v>0</v>
      </c>
    </row>
    <row r="555" customFormat="1" ht="14.25" hidden="1" spans="1:9">
      <c r="A555" s="151" t="s">
        <v>1403</v>
      </c>
      <c r="B555" s="156">
        <v>2070607</v>
      </c>
      <c r="C555" s="218" t="s">
        <v>1773</v>
      </c>
      <c r="D555" s="158">
        <v>0</v>
      </c>
      <c r="E555" s="158">
        <v>0</v>
      </c>
      <c r="F555" s="158"/>
      <c r="G555" s="214"/>
      <c r="H555" s="214"/>
      <c r="I555" s="151">
        <f t="shared" si="15"/>
        <v>0</v>
      </c>
    </row>
    <row r="556" s="198" customFormat="1" ht="16" customHeight="1" spans="1:9">
      <c r="A556" s="151" t="s">
        <v>1403</v>
      </c>
      <c r="B556" s="209">
        <v>2070699</v>
      </c>
      <c r="C556" s="219" t="s">
        <v>1774</v>
      </c>
      <c r="D556" s="213">
        <v>0</v>
      </c>
      <c r="E556" s="213">
        <v>1</v>
      </c>
      <c r="F556" s="213"/>
      <c r="G556" s="211"/>
      <c r="H556" s="211">
        <f>F556/E556*100</f>
        <v>0</v>
      </c>
      <c r="I556" s="151">
        <f t="shared" si="15"/>
        <v>1</v>
      </c>
    </row>
    <row r="557" s="198" customFormat="1" ht="16" customHeight="1" spans="1:9">
      <c r="A557" s="151" t="s">
        <v>1401</v>
      </c>
      <c r="B557" s="209">
        <v>20708</v>
      </c>
      <c r="C557" s="217" t="s">
        <v>1775</v>
      </c>
      <c r="D557" s="210">
        <f>SUM(D558:D564)</f>
        <v>446</v>
      </c>
      <c r="E557" s="210">
        <f>SUM(E558:E564)</f>
        <v>477</v>
      </c>
      <c r="F557" s="210">
        <f>SUM(F558:F564)</f>
        <v>344</v>
      </c>
      <c r="G557" s="211">
        <f>F557/D557*100</f>
        <v>77.1300448430493</v>
      </c>
      <c r="H557" s="211">
        <f>F557/E557*100</f>
        <v>72.1174004192872</v>
      </c>
      <c r="I557" s="151">
        <f t="shared" si="15"/>
        <v>1267</v>
      </c>
    </row>
    <row r="558" customFormat="1" ht="14.25" hidden="1" spans="1:9">
      <c r="A558" s="151" t="s">
        <v>1403</v>
      </c>
      <c r="B558" s="156">
        <v>2070801</v>
      </c>
      <c r="C558" s="218" t="s">
        <v>1451</v>
      </c>
      <c r="D558" s="158">
        <v>0</v>
      </c>
      <c r="E558" s="158">
        <v>0</v>
      </c>
      <c r="F558" s="158"/>
      <c r="G558" s="214"/>
      <c r="H558" s="214"/>
      <c r="I558" s="151">
        <f t="shared" si="15"/>
        <v>0</v>
      </c>
    </row>
    <row r="559" customFormat="1" ht="14.25" hidden="1" spans="1:9">
      <c r="A559" s="151" t="s">
        <v>1403</v>
      </c>
      <c r="B559" s="156">
        <v>2070802</v>
      </c>
      <c r="C559" s="218" t="s">
        <v>1436</v>
      </c>
      <c r="D559" s="158">
        <v>0</v>
      </c>
      <c r="E559" s="158">
        <v>0</v>
      </c>
      <c r="F559" s="158"/>
      <c r="G559" s="214"/>
      <c r="H559" s="214"/>
      <c r="I559" s="151">
        <f t="shared" si="15"/>
        <v>0</v>
      </c>
    </row>
    <row r="560" customFormat="1" ht="14.25" hidden="1" spans="1:9">
      <c r="A560" s="151" t="s">
        <v>1403</v>
      </c>
      <c r="B560" s="156">
        <v>2070803</v>
      </c>
      <c r="C560" s="218" t="s">
        <v>1406</v>
      </c>
      <c r="D560" s="158">
        <v>0</v>
      </c>
      <c r="E560" s="158">
        <v>0</v>
      </c>
      <c r="F560" s="158"/>
      <c r="G560" s="214"/>
      <c r="H560" s="214"/>
      <c r="I560" s="151">
        <f t="shared" si="15"/>
        <v>0</v>
      </c>
    </row>
    <row r="561" customFormat="1" ht="14.25" hidden="1" spans="1:9">
      <c r="A561" s="151" t="s">
        <v>1403</v>
      </c>
      <c r="B561" s="156">
        <v>2070806</v>
      </c>
      <c r="C561" s="218" t="s">
        <v>1776</v>
      </c>
      <c r="D561" s="158">
        <v>0</v>
      </c>
      <c r="E561" s="158">
        <v>0</v>
      </c>
      <c r="F561" s="158"/>
      <c r="G561" s="214"/>
      <c r="H561" s="214"/>
      <c r="I561" s="151">
        <f t="shared" si="15"/>
        <v>0</v>
      </c>
    </row>
    <row r="562" s="198" customFormat="1" ht="16" customHeight="1" spans="1:9">
      <c r="A562" s="151" t="s">
        <v>1403</v>
      </c>
      <c r="B562" s="209">
        <v>2070807</v>
      </c>
      <c r="C562" s="219" t="s">
        <v>1777</v>
      </c>
      <c r="D562" s="213">
        <v>346</v>
      </c>
      <c r="E562" s="213">
        <v>364</v>
      </c>
      <c r="F562" s="213">
        <v>329</v>
      </c>
      <c r="G562" s="211">
        <f>F562/D562*100</f>
        <v>95.0867052023121</v>
      </c>
      <c r="H562" s="211">
        <f>F562/E562*100</f>
        <v>90.3846153846154</v>
      </c>
      <c r="I562" s="151">
        <f t="shared" si="15"/>
        <v>1039</v>
      </c>
    </row>
    <row r="563" customFormat="1" ht="14.25" hidden="1" spans="1:9">
      <c r="A563" s="151" t="s">
        <v>1403</v>
      </c>
      <c r="B563" s="156">
        <v>2070808</v>
      </c>
      <c r="C563" s="218" t="s">
        <v>1778</v>
      </c>
      <c r="D563" s="158">
        <v>0</v>
      </c>
      <c r="E563" s="158">
        <v>0</v>
      </c>
      <c r="F563" s="158"/>
      <c r="G563" s="214"/>
      <c r="H563" s="214"/>
      <c r="I563" s="151">
        <f t="shared" si="15"/>
        <v>0</v>
      </c>
    </row>
    <row r="564" s="198" customFormat="1" ht="16" customHeight="1" spans="1:9">
      <c r="A564" s="151" t="s">
        <v>1403</v>
      </c>
      <c r="B564" s="209">
        <v>2070899</v>
      </c>
      <c r="C564" s="219" t="s">
        <v>1779</v>
      </c>
      <c r="D564" s="213">
        <v>100</v>
      </c>
      <c r="E564" s="213">
        <v>113</v>
      </c>
      <c r="F564" s="213">
        <v>15</v>
      </c>
      <c r="G564" s="211">
        <f>F564/D564*100</f>
        <v>15</v>
      </c>
      <c r="H564" s="211">
        <f>F564/E564*100</f>
        <v>13.2743362831858</v>
      </c>
      <c r="I564" s="151">
        <f t="shared" si="15"/>
        <v>228</v>
      </c>
    </row>
    <row r="565" s="198" customFormat="1" ht="16" customHeight="1" spans="1:9">
      <c r="A565" s="151" t="s">
        <v>1401</v>
      </c>
      <c r="B565" s="209">
        <v>20799</v>
      </c>
      <c r="C565" s="212" t="s">
        <v>1780</v>
      </c>
      <c r="D565" s="210">
        <f>SUM(D566:D567)</f>
        <v>0</v>
      </c>
      <c r="E565" s="210">
        <f>SUM(E566:E567)</f>
        <v>1630</v>
      </c>
      <c r="F565" s="210">
        <f>SUM(F566:F567)</f>
        <v>70</v>
      </c>
      <c r="G565" s="211"/>
      <c r="H565" s="211">
        <f>F565/E565*100</f>
        <v>4.29447852760736</v>
      </c>
      <c r="I565" s="151">
        <f t="shared" si="15"/>
        <v>1700</v>
      </c>
    </row>
    <row r="566" s="199" customFormat="1" ht="16" customHeight="1" spans="1:9">
      <c r="A566" s="151" t="s">
        <v>1403</v>
      </c>
      <c r="B566" s="148">
        <v>2079903</v>
      </c>
      <c r="C566" s="148" t="s">
        <v>1781</v>
      </c>
      <c r="D566" s="154">
        <v>0</v>
      </c>
      <c r="E566" s="154">
        <v>0</v>
      </c>
      <c r="F566" s="154"/>
      <c r="G566" s="220"/>
      <c r="H566" s="220"/>
      <c r="I566" s="151">
        <f t="shared" si="15"/>
        <v>0</v>
      </c>
    </row>
    <row r="567" s="198" customFormat="1" ht="16" customHeight="1" spans="1:9">
      <c r="A567" s="151" t="s">
        <v>1403</v>
      </c>
      <c r="B567" s="209">
        <v>2079999</v>
      </c>
      <c r="C567" s="209" t="s">
        <v>1782</v>
      </c>
      <c r="D567" s="213">
        <v>0</v>
      </c>
      <c r="E567" s="213">
        <v>1630</v>
      </c>
      <c r="F567" s="213">
        <v>70</v>
      </c>
      <c r="G567" s="211"/>
      <c r="H567" s="211">
        <f>F567/E567*100</f>
        <v>4.29447852760736</v>
      </c>
      <c r="I567" s="151">
        <f t="shared" si="15"/>
        <v>1700</v>
      </c>
    </row>
    <row r="568" s="198" customFormat="1" ht="16" customHeight="1" spans="1:9">
      <c r="A568" s="151" t="s">
        <v>1399</v>
      </c>
      <c r="B568" s="209">
        <v>208</v>
      </c>
      <c r="C568" s="212" t="s">
        <v>1783</v>
      </c>
      <c r="D568" s="210">
        <f>SUM(D569,D588,D596,D598,D607,D611,D621,D630,D637,D645,D654,D660,D663,D666,D669,D672,D675,D679,D683,D692,D695)</f>
        <v>66767</v>
      </c>
      <c r="E568" s="210">
        <f>SUM(E569,E588,E596,E598,E607,E611,E621,E630,E637,E645,E654,E660,E663,E666,E669,E672,E675,E679,E683,E692,E695)</f>
        <v>72750</v>
      </c>
      <c r="F568" s="210">
        <f>SUM(F569,F588,F596,F598,F607,F611,F621,F630,F637,F645,F654,F660,F663,F666,F669,F672,F675,F679,F683,F692,F695)</f>
        <v>78766</v>
      </c>
      <c r="G568" s="211">
        <f>F568/D568*100</f>
        <v>117.97145296329</v>
      </c>
      <c r="H568" s="211">
        <f>F568/E568*100</f>
        <v>108.26941580756</v>
      </c>
      <c r="I568" s="151">
        <f t="shared" si="15"/>
        <v>218283</v>
      </c>
    </row>
    <row r="569" s="198" customFormat="1" ht="16" customHeight="1" spans="1:9">
      <c r="A569" s="151" t="s">
        <v>1401</v>
      </c>
      <c r="B569" s="209">
        <v>20801</v>
      </c>
      <c r="C569" s="212" t="s">
        <v>1784</v>
      </c>
      <c r="D569" s="210">
        <f>SUM(D570:D587)</f>
        <v>3724</v>
      </c>
      <c r="E569" s="210">
        <f>SUM(E570:E587)</f>
        <v>5142</v>
      </c>
      <c r="F569" s="210">
        <f>SUM(F570:F587)</f>
        <v>5084</v>
      </c>
      <c r="G569" s="211">
        <f>F569/D569*100</f>
        <v>136.519871106337</v>
      </c>
      <c r="H569" s="211">
        <f>F569/E569*100</f>
        <v>98.8720342279269</v>
      </c>
      <c r="I569" s="151">
        <f t="shared" si="15"/>
        <v>13950</v>
      </c>
    </row>
    <row r="570" s="198" customFormat="1" ht="16" customHeight="1" spans="1:9">
      <c r="A570" s="151" t="s">
        <v>1403</v>
      </c>
      <c r="B570" s="209">
        <v>2080101</v>
      </c>
      <c r="C570" s="209" t="s">
        <v>1404</v>
      </c>
      <c r="D570" s="213">
        <v>370</v>
      </c>
      <c r="E570" s="213">
        <v>345</v>
      </c>
      <c r="F570" s="213">
        <v>369</v>
      </c>
      <c r="G570" s="211">
        <f>F570/D570*100</f>
        <v>99.7297297297297</v>
      </c>
      <c r="H570" s="211">
        <f>F570/E570*100</f>
        <v>106.95652173913</v>
      </c>
      <c r="I570" s="151">
        <f t="shared" si="15"/>
        <v>1084</v>
      </c>
    </row>
    <row r="571" s="198" customFormat="1" ht="16" customHeight="1" spans="1:9">
      <c r="A571" s="151" t="s">
        <v>1403</v>
      </c>
      <c r="B571" s="209">
        <v>2080102</v>
      </c>
      <c r="C571" s="209" t="s">
        <v>1405</v>
      </c>
      <c r="D571" s="213">
        <v>92</v>
      </c>
      <c r="E571" s="213">
        <v>105</v>
      </c>
      <c r="F571" s="213">
        <v>73</v>
      </c>
      <c r="G571" s="211">
        <f>F571/D571*100</f>
        <v>79.3478260869565</v>
      </c>
      <c r="H571" s="211">
        <f>F571/E571*100</f>
        <v>69.5238095238095</v>
      </c>
      <c r="I571" s="151">
        <f t="shared" si="15"/>
        <v>270</v>
      </c>
    </row>
    <row r="572" customFormat="1" ht="14.25" hidden="1" spans="1:9">
      <c r="A572" s="151" t="s">
        <v>1403</v>
      </c>
      <c r="B572" s="156">
        <v>2080103</v>
      </c>
      <c r="C572" s="156" t="s">
        <v>1406</v>
      </c>
      <c r="D572" s="158">
        <v>0</v>
      </c>
      <c r="E572" s="158">
        <v>0</v>
      </c>
      <c r="F572" s="158"/>
      <c r="G572" s="214"/>
      <c r="H572" s="214"/>
      <c r="I572" s="151">
        <f t="shared" si="15"/>
        <v>0</v>
      </c>
    </row>
    <row r="573" customFormat="1" ht="14.25" hidden="1" spans="1:9">
      <c r="A573" s="151" t="s">
        <v>1403</v>
      </c>
      <c r="B573" s="156">
        <v>2080104</v>
      </c>
      <c r="C573" s="156" t="s">
        <v>1785</v>
      </c>
      <c r="D573" s="158">
        <v>0</v>
      </c>
      <c r="E573" s="158">
        <v>0</v>
      </c>
      <c r="F573" s="158"/>
      <c r="G573" s="214"/>
      <c r="H573" s="214"/>
      <c r="I573" s="151">
        <f t="shared" si="15"/>
        <v>0</v>
      </c>
    </row>
    <row r="574" s="198" customFormat="1" ht="16" customHeight="1" spans="1:9">
      <c r="A574" s="151" t="s">
        <v>1403</v>
      </c>
      <c r="B574" s="209">
        <v>2080105</v>
      </c>
      <c r="C574" s="209" t="s">
        <v>1786</v>
      </c>
      <c r="D574" s="213">
        <v>5</v>
      </c>
      <c r="E574" s="213">
        <v>5</v>
      </c>
      <c r="F574" s="213">
        <v>4</v>
      </c>
      <c r="G574" s="211">
        <f>F574/D574*100</f>
        <v>80</v>
      </c>
      <c r="H574" s="211">
        <f>F574/E574*100</f>
        <v>80</v>
      </c>
      <c r="I574" s="151">
        <f t="shared" si="15"/>
        <v>14</v>
      </c>
    </row>
    <row r="575" customFormat="1" ht="14.25" hidden="1" spans="1:9">
      <c r="A575" s="151" t="s">
        <v>1403</v>
      </c>
      <c r="B575" s="156">
        <v>2080106</v>
      </c>
      <c r="C575" s="156" t="s">
        <v>1787</v>
      </c>
      <c r="D575" s="158">
        <v>0</v>
      </c>
      <c r="E575" s="158">
        <v>0</v>
      </c>
      <c r="F575" s="158"/>
      <c r="G575" s="214"/>
      <c r="H575" s="214"/>
      <c r="I575" s="151">
        <f t="shared" si="15"/>
        <v>0</v>
      </c>
    </row>
    <row r="576" customFormat="1" ht="14.25" hidden="1" spans="1:9">
      <c r="A576" s="151" t="s">
        <v>1403</v>
      </c>
      <c r="B576" s="156">
        <v>2080107</v>
      </c>
      <c r="C576" s="156" t="s">
        <v>1788</v>
      </c>
      <c r="D576" s="158">
        <v>0</v>
      </c>
      <c r="E576" s="158">
        <v>0</v>
      </c>
      <c r="F576" s="158"/>
      <c r="G576" s="214"/>
      <c r="H576" s="214"/>
      <c r="I576" s="151">
        <f t="shared" si="15"/>
        <v>0</v>
      </c>
    </row>
    <row r="577" customFormat="1" ht="14.25" hidden="1" spans="1:9">
      <c r="A577" s="151" t="s">
        <v>1403</v>
      </c>
      <c r="B577" s="156">
        <v>2080108</v>
      </c>
      <c r="C577" s="156" t="s">
        <v>1447</v>
      </c>
      <c r="D577" s="158">
        <v>0</v>
      </c>
      <c r="E577" s="158">
        <v>0</v>
      </c>
      <c r="F577" s="158"/>
      <c r="G577" s="214"/>
      <c r="H577" s="214"/>
      <c r="I577" s="151">
        <f t="shared" si="15"/>
        <v>0</v>
      </c>
    </row>
    <row r="578" s="198" customFormat="1" ht="16" customHeight="1" spans="1:9">
      <c r="A578" s="151" t="s">
        <v>1403</v>
      </c>
      <c r="B578" s="209">
        <v>2080109</v>
      </c>
      <c r="C578" s="209" t="s">
        <v>1789</v>
      </c>
      <c r="D578" s="213">
        <v>496</v>
      </c>
      <c r="E578" s="213">
        <v>457</v>
      </c>
      <c r="F578" s="213">
        <v>471</v>
      </c>
      <c r="G578" s="211">
        <f>F578/D578*100</f>
        <v>94.9596774193548</v>
      </c>
      <c r="H578" s="211">
        <f>F578/E578*100</f>
        <v>103.063457330416</v>
      </c>
      <c r="I578" s="151">
        <f t="shared" si="15"/>
        <v>1424</v>
      </c>
    </row>
    <row r="579" s="198" customFormat="1" ht="16" customHeight="1" spans="1:9">
      <c r="A579" s="151" t="s">
        <v>1403</v>
      </c>
      <c r="B579" s="209">
        <v>2080110</v>
      </c>
      <c r="C579" s="209" t="s">
        <v>1790</v>
      </c>
      <c r="D579" s="213">
        <v>3</v>
      </c>
      <c r="E579" s="213">
        <v>3</v>
      </c>
      <c r="F579" s="213">
        <v>3</v>
      </c>
      <c r="G579" s="211">
        <f>F579/D579*100</f>
        <v>100</v>
      </c>
      <c r="H579" s="211">
        <f>F579/E579*100</f>
        <v>100</v>
      </c>
      <c r="I579" s="151">
        <f t="shared" si="15"/>
        <v>9</v>
      </c>
    </row>
    <row r="580" customFormat="1" ht="14.25" hidden="1" spans="1:9">
      <c r="A580" s="151" t="s">
        <v>1403</v>
      </c>
      <c r="B580" s="156">
        <v>2080111</v>
      </c>
      <c r="C580" s="156" t="s">
        <v>1791</v>
      </c>
      <c r="D580" s="158">
        <v>0</v>
      </c>
      <c r="E580" s="158">
        <v>0</v>
      </c>
      <c r="F580" s="158"/>
      <c r="G580" s="214"/>
      <c r="H580" s="214"/>
      <c r="I580" s="151">
        <f t="shared" si="15"/>
        <v>0</v>
      </c>
    </row>
    <row r="581" s="198" customFormat="1" ht="16" customHeight="1" spans="1:9">
      <c r="A581" s="151" t="s">
        <v>1403</v>
      </c>
      <c r="B581" s="209">
        <v>2080112</v>
      </c>
      <c r="C581" s="209" t="s">
        <v>1792</v>
      </c>
      <c r="D581" s="213">
        <v>3</v>
      </c>
      <c r="E581" s="213">
        <v>3</v>
      </c>
      <c r="F581" s="213">
        <v>3</v>
      </c>
      <c r="G581" s="211">
        <f>F581/D581*100</f>
        <v>100</v>
      </c>
      <c r="H581" s="211">
        <f>F581/E581*100</f>
        <v>100</v>
      </c>
      <c r="I581" s="151">
        <f t="shared" si="15"/>
        <v>9</v>
      </c>
    </row>
    <row r="582" customFormat="1" ht="14.25" hidden="1" spans="1:9">
      <c r="A582" s="151" t="s">
        <v>1403</v>
      </c>
      <c r="B582" s="156">
        <v>2080113</v>
      </c>
      <c r="C582" s="156" t="s">
        <v>1793</v>
      </c>
      <c r="D582" s="158">
        <v>0</v>
      </c>
      <c r="E582" s="158">
        <v>0</v>
      </c>
      <c r="F582" s="158"/>
      <c r="G582" s="214"/>
      <c r="H582" s="214"/>
      <c r="I582" s="151">
        <f t="shared" si="15"/>
        <v>0</v>
      </c>
    </row>
    <row r="583" customFormat="1" ht="14.25" hidden="1" spans="1:9">
      <c r="A583" s="151" t="s">
        <v>1403</v>
      </c>
      <c r="B583" s="156">
        <v>2080114</v>
      </c>
      <c r="C583" s="156" t="s">
        <v>1794</v>
      </c>
      <c r="D583" s="158">
        <v>0</v>
      </c>
      <c r="E583" s="158">
        <v>0</v>
      </c>
      <c r="F583" s="158"/>
      <c r="G583" s="214"/>
      <c r="H583" s="214"/>
      <c r="I583" s="151">
        <f t="shared" ref="I583:I646" si="16">D583+E583+F583</f>
        <v>0</v>
      </c>
    </row>
    <row r="584" customFormat="1" ht="14.25" hidden="1" spans="1:9">
      <c r="A584" s="151" t="s">
        <v>1403</v>
      </c>
      <c r="B584" s="156">
        <v>2080115</v>
      </c>
      <c r="C584" s="156" t="s">
        <v>1795</v>
      </c>
      <c r="D584" s="158">
        <v>0</v>
      </c>
      <c r="E584" s="158">
        <v>0</v>
      </c>
      <c r="F584" s="158"/>
      <c r="G584" s="214"/>
      <c r="H584" s="214"/>
      <c r="I584" s="151">
        <f t="shared" si="16"/>
        <v>0</v>
      </c>
    </row>
    <row r="585" s="198" customFormat="1" ht="16" customHeight="1" spans="1:9">
      <c r="A585" s="151" t="s">
        <v>1403</v>
      </c>
      <c r="B585" s="209">
        <v>2080116</v>
      </c>
      <c r="C585" s="209" t="s">
        <v>1796</v>
      </c>
      <c r="D585" s="213">
        <v>46</v>
      </c>
      <c r="E585" s="213">
        <v>49</v>
      </c>
      <c r="F585" s="213">
        <v>12</v>
      </c>
      <c r="G585" s="211">
        <f t="shared" ref="G583:G646" si="17">F585/D585*100</f>
        <v>26.0869565217391</v>
      </c>
      <c r="H585" s="211">
        <f t="shared" ref="H583:H646" si="18">F585/E585*100</f>
        <v>24.4897959183673</v>
      </c>
      <c r="I585" s="151">
        <f t="shared" si="16"/>
        <v>107</v>
      </c>
    </row>
    <row r="586" customFormat="1" ht="14.25" hidden="1" spans="1:9">
      <c r="A586" s="151" t="s">
        <v>1403</v>
      </c>
      <c r="B586" s="156">
        <v>2080150</v>
      </c>
      <c r="C586" s="156" t="s">
        <v>1413</v>
      </c>
      <c r="D586" s="158">
        <v>0</v>
      </c>
      <c r="E586" s="158">
        <v>0</v>
      </c>
      <c r="F586" s="158"/>
      <c r="G586" s="214"/>
      <c r="H586" s="214"/>
      <c r="I586" s="151">
        <f t="shared" si="16"/>
        <v>0</v>
      </c>
    </row>
    <row r="587" s="198" customFormat="1" ht="16" customHeight="1" spans="1:9">
      <c r="A587" s="151" t="s">
        <v>1403</v>
      </c>
      <c r="B587" s="209">
        <v>2080199</v>
      </c>
      <c r="C587" s="209" t="s">
        <v>1797</v>
      </c>
      <c r="D587" s="213">
        <v>2709</v>
      </c>
      <c r="E587" s="213">
        <v>4175</v>
      </c>
      <c r="F587" s="213">
        <v>4149</v>
      </c>
      <c r="G587" s="211">
        <f t="shared" si="17"/>
        <v>153.156146179402</v>
      </c>
      <c r="H587" s="211">
        <f t="shared" si="18"/>
        <v>99.377245508982</v>
      </c>
      <c r="I587" s="151">
        <f t="shared" si="16"/>
        <v>11033</v>
      </c>
    </row>
    <row r="588" s="198" customFormat="1" ht="16" customHeight="1" spans="1:9">
      <c r="A588" s="151" t="s">
        <v>1401</v>
      </c>
      <c r="B588" s="209">
        <v>20802</v>
      </c>
      <c r="C588" s="212" t="s">
        <v>1798</v>
      </c>
      <c r="D588" s="210">
        <f>SUM(D589:D595)</f>
        <v>907</v>
      </c>
      <c r="E588" s="210">
        <f>SUM(E589:E595)</f>
        <v>1252</v>
      </c>
      <c r="F588" s="210">
        <f>SUM(F589:F595)</f>
        <v>865</v>
      </c>
      <c r="G588" s="211">
        <f t="shared" si="17"/>
        <v>95.3693495038589</v>
      </c>
      <c r="H588" s="211">
        <f t="shared" si="18"/>
        <v>69.0894568690096</v>
      </c>
      <c r="I588" s="151">
        <f t="shared" si="16"/>
        <v>3024</v>
      </c>
    </row>
    <row r="589" s="198" customFormat="1" ht="16" customHeight="1" spans="1:9">
      <c r="A589" s="151" t="s">
        <v>1403</v>
      </c>
      <c r="B589" s="209">
        <v>2080201</v>
      </c>
      <c r="C589" s="209" t="s">
        <v>1404</v>
      </c>
      <c r="D589" s="213">
        <v>331</v>
      </c>
      <c r="E589" s="213">
        <v>324</v>
      </c>
      <c r="F589" s="213">
        <v>341</v>
      </c>
      <c r="G589" s="211">
        <f t="shared" si="17"/>
        <v>103.021148036254</v>
      </c>
      <c r="H589" s="211">
        <f t="shared" si="18"/>
        <v>105.246913580247</v>
      </c>
      <c r="I589" s="151">
        <f t="shared" si="16"/>
        <v>996</v>
      </c>
    </row>
    <row r="590" s="198" customFormat="1" ht="16" customHeight="1" spans="1:9">
      <c r="A590" s="151" t="s">
        <v>1403</v>
      </c>
      <c r="B590" s="209">
        <v>2080202</v>
      </c>
      <c r="C590" s="209" t="s">
        <v>1405</v>
      </c>
      <c r="D590" s="213">
        <v>241</v>
      </c>
      <c r="E590" s="213">
        <v>331</v>
      </c>
      <c r="F590" s="213">
        <v>48</v>
      </c>
      <c r="G590" s="211">
        <f t="shared" si="17"/>
        <v>19.9170124481328</v>
      </c>
      <c r="H590" s="211">
        <f t="shared" si="18"/>
        <v>14.5015105740181</v>
      </c>
      <c r="I590" s="151">
        <f t="shared" si="16"/>
        <v>620</v>
      </c>
    </row>
    <row r="591" customFormat="1" ht="14.25" hidden="1" spans="1:9">
      <c r="A591" s="151" t="s">
        <v>1403</v>
      </c>
      <c r="B591" s="156">
        <v>2080203</v>
      </c>
      <c r="C591" s="156" t="s">
        <v>1406</v>
      </c>
      <c r="D591" s="158">
        <v>0</v>
      </c>
      <c r="E591" s="158">
        <v>0</v>
      </c>
      <c r="F591" s="158"/>
      <c r="G591" s="214"/>
      <c r="H591" s="214"/>
      <c r="I591" s="151">
        <f t="shared" si="16"/>
        <v>0</v>
      </c>
    </row>
    <row r="592" s="198" customFormat="1" ht="16" customHeight="1" spans="1:9">
      <c r="A592" s="151" t="s">
        <v>1403</v>
      </c>
      <c r="B592" s="209">
        <v>2080206</v>
      </c>
      <c r="C592" s="209" t="s">
        <v>1799</v>
      </c>
      <c r="D592" s="213">
        <v>5</v>
      </c>
      <c r="E592" s="213">
        <v>4</v>
      </c>
      <c r="F592" s="213">
        <v>5</v>
      </c>
      <c r="G592" s="211">
        <f t="shared" si="17"/>
        <v>100</v>
      </c>
      <c r="H592" s="211">
        <f t="shared" si="18"/>
        <v>125</v>
      </c>
      <c r="I592" s="151">
        <f t="shared" si="16"/>
        <v>14</v>
      </c>
    </row>
    <row r="593" s="198" customFormat="1" ht="16" customHeight="1" spans="1:9">
      <c r="A593" s="151" t="s">
        <v>1403</v>
      </c>
      <c r="B593" s="209">
        <v>2080207</v>
      </c>
      <c r="C593" s="209" t="s">
        <v>1800</v>
      </c>
      <c r="D593" s="213">
        <v>0</v>
      </c>
      <c r="E593" s="213">
        <v>0</v>
      </c>
      <c r="F593" s="213">
        <v>10</v>
      </c>
      <c r="G593" s="211"/>
      <c r="H593" s="211"/>
      <c r="I593" s="151">
        <f t="shared" si="16"/>
        <v>10</v>
      </c>
    </row>
    <row r="594" customFormat="1" ht="14.25" hidden="1" spans="1:9">
      <c r="A594" s="151" t="s">
        <v>1403</v>
      </c>
      <c r="B594" s="164">
        <v>2080209</v>
      </c>
      <c r="C594" s="164" t="s">
        <v>1801</v>
      </c>
      <c r="D594" s="158"/>
      <c r="E594" s="158">
        <v>0</v>
      </c>
      <c r="F594" s="158"/>
      <c r="G594" s="214"/>
      <c r="H594" s="214"/>
      <c r="I594" s="151">
        <f t="shared" si="16"/>
        <v>0</v>
      </c>
    </row>
    <row r="595" s="198" customFormat="1" ht="16" customHeight="1" spans="1:9">
      <c r="A595" s="151" t="s">
        <v>1403</v>
      </c>
      <c r="B595" s="209">
        <v>2080299</v>
      </c>
      <c r="C595" s="209" t="s">
        <v>1802</v>
      </c>
      <c r="D595" s="213">
        <v>330</v>
      </c>
      <c r="E595" s="213">
        <v>593</v>
      </c>
      <c r="F595" s="213">
        <v>461</v>
      </c>
      <c r="G595" s="211">
        <f t="shared" si="17"/>
        <v>139.69696969697</v>
      </c>
      <c r="H595" s="211">
        <f t="shared" si="18"/>
        <v>77.7403035413153</v>
      </c>
      <c r="I595" s="151">
        <f t="shared" si="16"/>
        <v>1384</v>
      </c>
    </row>
    <row r="596" customFormat="1" ht="14.25" hidden="1" spans="1:9">
      <c r="A596" s="151" t="s">
        <v>1401</v>
      </c>
      <c r="B596" s="156">
        <v>20804</v>
      </c>
      <c r="C596" s="215" t="s">
        <v>1803</v>
      </c>
      <c r="D596" s="162">
        <f>D597</f>
        <v>0</v>
      </c>
      <c r="E596" s="162">
        <f>E597</f>
        <v>0</v>
      </c>
      <c r="F596" s="162">
        <f>F597</f>
        <v>0</v>
      </c>
      <c r="G596" s="214"/>
      <c r="H596" s="214"/>
      <c r="I596" s="151">
        <f t="shared" si="16"/>
        <v>0</v>
      </c>
    </row>
    <row r="597" customFormat="1" ht="14.25" hidden="1" spans="1:9">
      <c r="A597" s="151" t="s">
        <v>1403</v>
      </c>
      <c r="B597" s="156">
        <v>2080402</v>
      </c>
      <c r="C597" s="156" t="s">
        <v>1804</v>
      </c>
      <c r="D597" s="158">
        <v>0</v>
      </c>
      <c r="E597" s="158">
        <v>0</v>
      </c>
      <c r="F597" s="158"/>
      <c r="G597" s="214"/>
      <c r="H597" s="214"/>
      <c r="I597" s="151">
        <f t="shared" si="16"/>
        <v>0</v>
      </c>
    </row>
    <row r="598" s="198" customFormat="1" ht="16" customHeight="1" spans="1:9">
      <c r="A598" s="151" t="s">
        <v>1401</v>
      </c>
      <c r="B598" s="209">
        <v>20805</v>
      </c>
      <c r="C598" s="212" t="s">
        <v>1805</v>
      </c>
      <c r="D598" s="210">
        <f>SUM(D599:D606)</f>
        <v>29244</v>
      </c>
      <c r="E598" s="210">
        <f>SUM(E599:E606)</f>
        <v>31264</v>
      </c>
      <c r="F598" s="210">
        <f>SUM(F599:F606)</f>
        <v>32455</v>
      </c>
      <c r="G598" s="211">
        <f t="shared" si="17"/>
        <v>110.980030091643</v>
      </c>
      <c r="H598" s="211">
        <f t="shared" si="18"/>
        <v>103.809493346981</v>
      </c>
      <c r="I598" s="151">
        <f t="shared" si="16"/>
        <v>92963</v>
      </c>
    </row>
    <row r="599" s="198" customFormat="1" ht="16" customHeight="1" spans="1:9">
      <c r="A599" s="151" t="s">
        <v>1403</v>
      </c>
      <c r="B599" s="209">
        <v>2080501</v>
      </c>
      <c r="C599" s="209" t="s">
        <v>1806</v>
      </c>
      <c r="D599" s="213">
        <v>664</v>
      </c>
      <c r="E599" s="213">
        <v>662</v>
      </c>
      <c r="F599" s="213">
        <v>623</v>
      </c>
      <c r="G599" s="211">
        <f t="shared" si="17"/>
        <v>93.8253012048193</v>
      </c>
      <c r="H599" s="211">
        <f t="shared" si="18"/>
        <v>94.1087613293051</v>
      </c>
      <c r="I599" s="151">
        <f t="shared" si="16"/>
        <v>1949</v>
      </c>
    </row>
    <row r="600" s="198" customFormat="1" ht="16" customHeight="1" spans="1:9">
      <c r="A600" s="151" t="s">
        <v>1403</v>
      </c>
      <c r="B600" s="209">
        <v>2080502</v>
      </c>
      <c r="C600" s="209" t="s">
        <v>1807</v>
      </c>
      <c r="D600" s="213">
        <v>1259</v>
      </c>
      <c r="E600" s="213">
        <v>1235</v>
      </c>
      <c r="F600" s="213">
        <v>2030</v>
      </c>
      <c r="G600" s="211">
        <f t="shared" si="17"/>
        <v>161.239078633836</v>
      </c>
      <c r="H600" s="211">
        <f t="shared" si="18"/>
        <v>164.372469635628</v>
      </c>
      <c r="I600" s="151">
        <f t="shared" si="16"/>
        <v>4524</v>
      </c>
    </row>
    <row r="601" customFormat="1" ht="14.25" hidden="1" spans="1:9">
      <c r="A601" s="151" t="s">
        <v>1403</v>
      </c>
      <c r="B601" s="156">
        <v>2080503</v>
      </c>
      <c r="C601" s="156" t="s">
        <v>1808</v>
      </c>
      <c r="D601" s="158">
        <v>0</v>
      </c>
      <c r="E601" s="158">
        <v>0</v>
      </c>
      <c r="F601" s="158"/>
      <c r="G601" s="214"/>
      <c r="H601" s="214"/>
      <c r="I601" s="151">
        <f t="shared" si="16"/>
        <v>0</v>
      </c>
    </row>
    <row r="602" s="198" customFormat="1" ht="16" customHeight="1" spans="1:9">
      <c r="A602" s="151" t="s">
        <v>1403</v>
      </c>
      <c r="B602" s="209">
        <v>2080505</v>
      </c>
      <c r="C602" s="209" t="s">
        <v>1809</v>
      </c>
      <c r="D602" s="213">
        <v>9176</v>
      </c>
      <c r="E602" s="213">
        <v>9010</v>
      </c>
      <c r="F602" s="213">
        <v>9685</v>
      </c>
      <c r="G602" s="211">
        <f t="shared" si="17"/>
        <v>105.547079337402</v>
      </c>
      <c r="H602" s="211">
        <f t="shared" si="18"/>
        <v>107.491675915649</v>
      </c>
      <c r="I602" s="151">
        <f t="shared" si="16"/>
        <v>27871</v>
      </c>
    </row>
    <row r="603" s="198" customFormat="1" ht="16" customHeight="1" spans="1:9">
      <c r="A603" s="151" t="s">
        <v>1403</v>
      </c>
      <c r="B603" s="209">
        <v>2080506</v>
      </c>
      <c r="C603" s="209" t="s">
        <v>1810</v>
      </c>
      <c r="D603" s="213">
        <v>4562</v>
      </c>
      <c r="E603" s="213">
        <v>4450</v>
      </c>
      <c r="F603" s="213">
        <v>4816</v>
      </c>
      <c r="G603" s="211">
        <f t="shared" si="17"/>
        <v>105.567733450241</v>
      </c>
      <c r="H603" s="211">
        <f t="shared" si="18"/>
        <v>108.224719101124</v>
      </c>
      <c r="I603" s="151">
        <f t="shared" si="16"/>
        <v>13828</v>
      </c>
    </row>
    <row r="604" s="198" customFormat="1" ht="16" customHeight="1" spans="1:9">
      <c r="A604" s="151" t="s">
        <v>1403</v>
      </c>
      <c r="B604" s="209">
        <v>2080507</v>
      </c>
      <c r="C604" s="209" t="s">
        <v>1811</v>
      </c>
      <c r="D604" s="213">
        <v>12583</v>
      </c>
      <c r="E604" s="213">
        <v>15199</v>
      </c>
      <c r="F604" s="213">
        <v>14301</v>
      </c>
      <c r="G604" s="211">
        <f t="shared" si="17"/>
        <v>113.653341810379</v>
      </c>
      <c r="H604" s="211">
        <f t="shared" si="18"/>
        <v>94.0917165603</v>
      </c>
      <c r="I604" s="151">
        <f t="shared" si="16"/>
        <v>42083</v>
      </c>
    </row>
    <row r="605" customFormat="1" ht="14.25" hidden="1" spans="1:9">
      <c r="A605" s="151" t="s">
        <v>1403</v>
      </c>
      <c r="B605" s="156">
        <v>2080508</v>
      </c>
      <c r="C605" s="156" t="s">
        <v>1812</v>
      </c>
      <c r="D605" s="158">
        <v>0</v>
      </c>
      <c r="E605" s="158">
        <v>0</v>
      </c>
      <c r="F605" s="158"/>
      <c r="G605" s="214"/>
      <c r="H605" s="214"/>
      <c r="I605" s="151">
        <f t="shared" si="16"/>
        <v>0</v>
      </c>
    </row>
    <row r="606" s="198" customFormat="1" ht="16" customHeight="1" spans="1:9">
      <c r="A606" s="151" t="s">
        <v>1403</v>
      </c>
      <c r="B606" s="209">
        <v>2080599</v>
      </c>
      <c r="C606" s="209" t="s">
        <v>1813</v>
      </c>
      <c r="D606" s="213">
        <v>1000</v>
      </c>
      <c r="E606" s="213">
        <v>708</v>
      </c>
      <c r="F606" s="213">
        <v>1000</v>
      </c>
      <c r="G606" s="211">
        <f t="shared" si="17"/>
        <v>100</v>
      </c>
      <c r="H606" s="211">
        <f t="shared" si="18"/>
        <v>141.242937853107</v>
      </c>
      <c r="I606" s="151">
        <f t="shared" si="16"/>
        <v>2708</v>
      </c>
    </row>
    <row r="607" customFormat="1" ht="14.25" hidden="1" spans="1:9">
      <c r="A607" s="151" t="s">
        <v>1401</v>
      </c>
      <c r="B607" s="156">
        <v>20806</v>
      </c>
      <c r="C607" s="215" t="s">
        <v>1814</v>
      </c>
      <c r="D607" s="162">
        <f>SUM(D608:D610)</f>
        <v>0</v>
      </c>
      <c r="E607" s="162">
        <f>SUM(E608:E610)</f>
        <v>0</v>
      </c>
      <c r="F607" s="162">
        <f>SUM(F608:F610)</f>
        <v>0</v>
      </c>
      <c r="G607" s="214"/>
      <c r="H607" s="214"/>
      <c r="I607" s="151">
        <f t="shared" si="16"/>
        <v>0</v>
      </c>
    </row>
    <row r="608" customFormat="1" ht="14.25" hidden="1" spans="1:9">
      <c r="A608" s="151" t="s">
        <v>1403</v>
      </c>
      <c r="B608" s="156">
        <v>2080601</v>
      </c>
      <c r="C608" s="156" t="s">
        <v>1815</v>
      </c>
      <c r="D608" s="158">
        <v>0</v>
      </c>
      <c r="E608" s="158">
        <v>0</v>
      </c>
      <c r="F608" s="158"/>
      <c r="G608" s="214"/>
      <c r="H608" s="214"/>
      <c r="I608" s="151">
        <f t="shared" si="16"/>
        <v>0</v>
      </c>
    </row>
    <row r="609" customFormat="1" ht="14.25" hidden="1" spans="1:9">
      <c r="A609" s="151" t="s">
        <v>1403</v>
      </c>
      <c r="B609" s="156">
        <v>2080602</v>
      </c>
      <c r="C609" s="156" t="s">
        <v>1816</v>
      </c>
      <c r="D609" s="158">
        <v>0</v>
      </c>
      <c r="E609" s="158">
        <v>0</v>
      </c>
      <c r="F609" s="158"/>
      <c r="G609" s="214"/>
      <c r="H609" s="214"/>
      <c r="I609" s="151">
        <f t="shared" si="16"/>
        <v>0</v>
      </c>
    </row>
    <row r="610" customFormat="1" ht="14.25" hidden="1" spans="1:9">
      <c r="A610" s="151" t="s">
        <v>1403</v>
      </c>
      <c r="B610" s="156">
        <v>2080699</v>
      </c>
      <c r="C610" s="156" t="s">
        <v>1817</v>
      </c>
      <c r="D610" s="158">
        <v>0</v>
      </c>
      <c r="E610" s="158">
        <v>0</v>
      </c>
      <c r="F610" s="158"/>
      <c r="G610" s="214"/>
      <c r="H610" s="214"/>
      <c r="I610" s="151">
        <f t="shared" si="16"/>
        <v>0</v>
      </c>
    </row>
    <row r="611" s="198" customFormat="1" ht="16" customHeight="1" spans="1:9">
      <c r="A611" s="151" t="s">
        <v>1401</v>
      </c>
      <c r="B611" s="209">
        <v>20807</v>
      </c>
      <c r="C611" s="212" t="s">
        <v>1818</v>
      </c>
      <c r="D611" s="210">
        <f>SUM(D612:D620)</f>
        <v>3293</v>
      </c>
      <c r="E611" s="210">
        <f>SUM(E612:E620)</f>
        <v>2342</v>
      </c>
      <c r="F611" s="210">
        <f>SUM(F612:F620)</f>
        <v>5496</v>
      </c>
      <c r="G611" s="211">
        <f t="shared" si="17"/>
        <v>166.899483753416</v>
      </c>
      <c r="H611" s="211">
        <f t="shared" si="18"/>
        <v>234.67122117848</v>
      </c>
      <c r="I611" s="151">
        <f t="shared" si="16"/>
        <v>11131</v>
      </c>
    </row>
    <row r="612" s="198" customFormat="1" ht="16" customHeight="1" spans="1:9">
      <c r="A612" s="151" t="s">
        <v>1403</v>
      </c>
      <c r="B612" s="209">
        <v>2080701</v>
      </c>
      <c r="C612" s="209" t="s">
        <v>1819</v>
      </c>
      <c r="D612" s="213">
        <v>59</v>
      </c>
      <c r="E612" s="213">
        <v>686</v>
      </c>
      <c r="F612" s="213">
        <v>5042</v>
      </c>
      <c r="G612" s="211">
        <f t="shared" si="17"/>
        <v>8545.76271186441</v>
      </c>
      <c r="H612" s="211">
        <f t="shared" si="18"/>
        <v>734.985422740525</v>
      </c>
      <c r="I612" s="151">
        <f t="shared" si="16"/>
        <v>5787</v>
      </c>
    </row>
    <row r="613" s="198" customFormat="1" ht="16" customHeight="1" spans="1:9">
      <c r="A613" s="151" t="s">
        <v>1403</v>
      </c>
      <c r="B613" s="209">
        <v>2080702</v>
      </c>
      <c r="C613" s="209" t="s">
        <v>1820</v>
      </c>
      <c r="D613" s="213">
        <v>0</v>
      </c>
      <c r="E613" s="213">
        <v>30</v>
      </c>
      <c r="F613" s="213"/>
      <c r="G613" s="211"/>
      <c r="H613" s="211">
        <f t="shared" si="18"/>
        <v>0</v>
      </c>
      <c r="I613" s="151">
        <f t="shared" si="16"/>
        <v>30</v>
      </c>
    </row>
    <row r="614" s="198" customFormat="1" ht="16" customHeight="1" spans="1:9">
      <c r="A614" s="151" t="s">
        <v>1403</v>
      </c>
      <c r="B614" s="209">
        <v>2080704</v>
      </c>
      <c r="C614" s="209" t="s">
        <v>1821</v>
      </c>
      <c r="D614" s="213">
        <v>104</v>
      </c>
      <c r="E614" s="213">
        <v>0</v>
      </c>
      <c r="F614" s="213">
        <v>11</v>
      </c>
      <c r="G614" s="211">
        <f t="shared" si="17"/>
        <v>10.5769230769231</v>
      </c>
      <c r="H614" s="211"/>
      <c r="I614" s="151">
        <f t="shared" si="16"/>
        <v>115</v>
      </c>
    </row>
    <row r="615" s="198" customFormat="1" ht="16" customHeight="1" spans="1:9">
      <c r="A615" s="151" t="s">
        <v>1403</v>
      </c>
      <c r="B615" s="209">
        <v>2080705</v>
      </c>
      <c r="C615" s="209" t="s">
        <v>1822</v>
      </c>
      <c r="D615" s="213">
        <v>2861</v>
      </c>
      <c r="E615" s="213">
        <v>1096</v>
      </c>
      <c r="F615" s="213">
        <v>260</v>
      </c>
      <c r="G615" s="211">
        <f t="shared" si="17"/>
        <v>9.08773156239077</v>
      </c>
      <c r="H615" s="211">
        <f t="shared" si="18"/>
        <v>23.7226277372263</v>
      </c>
      <c r="I615" s="151">
        <f t="shared" si="16"/>
        <v>4217</v>
      </c>
    </row>
    <row r="616" customFormat="1" ht="14.25" hidden="1" spans="1:9">
      <c r="A616" s="151" t="s">
        <v>1403</v>
      </c>
      <c r="B616" s="156">
        <v>2080709</v>
      </c>
      <c r="C616" s="156" t="s">
        <v>1823</v>
      </c>
      <c r="D616" s="158">
        <v>0</v>
      </c>
      <c r="E616" s="158">
        <v>0</v>
      </c>
      <c r="F616" s="158"/>
      <c r="G616" s="214"/>
      <c r="H616" s="214"/>
      <c r="I616" s="151">
        <f t="shared" si="16"/>
        <v>0</v>
      </c>
    </row>
    <row r="617" s="198" customFormat="1" ht="16" customHeight="1" spans="1:9">
      <c r="A617" s="151" t="s">
        <v>1403</v>
      </c>
      <c r="B617" s="209">
        <v>2080711</v>
      </c>
      <c r="C617" s="209" t="s">
        <v>1824</v>
      </c>
      <c r="D617" s="213">
        <v>188</v>
      </c>
      <c r="E617" s="213">
        <v>212</v>
      </c>
      <c r="F617" s="213">
        <v>75</v>
      </c>
      <c r="G617" s="211">
        <f t="shared" si="17"/>
        <v>39.8936170212766</v>
      </c>
      <c r="H617" s="211">
        <f t="shared" si="18"/>
        <v>35.377358490566</v>
      </c>
      <c r="I617" s="151">
        <f t="shared" si="16"/>
        <v>475</v>
      </c>
    </row>
    <row r="618" customFormat="1" ht="14.25" hidden="1" spans="1:9">
      <c r="A618" s="151" t="s">
        <v>1403</v>
      </c>
      <c r="B618" s="156">
        <v>2080712</v>
      </c>
      <c r="C618" s="156" t="s">
        <v>1825</v>
      </c>
      <c r="D618" s="158">
        <v>0</v>
      </c>
      <c r="E618" s="158">
        <v>0</v>
      </c>
      <c r="F618" s="158"/>
      <c r="G618" s="214"/>
      <c r="H618" s="214"/>
      <c r="I618" s="151">
        <f t="shared" si="16"/>
        <v>0</v>
      </c>
    </row>
    <row r="619" s="198" customFormat="1" ht="16" customHeight="1" spans="1:9">
      <c r="A619" s="151" t="s">
        <v>1403</v>
      </c>
      <c r="B619" s="209">
        <v>2080713</v>
      </c>
      <c r="C619" s="209" t="s">
        <v>1826</v>
      </c>
      <c r="D619" s="213">
        <v>0</v>
      </c>
      <c r="E619" s="213">
        <v>0</v>
      </c>
      <c r="F619" s="213">
        <v>10</v>
      </c>
      <c r="G619" s="211"/>
      <c r="H619" s="211"/>
      <c r="I619" s="151">
        <f t="shared" si="16"/>
        <v>10</v>
      </c>
    </row>
    <row r="620" s="198" customFormat="1" ht="16" customHeight="1" spans="1:9">
      <c r="A620" s="151" t="s">
        <v>1403</v>
      </c>
      <c r="B620" s="209">
        <v>2080799</v>
      </c>
      <c r="C620" s="209" t="s">
        <v>1827</v>
      </c>
      <c r="D620" s="213">
        <v>81</v>
      </c>
      <c r="E620" s="213">
        <v>318</v>
      </c>
      <c r="F620" s="213">
        <v>98</v>
      </c>
      <c r="G620" s="211">
        <f t="shared" si="17"/>
        <v>120.987654320988</v>
      </c>
      <c r="H620" s="211">
        <f t="shared" si="18"/>
        <v>30.8176100628931</v>
      </c>
      <c r="I620" s="151">
        <f t="shared" si="16"/>
        <v>497</v>
      </c>
    </row>
    <row r="621" s="198" customFormat="1" ht="16" customHeight="1" spans="1:9">
      <c r="A621" s="151" t="s">
        <v>1401</v>
      </c>
      <c r="B621" s="209">
        <v>20808</v>
      </c>
      <c r="C621" s="212" t="s">
        <v>1828</v>
      </c>
      <c r="D621" s="210">
        <f>SUM(D622:D629)</f>
        <v>1418</v>
      </c>
      <c r="E621" s="210">
        <f>SUM(E622:E629)</f>
        <v>1530</v>
      </c>
      <c r="F621" s="210">
        <f>SUM(F622:F629)</f>
        <v>2133</v>
      </c>
      <c r="G621" s="211">
        <f t="shared" si="17"/>
        <v>150.423131170663</v>
      </c>
      <c r="H621" s="211">
        <f t="shared" si="18"/>
        <v>139.411764705882</v>
      </c>
      <c r="I621" s="151">
        <f t="shared" si="16"/>
        <v>5081</v>
      </c>
    </row>
    <row r="622" customFormat="1" ht="14.25" hidden="1" spans="1:9">
      <c r="A622" s="151" t="s">
        <v>1403</v>
      </c>
      <c r="B622" s="156">
        <v>2080801</v>
      </c>
      <c r="C622" s="156" t="s">
        <v>1829</v>
      </c>
      <c r="D622" s="158">
        <v>0</v>
      </c>
      <c r="E622" s="158">
        <v>0</v>
      </c>
      <c r="F622" s="158"/>
      <c r="G622" s="214"/>
      <c r="H622" s="214"/>
      <c r="I622" s="151">
        <f t="shared" si="16"/>
        <v>0</v>
      </c>
    </row>
    <row r="623" s="198" customFormat="1" ht="16" customHeight="1" spans="1:9">
      <c r="A623" s="151" t="s">
        <v>1403</v>
      </c>
      <c r="B623" s="209">
        <v>2080802</v>
      </c>
      <c r="C623" s="209" t="s">
        <v>1830</v>
      </c>
      <c r="D623" s="213">
        <v>596</v>
      </c>
      <c r="E623" s="213">
        <v>664</v>
      </c>
      <c r="F623" s="213">
        <v>605</v>
      </c>
      <c r="G623" s="211">
        <f t="shared" si="17"/>
        <v>101.510067114094</v>
      </c>
      <c r="H623" s="211">
        <f t="shared" si="18"/>
        <v>91.1144578313253</v>
      </c>
      <c r="I623" s="151">
        <f t="shared" si="16"/>
        <v>1865</v>
      </c>
    </row>
    <row r="624" customFormat="1" ht="14.25" hidden="1" spans="1:9">
      <c r="A624" s="151" t="s">
        <v>1403</v>
      </c>
      <c r="B624" s="156">
        <v>2080803</v>
      </c>
      <c r="C624" s="156" t="s">
        <v>1831</v>
      </c>
      <c r="D624" s="158">
        <v>0</v>
      </c>
      <c r="E624" s="158">
        <v>0</v>
      </c>
      <c r="F624" s="158"/>
      <c r="G624" s="214"/>
      <c r="H624" s="214"/>
      <c r="I624" s="151">
        <f t="shared" si="16"/>
        <v>0</v>
      </c>
    </row>
    <row r="625" s="198" customFormat="1" ht="16" customHeight="1" spans="1:9">
      <c r="A625" s="151" t="s">
        <v>1403</v>
      </c>
      <c r="B625" s="209">
        <v>2080805</v>
      </c>
      <c r="C625" s="209" t="s">
        <v>1832</v>
      </c>
      <c r="D625" s="213">
        <v>807</v>
      </c>
      <c r="E625" s="213">
        <v>828</v>
      </c>
      <c r="F625" s="213">
        <v>613</v>
      </c>
      <c r="G625" s="211">
        <f t="shared" si="17"/>
        <v>75.9603469640644</v>
      </c>
      <c r="H625" s="211">
        <f t="shared" si="18"/>
        <v>74.0338164251208</v>
      </c>
      <c r="I625" s="151">
        <f t="shared" si="16"/>
        <v>2248</v>
      </c>
    </row>
    <row r="626" customFormat="1" ht="14.25" hidden="1" spans="1:9">
      <c r="A626" s="151" t="s">
        <v>1403</v>
      </c>
      <c r="B626" s="156">
        <v>2080806</v>
      </c>
      <c r="C626" s="156" t="s">
        <v>1833</v>
      </c>
      <c r="D626" s="158">
        <v>0</v>
      </c>
      <c r="E626" s="158">
        <v>0</v>
      </c>
      <c r="F626" s="158"/>
      <c r="G626" s="214"/>
      <c r="H626" s="214"/>
      <c r="I626" s="151">
        <f t="shared" si="16"/>
        <v>0</v>
      </c>
    </row>
    <row r="627" customFormat="1" ht="14.25" hidden="1" spans="1:9">
      <c r="A627" s="151" t="s">
        <v>1403</v>
      </c>
      <c r="B627" s="156">
        <v>2080807</v>
      </c>
      <c r="C627" s="156" t="s">
        <v>1834</v>
      </c>
      <c r="D627" s="158">
        <v>0</v>
      </c>
      <c r="E627" s="158">
        <v>0</v>
      </c>
      <c r="F627" s="158"/>
      <c r="G627" s="214"/>
      <c r="H627" s="214"/>
      <c r="I627" s="151">
        <f t="shared" si="16"/>
        <v>0</v>
      </c>
    </row>
    <row r="628" s="198" customFormat="1" ht="16" customHeight="1" spans="1:9">
      <c r="A628" s="151" t="s">
        <v>1403</v>
      </c>
      <c r="B628" s="209">
        <v>2080808</v>
      </c>
      <c r="C628" s="209" t="s">
        <v>1835</v>
      </c>
      <c r="D628" s="213">
        <v>15</v>
      </c>
      <c r="E628" s="213">
        <v>38</v>
      </c>
      <c r="F628" s="213">
        <v>915</v>
      </c>
      <c r="G628" s="211">
        <f t="shared" si="17"/>
        <v>6100</v>
      </c>
      <c r="H628" s="211">
        <f t="shared" si="18"/>
        <v>2407.8947368421</v>
      </c>
      <c r="I628" s="151">
        <f t="shared" si="16"/>
        <v>968</v>
      </c>
    </row>
    <row r="629" customFormat="1" ht="14.25" hidden="1" spans="1:9">
      <c r="A629" s="151" t="s">
        <v>1403</v>
      </c>
      <c r="B629" s="156">
        <v>2080899</v>
      </c>
      <c r="C629" s="156" t="s">
        <v>1836</v>
      </c>
      <c r="D629" s="158">
        <v>0</v>
      </c>
      <c r="E629" s="158">
        <v>0</v>
      </c>
      <c r="F629" s="158"/>
      <c r="G629" s="214"/>
      <c r="H629" s="214"/>
      <c r="I629" s="151">
        <f t="shared" si="16"/>
        <v>0</v>
      </c>
    </row>
    <row r="630" s="198" customFormat="1" ht="16" customHeight="1" spans="1:9">
      <c r="A630" s="151" t="s">
        <v>1401</v>
      </c>
      <c r="B630" s="209">
        <v>20809</v>
      </c>
      <c r="C630" s="212" t="s">
        <v>1837</v>
      </c>
      <c r="D630" s="210">
        <f>SUM(D631:D636)</f>
        <v>158</v>
      </c>
      <c r="E630" s="210">
        <f>SUM(E631:E636)</f>
        <v>407</v>
      </c>
      <c r="F630" s="210">
        <f>SUM(F631:F636)</f>
        <v>203</v>
      </c>
      <c r="G630" s="211">
        <f t="shared" si="17"/>
        <v>128.481012658228</v>
      </c>
      <c r="H630" s="211">
        <f t="shared" si="18"/>
        <v>49.8771498771499</v>
      </c>
      <c r="I630" s="151">
        <f t="shared" si="16"/>
        <v>768</v>
      </c>
    </row>
    <row r="631" s="198" customFormat="1" ht="16" customHeight="1" spans="1:9">
      <c r="A631" s="151" t="s">
        <v>1403</v>
      </c>
      <c r="B631" s="209">
        <v>2080901</v>
      </c>
      <c r="C631" s="209" t="s">
        <v>1838</v>
      </c>
      <c r="D631" s="213">
        <v>96</v>
      </c>
      <c r="E631" s="213">
        <v>366</v>
      </c>
      <c r="F631" s="213">
        <v>123</v>
      </c>
      <c r="G631" s="211">
        <f t="shared" si="17"/>
        <v>128.125</v>
      </c>
      <c r="H631" s="211">
        <f t="shared" si="18"/>
        <v>33.6065573770492</v>
      </c>
      <c r="I631" s="151">
        <f t="shared" si="16"/>
        <v>585</v>
      </c>
    </row>
    <row r="632" customFormat="1" ht="14.25" hidden="1" spans="1:9">
      <c r="A632" s="151" t="s">
        <v>1403</v>
      </c>
      <c r="B632" s="156">
        <v>2080902</v>
      </c>
      <c r="C632" s="156" t="s">
        <v>1839</v>
      </c>
      <c r="D632" s="158">
        <v>0</v>
      </c>
      <c r="E632" s="158">
        <v>0</v>
      </c>
      <c r="F632" s="158"/>
      <c r="G632" s="214"/>
      <c r="H632" s="214"/>
      <c r="I632" s="151">
        <f t="shared" si="16"/>
        <v>0</v>
      </c>
    </row>
    <row r="633" customFormat="1" ht="14.25" hidden="1" spans="1:9">
      <c r="A633" s="151" t="s">
        <v>1403</v>
      </c>
      <c r="B633" s="156">
        <v>2080903</v>
      </c>
      <c r="C633" s="156" t="s">
        <v>1840</v>
      </c>
      <c r="D633" s="158">
        <v>0</v>
      </c>
      <c r="E633" s="158">
        <v>0</v>
      </c>
      <c r="F633" s="158"/>
      <c r="G633" s="214"/>
      <c r="H633" s="214"/>
      <c r="I633" s="151">
        <f t="shared" si="16"/>
        <v>0</v>
      </c>
    </row>
    <row r="634" s="198" customFormat="1" ht="16" customHeight="1" spans="1:9">
      <c r="A634" s="151" t="s">
        <v>1403</v>
      </c>
      <c r="B634" s="209">
        <v>2080904</v>
      </c>
      <c r="C634" s="209" t="s">
        <v>1841</v>
      </c>
      <c r="D634" s="213">
        <v>25</v>
      </c>
      <c r="E634" s="213">
        <v>13</v>
      </c>
      <c r="F634" s="213">
        <v>39</v>
      </c>
      <c r="G634" s="211">
        <f t="shared" si="17"/>
        <v>156</v>
      </c>
      <c r="H634" s="211">
        <f t="shared" si="18"/>
        <v>300</v>
      </c>
      <c r="I634" s="151">
        <f t="shared" si="16"/>
        <v>77</v>
      </c>
    </row>
    <row r="635" customFormat="1" ht="14.25" hidden="1" spans="1:9">
      <c r="A635" s="151" t="s">
        <v>1403</v>
      </c>
      <c r="B635" s="156">
        <v>2080905</v>
      </c>
      <c r="C635" s="156" t="s">
        <v>1842</v>
      </c>
      <c r="D635" s="158">
        <v>0</v>
      </c>
      <c r="E635" s="158">
        <v>0</v>
      </c>
      <c r="F635" s="158"/>
      <c r="G635" s="214"/>
      <c r="H635" s="214"/>
      <c r="I635" s="151">
        <f t="shared" si="16"/>
        <v>0</v>
      </c>
    </row>
    <row r="636" s="198" customFormat="1" ht="16" customHeight="1" spans="1:9">
      <c r="A636" s="151" t="s">
        <v>1403</v>
      </c>
      <c r="B636" s="209">
        <v>2080999</v>
      </c>
      <c r="C636" s="209" t="s">
        <v>1843</v>
      </c>
      <c r="D636" s="213">
        <v>37</v>
      </c>
      <c r="E636" s="213">
        <v>28</v>
      </c>
      <c r="F636" s="213">
        <v>41</v>
      </c>
      <c r="G636" s="211">
        <f t="shared" si="17"/>
        <v>110.810810810811</v>
      </c>
      <c r="H636" s="211">
        <f t="shared" si="18"/>
        <v>146.428571428571</v>
      </c>
      <c r="I636" s="151">
        <f t="shared" si="16"/>
        <v>106</v>
      </c>
    </row>
    <row r="637" s="198" customFormat="1" ht="16" customHeight="1" spans="1:9">
      <c r="A637" s="151" t="s">
        <v>1401</v>
      </c>
      <c r="B637" s="209">
        <v>20810</v>
      </c>
      <c r="C637" s="212" t="s">
        <v>1844</v>
      </c>
      <c r="D637" s="210">
        <f>SUM(D638:D644)</f>
        <v>2314</v>
      </c>
      <c r="E637" s="210">
        <f>SUM(E638:E644)</f>
        <v>2326</v>
      </c>
      <c r="F637" s="210">
        <f>SUM(F638:F644)</f>
        <v>4454</v>
      </c>
      <c r="G637" s="211">
        <f t="shared" si="17"/>
        <v>192.48055315471</v>
      </c>
      <c r="H637" s="211">
        <f t="shared" si="18"/>
        <v>191.487532244196</v>
      </c>
      <c r="I637" s="151">
        <f t="shared" si="16"/>
        <v>9094</v>
      </c>
    </row>
    <row r="638" s="198" customFormat="1" ht="16" customHeight="1" spans="1:9">
      <c r="A638" s="151" t="s">
        <v>1403</v>
      </c>
      <c r="B638" s="209">
        <v>2081001</v>
      </c>
      <c r="C638" s="209" t="s">
        <v>1845</v>
      </c>
      <c r="D638" s="213">
        <v>396</v>
      </c>
      <c r="E638" s="213">
        <v>384</v>
      </c>
      <c r="F638" s="213">
        <v>363</v>
      </c>
      <c r="G638" s="211">
        <f t="shared" si="17"/>
        <v>91.6666666666667</v>
      </c>
      <c r="H638" s="211">
        <f t="shared" si="18"/>
        <v>94.53125</v>
      </c>
      <c r="I638" s="151">
        <f t="shared" si="16"/>
        <v>1143</v>
      </c>
    </row>
    <row r="639" s="198" customFormat="1" ht="16" customHeight="1" spans="1:9">
      <c r="A639" s="151" t="s">
        <v>1403</v>
      </c>
      <c r="B639" s="209">
        <v>2081002</v>
      </c>
      <c r="C639" s="209" t="s">
        <v>1846</v>
      </c>
      <c r="D639" s="213">
        <v>1370</v>
      </c>
      <c r="E639" s="213">
        <v>1252</v>
      </c>
      <c r="F639" s="213">
        <v>1674</v>
      </c>
      <c r="G639" s="211">
        <f t="shared" si="17"/>
        <v>122.189781021898</v>
      </c>
      <c r="H639" s="211">
        <f t="shared" si="18"/>
        <v>133.70607028754</v>
      </c>
      <c r="I639" s="151">
        <f t="shared" si="16"/>
        <v>4296</v>
      </c>
    </row>
    <row r="640" customFormat="1" ht="14.25" hidden="1" spans="1:9">
      <c r="A640" s="151" t="s">
        <v>1403</v>
      </c>
      <c r="B640" s="156">
        <v>2081003</v>
      </c>
      <c r="C640" s="156" t="s">
        <v>1847</v>
      </c>
      <c r="D640" s="158">
        <v>0</v>
      </c>
      <c r="E640" s="158">
        <v>0</v>
      </c>
      <c r="F640" s="158"/>
      <c r="G640" s="214"/>
      <c r="H640" s="214"/>
      <c r="I640" s="151">
        <f t="shared" si="16"/>
        <v>0</v>
      </c>
    </row>
    <row r="641" s="198" customFormat="1" ht="16" customHeight="1" spans="1:9">
      <c r="A641" s="151" t="s">
        <v>1403</v>
      </c>
      <c r="B641" s="209">
        <v>2081004</v>
      </c>
      <c r="C641" s="209" t="s">
        <v>1848</v>
      </c>
      <c r="D641" s="213">
        <v>0</v>
      </c>
      <c r="E641" s="213">
        <v>142</v>
      </c>
      <c r="F641" s="213"/>
      <c r="G641" s="211"/>
      <c r="H641" s="211">
        <f t="shared" si="18"/>
        <v>0</v>
      </c>
      <c r="I641" s="151">
        <f t="shared" si="16"/>
        <v>142</v>
      </c>
    </row>
    <row r="642" customFormat="1" ht="14.25" hidden="1" spans="1:9">
      <c r="A642" s="151" t="s">
        <v>1403</v>
      </c>
      <c r="B642" s="156">
        <v>2081005</v>
      </c>
      <c r="C642" s="156" t="s">
        <v>1849</v>
      </c>
      <c r="D642" s="158">
        <v>0</v>
      </c>
      <c r="E642" s="158">
        <v>0</v>
      </c>
      <c r="F642" s="158"/>
      <c r="G642" s="214"/>
      <c r="H642" s="214"/>
      <c r="I642" s="151">
        <f t="shared" si="16"/>
        <v>0</v>
      </c>
    </row>
    <row r="643" s="198" customFormat="1" ht="16" customHeight="1" spans="1:9">
      <c r="A643" s="151" t="s">
        <v>1403</v>
      </c>
      <c r="B643" s="209">
        <v>2081006</v>
      </c>
      <c r="C643" s="209" t="s">
        <v>1850</v>
      </c>
      <c r="D643" s="213">
        <v>548</v>
      </c>
      <c r="E643" s="213">
        <v>548</v>
      </c>
      <c r="F643" s="213">
        <v>2417</v>
      </c>
      <c r="G643" s="211">
        <f t="shared" si="17"/>
        <v>441.058394160584</v>
      </c>
      <c r="H643" s="211">
        <f t="shared" si="18"/>
        <v>441.058394160584</v>
      </c>
      <c r="I643" s="151">
        <f t="shared" si="16"/>
        <v>3513</v>
      </c>
    </row>
    <row r="644" customFormat="1" ht="14.25" hidden="1" spans="1:9">
      <c r="A644" s="151" t="s">
        <v>1403</v>
      </c>
      <c r="B644" s="156">
        <v>2081099</v>
      </c>
      <c r="C644" s="156" t="s">
        <v>1851</v>
      </c>
      <c r="D644" s="158">
        <v>0</v>
      </c>
      <c r="E644" s="158">
        <v>0</v>
      </c>
      <c r="F644" s="158"/>
      <c r="G644" s="214"/>
      <c r="H644" s="214"/>
      <c r="I644" s="151">
        <f t="shared" si="16"/>
        <v>0</v>
      </c>
    </row>
    <row r="645" s="198" customFormat="1" ht="16" customHeight="1" spans="1:9">
      <c r="A645" s="151" t="s">
        <v>1401</v>
      </c>
      <c r="B645" s="209">
        <v>20811</v>
      </c>
      <c r="C645" s="212" t="s">
        <v>1852</v>
      </c>
      <c r="D645" s="210">
        <f>SUM(D646:D653)</f>
        <v>2093</v>
      </c>
      <c r="E645" s="210">
        <f>SUM(E646:E653)</f>
        <v>2197</v>
      </c>
      <c r="F645" s="210">
        <f>SUM(F646:F653)</f>
        <v>2309</v>
      </c>
      <c r="G645" s="211">
        <f t="shared" si="17"/>
        <v>110.320114667941</v>
      </c>
      <c r="H645" s="211">
        <f t="shared" si="18"/>
        <v>105.097860719162</v>
      </c>
      <c r="I645" s="151">
        <f t="shared" si="16"/>
        <v>6599</v>
      </c>
    </row>
    <row r="646" s="198" customFormat="1" ht="16" customHeight="1" spans="1:9">
      <c r="A646" s="151" t="s">
        <v>1403</v>
      </c>
      <c r="B646" s="209">
        <v>2081101</v>
      </c>
      <c r="C646" s="209" t="s">
        <v>1404</v>
      </c>
      <c r="D646" s="213">
        <v>131</v>
      </c>
      <c r="E646" s="213">
        <v>125</v>
      </c>
      <c r="F646" s="213">
        <v>135</v>
      </c>
      <c r="G646" s="211">
        <f t="shared" si="17"/>
        <v>103.053435114504</v>
      </c>
      <c r="H646" s="211">
        <f t="shared" si="18"/>
        <v>108</v>
      </c>
      <c r="I646" s="151">
        <f t="shared" si="16"/>
        <v>391</v>
      </c>
    </row>
    <row r="647" customFormat="1" ht="14.25" hidden="1" spans="1:9">
      <c r="A647" s="151" t="s">
        <v>1403</v>
      </c>
      <c r="B647" s="156">
        <v>2081102</v>
      </c>
      <c r="C647" s="156" t="s">
        <v>1436</v>
      </c>
      <c r="D647" s="158">
        <v>0</v>
      </c>
      <c r="E647" s="158">
        <v>0</v>
      </c>
      <c r="F647" s="158"/>
      <c r="G647" s="214"/>
      <c r="H647" s="214"/>
      <c r="I647" s="151">
        <f t="shared" ref="I647:I710" si="19">D647+E647+F647</f>
        <v>0</v>
      </c>
    </row>
    <row r="648" customFormat="1" ht="14.25" hidden="1" spans="1:9">
      <c r="A648" s="151" t="s">
        <v>1403</v>
      </c>
      <c r="B648" s="156">
        <v>2081103</v>
      </c>
      <c r="C648" s="156" t="s">
        <v>1406</v>
      </c>
      <c r="D648" s="158">
        <v>0</v>
      </c>
      <c r="E648" s="158">
        <v>0</v>
      </c>
      <c r="F648" s="158"/>
      <c r="G648" s="214"/>
      <c r="H648" s="214"/>
      <c r="I648" s="151">
        <f t="shared" si="19"/>
        <v>0</v>
      </c>
    </row>
    <row r="649" s="198" customFormat="1" ht="16" customHeight="1" spans="1:9">
      <c r="A649" s="151" t="s">
        <v>1403</v>
      </c>
      <c r="B649" s="209">
        <v>2081104</v>
      </c>
      <c r="C649" s="209" t="s">
        <v>1853</v>
      </c>
      <c r="D649" s="213">
        <v>65</v>
      </c>
      <c r="E649" s="213">
        <v>201</v>
      </c>
      <c r="F649" s="213">
        <v>277</v>
      </c>
      <c r="G649" s="211">
        <f t="shared" ref="G647:G710" si="20">F649/D649*100</f>
        <v>426.153846153846</v>
      </c>
      <c r="H649" s="211">
        <f t="shared" ref="H647:H710" si="21">F649/E649*100</f>
        <v>137.810945273632</v>
      </c>
      <c r="I649" s="151">
        <f t="shared" si="19"/>
        <v>543</v>
      </c>
    </row>
    <row r="650" s="198" customFormat="1" ht="16" customHeight="1" spans="1:9">
      <c r="A650" s="151" t="s">
        <v>1403</v>
      </c>
      <c r="B650" s="209">
        <v>2081105</v>
      </c>
      <c r="C650" s="209" t="s">
        <v>1854</v>
      </c>
      <c r="D650" s="213">
        <v>24</v>
      </c>
      <c r="E650" s="213">
        <v>93</v>
      </c>
      <c r="F650" s="213">
        <v>15</v>
      </c>
      <c r="G650" s="211">
        <f t="shared" si="20"/>
        <v>62.5</v>
      </c>
      <c r="H650" s="211">
        <f t="shared" si="21"/>
        <v>16.1290322580645</v>
      </c>
      <c r="I650" s="151">
        <f t="shared" si="19"/>
        <v>132</v>
      </c>
    </row>
    <row r="651" customFormat="1" ht="14.25" hidden="1" spans="1:9">
      <c r="A651" s="151" t="s">
        <v>1403</v>
      </c>
      <c r="B651" s="156">
        <v>2081106</v>
      </c>
      <c r="C651" s="156" t="s">
        <v>1855</v>
      </c>
      <c r="D651" s="158">
        <v>0</v>
      </c>
      <c r="E651" s="158">
        <v>0</v>
      </c>
      <c r="F651" s="158"/>
      <c r="G651" s="214"/>
      <c r="H651" s="214"/>
      <c r="I651" s="151">
        <f t="shared" si="19"/>
        <v>0</v>
      </c>
    </row>
    <row r="652" s="198" customFormat="1" ht="16" customHeight="1" spans="1:9">
      <c r="A652" s="151" t="s">
        <v>1403</v>
      </c>
      <c r="B652" s="209">
        <v>2081107</v>
      </c>
      <c r="C652" s="209" t="s">
        <v>1856</v>
      </c>
      <c r="D652" s="213">
        <v>1643</v>
      </c>
      <c r="E652" s="213">
        <v>1468</v>
      </c>
      <c r="F652" s="213">
        <v>1679</v>
      </c>
      <c r="G652" s="211">
        <f t="shared" si="20"/>
        <v>102.19111381619</v>
      </c>
      <c r="H652" s="211">
        <f t="shared" si="21"/>
        <v>114.373297002725</v>
      </c>
      <c r="I652" s="151">
        <f t="shared" si="19"/>
        <v>4790</v>
      </c>
    </row>
    <row r="653" s="198" customFormat="1" ht="16" customHeight="1" spans="1:9">
      <c r="A653" s="151" t="s">
        <v>1403</v>
      </c>
      <c r="B653" s="209">
        <v>2081199</v>
      </c>
      <c r="C653" s="209" t="s">
        <v>1857</v>
      </c>
      <c r="D653" s="213">
        <v>230</v>
      </c>
      <c r="E653" s="213">
        <v>310</v>
      </c>
      <c r="F653" s="213">
        <v>203</v>
      </c>
      <c r="G653" s="211">
        <f t="shared" si="20"/>
        <v>88.2608695652174</v>
      </c>
      <c r="H653" s="211">
        <f t="shared" si="21"/>
        <v>65.4838709677419</v>
      </c>
      <c r="I653" s="151">
        <f t="shared" si="19"/>
        <v>743</v>
      </c>
    </row>
    <row r="654" s="198" customFormat="1" ht="16" customHeight="1" spans="1:9">
      <c r="A654" s="151" t="s">
        <v>1401</v>
      </c>
      <c r="B654" s="209">
        <v>20816</v>
      </c>
      <c r="C654" s="212" t="s">
        <v>1858</v>
      </c>
      <c r="D654" s="210">
        <f>SUM(D655:D659)</f>
        <v>47</v>
      </c>
      <c r="E654" s="210">
        <f>SUM(E655:E659)</f>
        <v>52</v>
      </c>
      <c r="F654" s="210">
        <f>SUM(F655:F659)</f>
        <v>63</v>
      </c>
      <c r="G654" s="211">
        <f t="shared" si="20"/>
        <v>134.042553191489</v>
      </c>
      <c r="H654" s="211">
        <f t="shared" si="21"/>
        <v>121.153846153846</v>
      </c>
      <c r="I654" s="151">
        <f t="shared" si="19"/>
        <v>162</v>
      </c>
    </row>
    <row r="655" s="198" customFormat="1" ht="16" customHeight="1" spans="1:9">
      <c r="A655" s="151" t="s">
        <v>1403</v>
      </c>
      <c r="B655" s="209">
        <v>2081601</v>
      </c>
      <c r="C655" s="209" t="s">
        <v>1404</v>
      </c>
      <c r="D655" s="213">
        <v>37</v>
      </c>
      <c r="E655" s="213">
        <v>42</v>
      </c>
      <c r="F655" s="213">
        <v>50</v>
      </c>
      <c r="G655" s="211">
        <f t="shared" si="20"/>
        <v>135.135135135135</v>
      </c>
      <c r="H655" s="211">
        <f t="shared" si="21"/>
        <v>119.047619047619</v>
      </c>
      <c r="I655" s="151">
        <f t="shared" si="19"/>
        <v>129</v>
      </c>
    </row>
    <row r="656" customFormat="1" ht="14.25" hidden="1" spans="1:9">
      <c r="A656" s="151" t="s">
        <v>1403</v>
      </c>
      <c r="B656" s="156">
        <v>2081602</v>
      </c>
      <c r="C656" s="156" t="s">
        <v>1436</v>
      </c>
      <c r="D656" s="158">
        <v>0</v>
      </c>
      <c r="E656" s="158">
        <v>0</v>
      </c>
      <c r="F656" s="158"/>
      <c r="G656" s="214"/>
      <c r="H656" s="214"/>
      <c r="I656" s="151">
        <f t="shared" si="19"/>
        <v>0</v>
      </c>
    </row>
    <row r="657" customFormat="1" ht="14.25" hidden="1" spans="1:9">
      <c r="A657" s="151" t="s">
        <v>1403</v>
      </c>
      <c r="B657" s="156">
        <v>2081603</v>
      </c>
      <c r="C657" s="156" t="s">
        <v>1406</v>
      </c>
      <c r="D657" s="158">
        <v>0</v>
      </c>
      <c r="E657" s="158">
        <v>0</v>
      </c>
      <c r="F657" s="158"/>
      <c r="G657" s="214"/>
      <c r="H657" s="214"/>
      <c r="I657" s="151">
        <f t="shared" si="19"/>
        <v>0</v>
      </c>
    </row>
    <row r="658" s="198" customFormat="1" ht="16" customHeight="1" spans="1:9">
      <c r="A658" s="151" t="s">
        <v>1403</v>
      </c>
      <c r="B658" s="209">
        <v>2081650</v>
      </c>
      <c r="C658" s="209" t="s">
        <v>1426</v>
      </c>
      <c r="D658" s="213">
        <v>10</v>
      </c>
      <c r="E658" s="213">
        <v>10</v>
      </c>
      <c r="F658" s="213"/>
      <c r="G658" s="211">
        <f t="shared" si="20"/>
        <v>0</v>
      </c>
      <c r="H658" s="211">
        <f t="shared" si="21"/>
        <v>0</v>
      </c>
      <c r="I658" s="151">
        <f t="shared" si="19"/>
        <v>20</v>
      </c>
    </row>
    <row r="659" s="198" customFormat="1" ht="16" customHeight="1" spans="1:9">
      <c r="A659" s="151" t="s">
        <v>1403</v>
      </c>
      <c r="B659" s="209">
        <v>2081699</v>
      </c>
      <c r="C659" s="209" t="s">
        <v>1859</v>
      </c>
      <c r="D659" s="213">
        <v>0</v>
      </c>
      <c r="E659" s="213">
        <v>0</v>
      </c>
      <c r="F659" s="213">
        <v>13</v>
      </c>
      <c r="G659" s="211"/>
      <c r="H659" s="211"/>
      <c r="I659" s="151">
        <f t="shared" si="19"/>
        <v>13</v>
      </c>
    </row>
    <row r="660" s="198" customFormat="1" ht="16" customHeight="1" spans="1:9">
      <c r="A660" s="151" t="s">
        <v>1401</v>
      </c>
      <c r="B660" s="209">
        <v>20819</v>
      </c>
      <c r="C660" s="212" t="s">
        <v>1860</v>
      </c>
      <c r="D660" s="210">
        <f>SUM(D661:D662)</f>
        <v>10239</v>
      </c>
      <c r="E660" s="210">
        <f>SUM(E661:E662)</f>
        <v>12434</v>
      </c>
      <c r="F660" s="210">
        <f>SUM(F661:F662)</f>
        <v>10413</v>
      </c>
      <c r="G660" s="211">
        <f t="shared" si="20"/>
        <v>101.699384705538</v>
      </c>
      <c r="H660" s="211">
        <f t="shared" si="21"/>
        <v>83.7461798294998</v>
      </c>
      <c r="I660" s="151">
        <f t="shared" si="19"/>
        <v>33086</v>
      </c>
    </row>
    <row r="661" s="198" customFormat="1" ht="16" customHeight="1" spans="1:9">
      <c r="A661" s="151" t="s">
        <v>1403</v>
      </c>
      <c r="B661" s="209">
        <v>2081901</v>
      </c>
      <c r="C661" s="209" t="s">
        <v>1861</v>
      </c>
      <c r="D661" s="213">
        <v>1518</v>
      </c>
      <c r="E661" s="213">
        <v>1996</v>
      </c>
      <c r="F661" s="213">
        <v>1575</v>
      </c>
      <c r="G661" s="211">
        <f t="shared" si="20"/>
        <v>103.754940711462</v>
      </c>
      <c r="H661" s="211">
        <f t="shared" si="21"/>
        <v>78.9078156312625</v>
      </c>
      <c r="I661" s="151">
        <f t="shared" si="19"/>
        <v>5089</v>
      </c>
    </row>
    <row r="662" s="198" customFormat="1" ht="16" customHeight="1" spans="1:9">
      <c r="A662" s="151" t="s">
        <v>1403</v>
      </c>
      <c r="B662" s="209">
        <v>2081902</v>
      </c>
      <c r="C662" s="209" t="s">
        <v>1862</v>
      </c>
      <c r="D662" s="213">
        <v>8721</v>
      </c>
      <c r="E662" s="213">
        <v>10438</v>
      </c>
      <c r="F662" s="213">
        <v>8838</v>
      </c>
      <c r="G662" s="211">
        <f t="shared" si="20"/>
        <v>101.341589267286</v>
      </c>
      <c r="H662" s="211">
        <f t="shared" si="21"/>
        <v>84.6713929871623</v>
      </c>
      <c r="I662" s="151">
        <f t="shared" si="19"/>
        <v>27997</v>
      </c>
    </row>
    <row r="663" s="198" customFormat="1" ht="16" customHeight="1" spans="1:9">
      <c r="A663" s="151" t="s">
        <v>1401</v>
      </c>
      <c r="B663" s="209">
        <v>20820</v>
      </c>
      <c r="C663" s="212" t="s">
        <v>1863</v>
      </c>
      <c r="D663" s="210">
        <f>SUM(D664:D665)</f>
        <v>942</v>
      </c>
      <c r="E663" s="210">
        <f>SUM(E664:E665)</f>
        <v>770</v>
      </c>
      <c r="F663" s="210">
        <f>SUM(F664:F665)</f>
        <v>1562</v>
      </c>
      <c r="G663" s="211">
        <f t="shared" si="20"/>
        <v>165.817409766454</v>
      </c>
      <c r="H663" s="211">
        <f t="shared" si="21"/>
        <v>202.857142857143</v>
      </c>
      <c r="I663" s="151">
        <f t="shared" si="19"/>
        <v>3274</v>
      </c>
    </row>
    <row r="664" s="198" customFormat="1" ht="16" customHeight="1" spans="1:9">
      <c r="A664" s="151" t="s">
        <v>1403</v>
      </c>
      <c r="B664" s="209">
        <v>2082001</v>
      </c>
      <c r="C664" s="209" t="s">
        <v>1864</v>
      </c>
      <c r="D664" s="213">
        <v>922</v>
      </c>
      <c r="E664" s="213">
        <v>770</v>
      </c>
      <c r="F664" s="213">
        <v>1557</v>
      </c>
      <c r="G664" s="211">
        <f t="shared" si="20"/>
        <v>168.872017353579</v>
      </c>
      <c r="H664" s="211">
        <f t="shared" si="21"/>
        <v>202.207792207792</v>
      </c>
      <c r="I664" s="151">
        <f t="shared" si="19"/>
        <v>3249</v>
      </c>
    </row>
    <row r="665" s="198" customFormat="1" ht="16" customHeight="1" spans="1:9">
      <c r="A665" s="151" t="s">
        <v>1403</v>
      </c>
      <c r="B665" s="209">
        <v>2082002</v>
      </c>
      <c r="C665" s="209" t="s">
        <v>1865</v>
      </c>
      <c r="D665" s="213">
        <v>20</v>
      </c>
      <c r="E665" s="213">
        <v>0</v>
      </c>
      <c r="F665" s="213">
        <v>5</v>
      </c>
      <c r="G665" s="211">
        <f t="shared" si="20"/>
        <v>25</v>
      </c>
      <c r="H665" s="211"/>
      <c r="I665" s="151">
        <f t="shared" si="19"/>
        <v>25</v>
      </c>
    </row>
    <row r="666" s="198" customFormat="1" ht="16" customHeight="1" spans="1:9">
      <c r="A666" s="151" t="s">
        <v>1401</v>
      </c>
      <c r="B666" s="209">
        <v>20821</v>
      </c>
      <c r="C666" s="212" t="s">
        <v>1866</v>
      </c>
      <c r="D666" s="210">
        <f>SUM(D667:D668)</f>
        <v>808</v>
      </c>
      <c r="E666" s="210">
        <f>SUM(E667:E668)</f>
        <v>963</v>
      </c>
      <c r="F666" s="210">
        <f>SUM(F667:F668)</f>
        <v>1195</v>
      </c>
      <c r="G666" s="211">
        <f t="shared" si="20"/>
        <v>147.89603960396</v>
      </c>
      <c r="H666" s="211">
        <f t="shared" si="21"/>
        <v>124.091381100727</v>
      </c>
      <c r="I666" s="151">
        <f t="shared" si="19"/>
        <v>2966</v>
      </c>
    </row>
    <row r="667" s="198" customFormat="1" ht="16" customHeight="1" spans="1:9">
      <c r="A667" s="151" t="s">
        <v>1403</v>
      </c>
      <c r="B667" s="209">
        <v>2082101</v>
      </c>
      <c r="C667" s="209" t="s">
        <v>1867</v>
      </c>
      <c r="D667" s="213">
        <v>59</v>
      </c>
      <c r="E667" s="213">
        <v>33</v>
      </c>
      <c r="F667" s="213">
        <v>634</v>
      </c>
      <c r="G667" s="211">
        <f t="shared" si="20"/>
        <v>1074.57627118644</v>
      </c>
      <c r="H667" s="211">
        <f t="shared" si="21"/>
        <v>1921.21212121212</v>
      </c>
      <c r="I667" s="151">
        <f t="shared" si="19"/>
        <v>726</v>
      </c>
    </row>
    <row r="668" s="198" customFormat="1" ht="16" customHeight="1" spans="1:9">
      <c r="A668" s="151" t="s">
        <v>1403</v>
      </c>
      <c r="B668" s="209">
        <v>2082102</v>
      </c>
      <c r="C668" s="209" t="s">
        <v>1868</v>
      </c>
      <c r="D668" s="213">
        <v>749</v>
      </c>
      <c r="E668" s="213">
        <v>930</v>
      </c>
      <c r="F668" s="213">
        <v>561</v>
      </c>
      <c r="G668" s="211">
        <f t="shared" si="20"/>
        <v>74.8998664886515</v>
      </c>
      <c r="H668" s="211">
        <f t="shared" si="21"/>
        <v>60.3225806451613</v>
      </c>
      <c r="I668" s="151">
        <f t="shared" si="19"/>
        <v>2240</v>
      </c>
    </row>
    <row r="669" customFormat="1" ht="14.25" hidden="1" spans="1:9">
      <c r="A669" s="151" t="s">
        <v>1401</v>
      </c>
      <c r="B669" s="156">
        <v>20824</v>
      </c>
      <c r="C669" s="215" t="s">
        <v>1869</v>
      </c>
      <c r="D669" s="162">
        <f>SUM(D670:D671)</f>
        <v>0</v>
      </c>
      <c r="E669" s="162">
        <f>SUM(E670:E671)</f>
        <v>0</v>
      </c>
      <c r="F669" s="162">
        <f>SUM(F670:F671)</f>
        <v>0</v>
      </c>
      <c r="G669" s="214"/>
      <c r="H669" s="214"/>
      <c r="I669" s="151">
        <f t="shared" si="19"/>
        <v>0</v>
      </c>
    </row>
    <row r="670" customFormat="1" ht="14.25" hidden="1" spans="1:9">
      <c r="A670" s="151" t="s">
        <v>1403</v>
      </c>
      <c r="B670" s="156">
        <v>2082401</v>
      </c>
      <c r="C670" s="156" t="s">
        <v>1870</v>
      </c>
      <c r="D670" s="158">
        <v>0</v>
      </c>
      <c r="E670" s="158">
        <v>0</v>
      </c>
      <c r="F670" s="158"/>
      <c r="G670" s="214"/>
      <c r="H670" s="214"/>
      <c r="I670" s="151">
        <f t="shared" si="19"/>
        <v>0</v>
      </c>
    </row>
    <row r="671" customFormat="1" ht="14.25" hidden="1" spans="1:9">
      <c r="A671" s="151" t="s">
        <v>1403</v>
      </c>
      <c r="B671" s="156">
        <v>2082402</v>
      </c>
      <c r="C671" s="156" t="s">
        <v>1871</v>
      </c>
      <c r="D671" s="158">
        <v>0</v>
      </c>
      <c r="E671" s="158">
        <v>0</v>
      </c>
      <c r="F671" s="158"/>
      <c r="G671" s="214"/>
      <c r="H671" s="214"/>
      <c r="I671" s="151">
        <f t="shared" si="19"/>
        <v>0</v>
      </c>
    </row>
    <row r="672" customFormat="1" ht="14.25" hidden="1" spans="1:9">
      <c r="A672" s="151" t="s">
        <v>1401</v>
      </c>
      <c r="B672" s="156">
        <v>20825</v>
      </c>
      <c r="C672" s="215" t="s">
        <v>1872</v>
      </c>
      <c r="D672" s="162">
        <f>SUM(D673:D674)</f>
        <v>0</v>
      </c>
      <c r="E672" s="162">
        <f>SUM(E673:E674)</f>
        <v>0</v>
      </c>
      <c r="F672" s="162">
        <f>SUM(F673:F674)</f>
        <v>0</v>
      </c>
      <c r="G672" s="214"/>
      <c r="H672" s="214"/>
      <c r="I672" s="151">
        <f t="shared" si="19"/>
        <v>0</v>
      </c>
    </row>
    <row r="673" customFormat="1" ht="14.25" hidden="1" spans="1:9">
      <c r="A673" s="151" t="s">
        <v>1403</v>
      </c>
      <c r="B673" s="156">
        <v>2082501</v>
      </c>
      <c r="C673" s="156" t="s">
        <v>1873</v>
      </c>
      <c r="D673" s="158">
        <v>0</v>
      </c>
      <c r="E673" s="158">
        <v>0</v>
      </c>
      <c r="F673" s="158"/>
      <c r="G673" s="214"/>
      <c r="H673" s="214"/>
      <c r="I673" s="151">
        <f t="shared" si="19"/>
        <v>0</v>
      </c>
    </row>
    <row r="674" customFormat="1" ht="14.25" hidden="1" spans="1:9">
      <c r="A674" s="151" t="s">
        <v>1403</v>
      </c>
      <c r="B674" s="156">
        <v>2082502</v>
      </c>
      <c r="C674" s="156" t="s">
        <v>1874</v>
      </c>
      <c r="D674" s="158">
        <v>0</v>
      </c>
      <c r="E674" s="158">
        <v>0</v>
      </c>
      <c r="F674" s="158"/>
      <c r="G674" s="214"/>
      <c r="H674" s="214"/>
      <c r="I674" s="151">
        <f t="shared" si="19"/>
        <v>0</v>
      </c>
    </row>
    <row r="675" s="198" customFormat="1" ht="16" customHeight="1" spans="1:9">
      <c r="A675" s="151" t="s">
        <v>1401</v>
      </c>
      <c r="B675" s="209">
        <v>20826</v>
      </c>
      <c r="C675" s="212" t="s">
        <v>1875</v>
      </c>
      <c r="D675" s="210">
        <f>SUM(D676:D678)</f>
        <v>11215</v>
      </c>
      <c r="E675" s="210">
        <f>SUM(E676:E678)</f>
        <v>13705</v>
      </c>
      <c r="F675" s="210">
        <f>SUM(F676:F678)</f>
        <v>12184</v>
      </c>
      <c r="G675" s="211">
        <f t="shared" si="20"/>
        <v>108.640213999108</v>
      </c>
      <c r="H675" s="211">
        <f t="shared" si="21"/>
        <v>88.9018606348048</v>
      </c>
      <c r="I675" s="151">
        <f t="shared" si="19"/>
        <v>37104</v>
      </c>
    </row>
    <row r="676" s="198" customFormat="1" ht="16" customHeight="1" spans="1:9">
      <c r="A676" s="151" t="s">
        <v>1403</v>
      </c>
      <c r="B676" s="209">
        <v>2082601</v>
      </c>
      <c r="C676" s="209" t="s">
        <v>1876</v>
      </c>
      <c r="D676" s="213">
        <v>1227</v>
      </c>
      <c r="E676" s="213">
        <v>2108</v>
      </c>
      <c r="F676" s="213">
        <v>596</v>
      </c>
      <c r="G676" s="211">
        <f t="shared" si="20"/>
        <v>48.5737571312143</v>
      </c>
      <c r="H676" s="211">
        <f t="shared" si="21"/>
        <v>28.2732447817837</v>
      </c>
      <c r="I676" s="151">
        <f t="shared" si="19"/>
        <v>3931</v>
      </c>
    </row>
    <row r="677" s="198" customFormat="1" ht="16" customHeight="1" spans="1:9">
      <c r="A677" s="151" t="s">
        <v>1403</v>
      </c>
      <c r="B677" s="209">
        <v>2082602</v>
      </c>
      <c r="C677" s="209" t="s">
        <v>1877</v>
      </c>
      <c r="D677" s="213">
        <v>9988</v>
      </c>
      <c r="E677" s="213">
        <v>11597</v>
      </c>
      <c r="F677" s="213">
        <v>11588</v>
      </c>
      <c r="G677" s="211">
        <f t="shared" si="20"/>
        <v>116.019223067681</v>
      </c>
      <c r="H677" s="211">
        <f t="shared" si="21"/>
        <v>99.9223937225144</v>
      </c>
      <c r="I677" s="151">
        <f t="shared" si="19"/>
        <v>33173</v>
      </c>
    </row>
    <row r="678" customFormat="1" ht="14.25" hidden="1" spans="1:9">
      <c r="A678" s="151" t="s">
        <v>1403</v>
      </c>
      <c r="B678" s="156">
        <v>2082699</v>
      </c>
      <c r="C678" s="156" t="s">
        <v>1878</v>
      </c>
      <c r="D678" s="158">
        <v>0</v>
      </c>
      <c r="E678" s="158">
        <v>0</v>
      </c>
      <c r="F678" s="158"/>
      <c r="G678" s="214"/>
      <c r="H678" s="214"/>
      <c r="I678" s="151">
        <f t="shared" si="19"/>
        <v>0</v>
      </c>
    </row>
    <row r="679" customFormat="1" ht="14.25" hidden="1" spans="1:9">
      <c r="A679" s="151" t="s">
        <v>1401</v>
      </c>
      <c r="B679" s="156">
        <v>20827</v>
      </c>
      <c r="C679" s="215" t="s">
        <v>1879</v>
      </c>
      <c r="D679" s="162">
        <f>SUM(D680:D682)</f>
        <v>0</v>
      </c>
      <c r="E679" s="162">
        <f>SUM(E680:E682)</f>
        <v>0</v>
      </c>
      <c r="F679" s="162">
        <f>SUM(F680:F682)</f>
        <v>0</v>
      </c>
      <c r="G679" s="214"/>
      <c r="H679" s="214"/>
      <c r="I679" s="151">
        <f t="shared" si="19"/>
        <v>0</v>
      </c>
    </row>
    <row r="680" customFormat="1" ht="14.25" hidden="1" spans="1:9">
      <c r="A680" s="151" t="s">
        <v>1403</v>
      </c>
      <c r="B680" s="156">
        <v>2082701</v>
      </c>
      <c r="C680" s="156" t="s">
        <v>1880</v>
      </c>
      <c r="D680" s="158">
        <v>0</v>
      </c>
      <c r="E680" s="158">
        <v>0</v>
      </c>
      <c r="F680" s="158"/>
      <c r="G680" s="214"/>
      <c r="H680" s="214"/>
      <c r="I680" s="151">
        <f t="shared" si="19"/>
        <v>0</v>
      </c>
    </row>
    <row r="681" customFormat="1" ht="14.25" hidden="1" spans="1:9">
      <c r="A681" s="151" t="s">
        <v>1403</v>
      </c>
      <c r="B681" s="156">
        <v>2082702</v>
      </c>
      <c r="C681" s="156" t="s">
        <v>1881</v>
      </c>
      <c r="D681" s="158">
        <v>0</v>
      </c>
      <c r="E681" s="158">
        <v>0</v>
      </c>
      <c r="F681" s="158"/>
      <c r="G681" s="214"/>
      <c r="H681" s="214"/>
      <c r="I681" s="151">
        <f t="shared" si="19"/>
        <v>0</v>
      </c>
    </row>
    <row r="682" customFormat="1" ht="14.25" hidden="1" spans="1:9">
      <c r="A682" s="151" t="s">
        <v>1403</v>
      </c>
      <c r="B682" s="156">
        <v>2082799</v>
      </c>
      <c r="C682" s="156" t="s">
        <v>1882</v>
      </c>
      <c r="D682" s="158">
        <v>0</v>
      </c>
      <c r="E682" s="158">
        <v>0</v>
      </c>
      <c r="F682" s="158"/>
      <c r="G682" s="214"/>
      <c r="H682" s="214"/>
      <c r="I682" s="151">
        <f t="shared" si="19"/>
        <v>0</v>
      </c>
    </row>
    <row r="683" s="198" customFormat="1" ht="16" customHeight="1" spans="1:9">
      <c r="A683" s="151" t="s">
        <v>1401</v>
      </c>
      <c r="B683" s="209">
        <v>20828</v>
      </c>
      <c r="C683" s="212" t="s">
        <v>1883</v>
      </c>
      <c r="D683" s="210">
        <f>SUM(D684:D691)</f>
        <v>255</v>
      </c>
      <c r="E683" s="210">
        <f>SUM(E684:E691)</f>
        <v>254</v>
      </c>
      <c r="F683" s="210">
        <f>SUM(F684:F691)</f>
        <v>257</v>
      </c>
      <c r="G683" s="211">
        <f t="shared" si="20"/>
        <v>100.78431372549</v>
      </c>
      <c r="H683" s="211">
        <f t="shared" si="21"/>
        <v>101.181102362205</v>
      </c>
      <c r="I683" s="151">
        <f t="shared" si="19"/>
        <v>766</v>
      </c>
    </row>
    <row r="684" s="198" customFormat="1" ht="16" customHeight="1" spans="1:9">
      <c r="A684" s="151" t="s">
        <v>1403</v>
      </c>
      <c r="B684" s="209">
        <v>2082801</v>
      </c>
      <c r="C684" s="209" t="s">
        <v>1404</v>
      </c>
      <c r="D684" s="213">
        <v>202</v>
      </c>
      <c r="E684" s="213">
        <v>201</v>
      </c>
      <c r="F684" s="213">
        <v>217</v>
      </c>
      <c r="G684" s="211">
        <f t="shared" si="20"/>
        <v>107.425742574257</v>
      </c>
      <c r="H684" s="211">
        <f t="shared" si="21"/>
        <v>107.960199004975</v>
      </c>
      <c r="I684" s="151">
        <f t="shared" si="19"/>
        <v>620</v>
      </c>
    </row>
    <row r="685" s="198" customFormat="1" ht="16" customHeight="1" spans="1:9">
      <c r="A685" s="151" t="s">
        <v>1403</v>
      </c>
      <c r="B685" s="209">
        <v>2082802</v>
      </c>
      <c r="C685" s="209" t="s">
        <v>1405</v>
      </c>
      <c r="D685" s="213">
        <v>12</v>
      </c>
      <c r="E685" s="213">
        <v>12</v>
      </c>
      <c r="F685" s="213">
        <v>12</v>
      </c>
      <c r="G685" s="211">
        <f t="shared" si="20"/>
        <v>100</v>
      </c>
      <c r="H685" s="211">
        <f t="shared" si="21"/>
        <v>100</v>
      </c>
      <c r="I685" s="151">
        <f t="shared" si="19"/>
        <v>36</v>
      </c>
    </row>
    <row r="686" customFormat="1" ht="14.25" hidden="1" spans="1:9">
      <c r="A686" s="151" t="s">
        <v>1403</v>
      </c>
      <c r="B686" s="156">
        <v>2082803</v>
      </c>
      <c r="C686" s="156" t="s">
        <v>1406</v>
      </c>
      <c r="D686" s="158">
        <v>0</v>
      </c>
      <c r="E686" s="158">
        <v>0</v>
      </c>
      <c r="F686" s="158"/>
      <c r="G686" s="214"/>
      <c r="H686" s="214"/>
      <c r="I686" s="151">
        <f t="shared" si="19"/>
        <v>0</v>
      </c>
    </row>
    <row r="687" s="198" customFormat="1" ht="16" customHeight="1" spans="1:9">
      <c r="A687" s="151" t="s">
        <v>1403</v>
      </c>
      <c r="B687" s="209">
        <v>2082804</v>
      </c>
      <c r="C687" s="209" t="s">
        <v>1884</v>
      </c>
      <c r="D687" s="213">
        <v>35</v>
      </c>
      <c r="E687" s="213">
        <v>35</v>
      </c>
      <c r="F687" s="213">
        <v>28</v>
      </c>
      <c r="G687" s="211">
        <f t="shared" si="20"/>
        <v>80</v>
      </c>
      <c r="H687" s="211">
        <f t="shared" si="21"/>
        <v>80</v>
      </c>
      <c r="I687" s="151">
        <f t="shared" si="19"/>
        <v>98</v>
      </c>
    </row>
    <row r="688" customFormat="1" ht="14.25" hidden="1" spans="1:9">
      <c r="A688" s="151" t="s">
        <v>1403</v>
      </c>
      <c r="B688" s="156">
        <v>2082805</v>
      </c>
      <c r="C688" s="156" t="s">
        <v>1885</v>
      </c>
      <c r="D688" s="158">
        <v>0</v>
      </c>
      <c r="E688" s="158">
        <v>0</v>
      </c>
      <c r="F688" s="158"/>
      <c r="G688" s="214"/>
      <c r="H688" s="214"/>
      <c r="I688" s="151">
        <f t="shared" si="19"/>
        <v>0</v>
      </c>
    </row>
    <row r="689" customFormat="1" ht="14.25" hidden="1" spans="1:9">
      <c r="A689" s="151" t="s">
        <v>1403</v>
      </c>
      <c r="B689" s="156">
        <v>2082806</v>
      </c>
      <c r="C689" s="156" t="s">
        <v>1447</v>
      </c>
      <c r="D689" s="158">
        <v>0</v>
      </c>
      <c r="E689" s="158">
        <v>0</v>
      </c>
      <c r="F689" s="158"/>
      <c r="G689" s="214"/>
      <c r="H689" s="214"/>
      <c r="I689" s="151">
        <f t="shared" si="19"/>
        <v>0</v>
      </c>
    </row>
    <row r="690" customFormat="1" ht="14.25" hidden="1" spans="1:9">
      <c r="A690" s="151" t="s">
        <v>1403</v>
      </c>
      <c r="B690" s="156">
        <v>2082850</v>
      </c>
      <c r="C690" s="156" t="s">
        <v>1413</v>
      </c>
      <c r="D690" s="158">
        <v>0</v>
      </c>
      <c r="E690" s="158">
        <v>0</v>
      </c>
      <c r="F690" s="158"/>
      <c r="G690" s="214"/>
      <c r="H690" s="214"/>
      <c r="I690" s="151">
        <f t="shared" si="19"/>
        <v>0</v>
      </c>
    </row>
    <row r="691" s="198" customFormat="1" ht="16" customHeight="1" spans="1:9">
      <c r="A691" s="151" t="s">
        <v>1403</v>
      </c>
      <c r="B691" s="209">
        <v>2082899</v>
      </c>
      <c r="C691" s="209" t="s">
        <v>1886</v>
      </c>
      <c r="D691" s="213">
        <v>6</v>
      </c>
      <c r="E691" s="213">
        <v>6</v>
      </c>
      <c r="F691" s="213"/>
      <c r="G691" s="211">
        <f t="shared" si="20"/>
        <v>0</v>
      </c>
      <c r="H691" s="211">
        <f t="shared" si="21"/>
        <v>0</v>
      </c>
      <c r="I691" s="151">
        <f t="shared" si="19"/>
        <v>12</v>
      </c>
    </row>
    <row r="692" customFormat="1" ht="14.25" hidden="1" spans="1:9">
      <c r="A692" s="151" t="s">
        <v>1401</v>
      </c>
      <c r="B692" s="156">
        <v>20830</v>
      </c>
      <c r="C692" s="215" t="s">
        <v>1887</v>
      </c>
      <c r="D692" s="162">
        <f>SUM(D693:D694)</f>
        <v>0</v>
      </c>
      <c r="E692" s="162">
        <f>SUM(E693:E694)</f>
        <v>0</v>
      </c>
      <c r="F692" s="162">
        <f>SUM(F693:F694)</f>
        <v>0</v>
      </c>
      <c r="G692" s="214"/>
      <c r="H692" s="214"/>
      <c r="I692" s="151">
        <f t="shared" si="19"/>
        <v>0</v>
      </c>
    </row>
    <row r="693" customFormat="1" ht="14.25" hidden="1" spans="1:9">
      <c r="A693" s="151" t="s">
        <v>1403</v>
      </c>
      <c r="B693" s="156">
        <v>2083001</v>
      </c>
      <c r="C693" s="156" t="s">
        <v>1888</v>
      </c>
      <c r="D693" s="158">
        <v>0</v>
      </c>
      <c r="E693" s="158">
        <v>0</v>
      </c>
      <c r="F693" s="158"/>
      <c r="G693" s="214"/>
      <c r="H693" s="214"/>
      <c r="I693" s="151">
        <f t="shared" si="19"/>
        <v>0</v>
      </c>
    </row>
    <row r="694" customFormat="1" ht="14.25" hidden="1" spans="1:9">
      <c r="A694" s="151" t="s">
        <v>1403</v>
      </c>
      <c r="B694" s="156">
        <v>2083099</v>
      </c>
      <c r="C694" s="156" t="s">
        <v>1889</v>
      </c>
      <c r="D694" s="158">
        <v>0</v>
      </c>
      <c r="E694" s="158">
        <v>0</v>
      </c>
      <c r="F694" s="158"/>
      <c r="G694" s="214"/>
      <c r="H694" s="214"/>
      <c r="I694" s="151">
        <f t="shared" si="19"/>
        <v>0</v>
      </c>
    </row>
    <row r="695" s="198" customFormat="1" ht="16" customHeight="1" spans="1:9">
      <c r="A695" s="151" t="s">
        <v>1401</v>
      </c>
      <c r="B695" s="209">
        <v>20899</v>
      </c>
      <c r="C695" s="212" t="s">
        <v>1890</v>
      </c>
      <c r="D695" s="210">
        <f>D696</f>
        <v>110</v>
      </c>
      <c r="E695" s="210">
        <f>E696</f>
        <v>-1888</v>
      </c>
      <c r="F695" s="210">
        <f>F696</f>
        <v>93</v>
      </c>
      <c r="G695" s="211">
        <f t="shared" si="20"/>
        <v>84.5454545454545</v>
      </c>
      <c r="H695" s="211">
        <f t="shared" si="21"/>
        <v>-4.92584745762712</v>
      </c>
      <c r="I695" s="151">
        <f t="shared" si="19"/>
        <v>-1685</v>
      </c>
    </row>
    <row r="696" s="198" customFormat="1" ht="16" customHeight="1" spans="1:9">
      <c r="A696" s="151" t="s">
        <v>1403</v>
      </c>
      <c r="B696" s="209">
        <v>2089999</v>
      </c>
      <c r="C696" s="209" t="s">
        <v>1891</v>
      </c>
      <c r="D696" s="213">
        <v>110</v>
      </c>
      <c r="E696" s="213">
        <v>-1888</v>
      </c>
      <c r="F696" s="213">
        <v>93</v>
      </c>
      <c r="G696" s="211">
        <f t="shared" si="20"/>
        <v>84.5454545454545</v>
      </c>
      <c r="H696" s="211">
        <f t="shared" si="21"/>
        <v>-4.92584745762712</v>
      </c>
      <c r="I696" s="151">
        <f t="shared" si="19"/>
        <v>-1685</v>
      </c>
    </row>
    <row r="697" s="198" customFormat="1" ht="16" customHeight="1" spans="1:9">
      <c r="A697" s="151" t="s">
        <v>1399</v>
      </c>
      <c r="B697" s="209">
        <v>210</v>
      </c>
      <c r="C697" s="212" t="s">
        <v>1892</v>
      </c>
      <c r="D697" s="210">
        <f>SUM(D698,D703,D718,D722,D734,D738,D743,D747,D751,D754,D763,D770,D775,D778)</f>
        <v>19909</v>
      </c>
      <c r="E697" s="210">
        <f>SUM(E698,E703,E718,E722,E734,E738,E743,E747,E751,E754,E763,E770,E775,E778)</f>
        <v>23966</v>
      </c>
      <c r="F697" s="210">
        <f>SUM(F698,F703,F718,F722,F734,F738,F743,F747,F751,F754,F763,F770,F775,F778)</f>
        <v>23801</v>
      </c>
      <c r="G697" s="211">
        <f t="shared" si="20"/>
        <v>119.54894771209</v>
      </c>
      <c r="H697" s="211">
        <f t="shared" si="21"/>
        <v>99.3115246599349</v>
      </c>
      <c r="I697" s="151">
        <f t="shared" si="19"/>
        <v>67676</v>
      </c>
    </row>
    <row r="698" s="198" customFormat="1" ht="16" customHeight="1" spans="1:9">
      <c r="A698" s="151" t="s">
        <v>1401</v>
      </c>
      <c r="B698" s="209">
        <v>21001</v>
      </c>
      <c r="C698" s="212" t="s">
        <v>1893</v>
      </c>
      <c r="D698" s="210">
        <f>SUM(D699:D702)</f>
        <v>526</v>
      </c>
      <c r="E698" s="210">
        <f>SUM(E699:E702)</f>
        <v>888</v>
      </c>
      <c r="F698" s="210">
        <f>SUM(F699:F702)</f>
        <v>681</v>
      </c>
      <c r="G698" s="211">
        <f t="shared" si="20"/>
        <v>129.467680608365</v>
      </c>
      <c r="H698" s="211">
        <f t="shared" si="21"/>
        <v>76.6891891891892</v>
      </c>
      <c r="I698" s="151">
        <f t="shared" si="19"/>
        <v>2095</v>
      </c>
    </row>
    <row r="699" s="198" customFormat="1" ht="16" customHeight="1" spans="1:9">
      <c r="A699" s="151" t="s">
        <v>1403</v>
      </c>
      <c r="B699" s="209">
        <v>2100101</v>
      </c>
      <c r="C699" s="209" t="s">
        <v>1404</v>
      </c>
      <c r="D699" s="213">
        <v>360</v>
      </c>
      <c r="E699" s="213">
        <v>376</v>
      </c>
      <c r="F699" s="213">
        <v>403</v>
      </c>
      <c r="G699" s="211">
        <f t="shared" si="20"/>
        <v>111.944444444444</v>
      </c>
      <c r="H699" s="211">
        <f t="shared" si="21"/>
        <v>107.18085106383</v>
      </c>
      <c r="I699" s="151">
        <f t="shared" si="19"/>
        <v>1139</v>
      </c>
    </row>
    <row r="700" customFormat="1" ht="14.25" hidden="1" spans="1:9">
      <c r="A700" s="151" t="s">
        <v>1403</v>
      </c>
      <c r="B700" s="156">
        <v>2100102</v>
      </c>
      <c r="C700" s="156" t="s">
        <v>1436</v>
      </c>
      <c r="D700" s="158">
        <v>0</v>
      </c>
      <c r="E700" s="158">
        <v>0</v>
      </c>
      <c r="F700" s="158"/>
      <c r="G700" s="214"/>
      <c r="H700" s="214"/>
      <c r="I700" s="151">
        <f t="shared" si="19"/>
        <v>0</v>
      </c>
    </row>
    <row r="701" customFormat="1" ht="14.25" hidden="1" spans="1:9">
      <c r="A701" s="151" t="s">
        <v>1403</v>
      </c>
      <c r="B701" s="156">
        <v>2100103</v>
      </c>
      <c r="C701" s="156" t="s">
        <v>1406</v>
      </c>
      <c r="D701" s="158">
        <v>0</v>
      </c>
      <c r="E701" s="158">
        <v>0</v>
      </c>
      <c r="F701" s="158"/>
      <c r="G701" s="214"/>
      <c r="H701" s="214"/>
      <c r="I701" s="151">
        <f t="shared" si="19"/>
        <v>0</v>
      </c>
    </row>
    <row r="702" s="198" customFormat="1" ht="16" customHeight="1" spans="1:9">
      <c r="A702" s="151" t="s">
        <v>1403</v>
      </c>
      <c r="B702" s="209">
        <v>2100199</v>
      </c>
      <c r="C702" s="209" t="s">
        <v>1894</v>
      </c>
      <c r="D702" s="213">
        <v>166</v>
      </c>
      <c r="E702" s="213">
        <v>512</v>
      </c>
      <c r="F702" s="213">
        <v>278</v>
      </c>
      <c r="G702" s="211">
        <f t="shared" si="20"/>
        <v>167.469879518072</v>
      </c>
      <c r="H702" s="211">
        <f t="shared" si="21"/>
        <v>54.296875</v>
      </c>
      <c r="I702" s="151">
        <f t="shared" si="19"/>
        <v>956</v>
      </c>
    </row>
    <row r="703" s="198" customFormat="1" ht="16" customHeight="1" spans="1:9">
      <c r="A703" s="151" t="s">
        <v>1401</v>
      </c>
      <c r="B703" s="209">
        <v>21002</v>
      </c>
      <c r="C703" s="212" t="s">
        <v>1895</v>
      </c>
      <c r="D703" s="210">
        <f>SUM(D704:D717)</f>
        <v>5311</v>
      </c>
      <c r="E703" s="210">
        <f>SUM(E704:E717)</f>
        <v>4538</v>
      </c>
      <c r="F703" s="210">
        <f>SUM(F704:F717)</f>
        <v>4557</v>
      </c>
      <c r="G703" s="211">
        <f t="shared" si="20"/>
        <v>85.8030502730183</v>
      </c>
      <c r="H703" s="211">
        <f t="shared" si="21"/>
        <v>100.4186866461</v>
      </c>
      <c r="I703" s="151">
        <f t="shared" si="19"/>
        <v>14406</v>
      </c>
    </row>
    <row r="704" s="198" customFormat="1" ht="16" customHeight="1" spans="1:9">
      <c r="A704" s="151" t="s">
        <v>1403</v>
      </c>
      <c r="B704" s="209">
        <v>2100201</v>
      </c>
      <c r="C704" s="209" t="s">
        <v>1896</v>
      </c>
      <c r="D704" s="213">
        <v>3137</v>
      </c>
      <c r="E704" s="213">
        <v>3049</v>
      </c>
      <c r="F704" s="213">
        <v>3348</v>
      </c>
      <c r="G704" s="211">
        <f t="shared" si="20"/>
        <v>106.726171501434</v>
      </c>
      <c r="H704" s="211">
        <f t="shared" si="21"/>
        <v>109.806493932437</v>
      </c>
      <c r="I704" s="151">
        <f t="shared" si="19"/>
        <v>9534</v>
      </c>
    </row>
    <row r="705" s="198" customFormat="1" ht="16" customHeight="1" spans="1:9">
      <c r="A705" s="151" t="s">
        <v>1403</v>
      </c>
      <c r="B705" s="209">
        <v>2100202</v>
      </c>
      <c r="C705" s="209" t="s">
        <v>1897</v>
      </c>
      <c r="D705" s="213">
        <v>1743</v>
      </c>
      <c r="E705" s="213">
        <v>887</v>
      </c>
      <c r="F705" s="213">
        <v>957</v>
      </c>
      <c r="G705" s="211">
        <f t="shared" si="20"/>
        <v>54.9053356282272</v>
      </c>
      <c r="H705" s="211">
        <f t="shared" si="21"/>
        <v>107.891770011274</v>
      </c>
      <c r="I705" s="151">
        <f t="shared" si="19"/>
        <v>3587</v>
      </c>
    </row>
    <row r="706" customFormat="1" ht="14.25" hidden="1" spans="1:9">
      <c r="A706" s="151" t="s">
        <v>1403</v>
      </c>
      <c r="B706" s="156">
        <v>2100203</v>
      </c>
      <c r="C706" s="156" t="s">
        <v>1898</v>
      </c>
      <c r="D706" s="158">
        <v>0</v>
      </c>
      <c r="E706" s="158">
        <v>0</v>
      </c>
      <c r="F706" s="158"/>
      <c r="G706" s="214"/>
      <c r="H706" s="214"/>
      <c r="I706" s="151">
        <f t="shared" si="19"/>
        <v>0</v>
      </c>
    </row>
    <row r="707" customFormat="1" ht="14.25" hidden="1" spans="1:9">
      <c r="A707" s="151" t="s">
        <v>1403</v>
      </c>
      <c r="B707" s="156">
        <v>2100204</v>
      </c>
      <c r="C707" s="156" t="s">
        <v>1899</v>
      </c>
      <c r="D707" s="158">
        <v>0</v>
      </c>
      <c r="E707" s="158">
        <v>0</v>
      </c>
      <c r="F707" s="158"/>
      <c r="G707" s="214"/>
      <c r="H707" s="214"/>
      <c r="I707" s="151">
        <f t="shared" si="19"/>
        <v>0</v>
      </c>
    </row>
    <row r="708" customFormat="1" ht="14.25" hidden="1" spans="1:9">
      <c r="A708" s="151" t="s">
        <v>1403</v>
      </c>
      <c r="B708" s="156">
        <v>2100205</v>
      </c>
      <c r="C708" s="156" t="s">
        <v>1900</v>
      </c>
      <c r="D708" s="158">
        <v>0</v>
      </c>
      <c r="E708" s="158">
        <v>0</v>
      </c>
      <c r="F708" s="158"/>
      <c r="G708" s="214"/>
      <c r="H708" s="214"/>
      <c r="I708" s="151">
        <f t="shared" si="19"/>
        <v>0</v>
      </c>
    </row>
    <row r="709" s="198" customFormat="1" ht="16" customHeight="1" spans="1:9">
      <c r="A709" s="151" t="s">
        <v>1403</v>
      </c>
      <c r="B709" s="209">
        <v>2100206</v>
      </c>
      <c r="C709" s="209" t="s">
        <v>1901</v>
      </c>
      <c r="D709" s="213">
        <v>0</v>
      </c>
      <c r="E709" s="213">
        <v>12</v>
      </c>
      <c r="F709" s="213"/>
      <c r="G709" s="211"/>
      <c r="H709" s="211">
        <f t="shared" si="21"/>
        <v>0</v>
      </c>
      <c r="I709" s="151">
        <f t="shared" si="19"/>
        <v>12</v>
      </c>
    </row>
    <row r="710" customFormat="1" ht="14.25" hidden="1" spans="1:9">
      <c r="A710" s="151" t="s">
        <v>1403</v>
      </c>
      <c r="B710" s="156">
        <v>2100207</v>
      </c>
      <c r="C710" s="156" t="s">
        <v>1902</v>
      </c>
      <c r="D710" s="158">
        <v>0</v>
      </c>
      <c r="E710" s="158">
        <v>0</v>
      </c>
      <c r="F710" s="158"/>
      <c r="G710" s="214"/>
      <c r="H710" s="214"/>
      <c r="I710" s="151">
        <f t="shared" si="19"/>
        <v>0</v>
      </c>
    </row>
    <row r="711" customFormat="1" ht="14.25" hidden="1" spans="1:9">
      <c r="A711" s="151" t="s">
        <v>1403</v>
      </c>
      <c r="B711" s="156">
        <v>2100208</v>
      </c>
      <c r="C711" s="156" t="s">
        <v>1903</v>
      </c>
      <c r="D711" s="158">
        <v>0</v>
      </c>
      <c r="E711" s="158">
        <v>0</v>
      </c>
      <c r="F711" s="158"/>
      <c r="G711" s="214"/>
      <c r="H711" s="214"/>
      <c r="I711" s="151">
        <f t="shared" ref="I711:I774" si="22">D711+E711+F711</f>
        <v>0</v>
      </c>
    </row>
    <row r="712" customFormat="1" ht="14.25" hidden="1" spans="1:9">
      <c r="A712" s="151" t="s">
        <v>1403</v>
      </c>
      <c r="B712" s="156">
        <v>2100209</v>
      </c>
      <c r="C712" s="156" t="s">
        <v>1904</v>
      </c>
      <c r="D712" s="158">
        <v>0</v>
      </c>
      <c r="E712" s="158">
        <v>0</v>
      </c>
      <c r="F712" s="158"/>
      <c r="G712" s="214"/>
      <c r="H712" s="214"/>
      <c r="I712" s="151">
        <f t="shared" si="22"/>
        <v>0</v>
      </c>
    </row>
    <row r="713" customFormat="1" ht="14.25" hidden="1" spans="1:9">
      <c r="A713" s="151" t="s">
        <v>1403</v>
      </c>
      <c r="B713" s="156">
        <v>2100210</v>
      </c>
      <c r="C713" s="156" t="s">
        <v>1905</v>
      </c>
      <c r="D713" s="158">
        <v>0</v>
      </c>
      <c r="E713" s="158">
        <v>0</v>
      </c>
      <c r="F713" s="158"/>
      <c r="G713" s="214"/>
      <c r="H713" s="214"/>
      <c r="I713" s="151">
        <f t="shared" si="22"/>
        <v>0</v>
      </c>
    </row>
    <row r="714" customFormat="1" ht="14.25" hidden="1" spans="1:9">
      <c r="A714" s="151" t="s">
        <v>1403</v>
      </c>
      <c r="B714" s="156">
        <v>2100211</v>
      </c>
      <c r="C714" s="156" t="s">
        <v>1906</v>
      </c>
      <c r="D714" s="158">
        <v>0</v>
      </c>
      <c r="E714" s="158">
        <v>0</v>
      </c>
      <c r="F714" s="158"/>
      <c r="G714" s="214"/>
      <c r="H714" s="214"/>
      <c r="I714" s="151">
        <f t="shared" si="22"/>
        <v>0</v>
      </c>
    </row>
    <row r="715" customFormat="1" ht="14.25" hidden="1" spans="1:9">
      <c r="A715" s="151" t="s">
        <v>1403</v>
      </c>
      <c r="B715" s="156">
        <v>2100212</v>
      </c>
      <c r="C715" s="156" t="s">
        <v>1907</v>
      </c>
      <c r="D715" s="158">
        <v>0</v>
      </c>
      <c r="E715" s="158">
        <v>0</v>
      </c>
      <c r="F715" s="158"/>
      <c r="G715" s="214"/>
      <c r="H715" s="214"/>
      <c r="I715" s="151">
        <f t="shared" si="22"/>
        <v>0</v>
      </c>
    </row>
    <row r="716" customFormat="1" ht="14.25" hidden="1" spans="1:9">
      <c r="A716" s="151" t="s">
        <v>1403</v>
      </c>
      <c r="B716" s="156">
        <v>2100213</v>
      </c>
      <c r="C716" s="156" t="s">
        <v>1908</v>
      </c>
      <c r="D716" s="158">
        <v>0</v>
      </c>
      <c r="E716" s="158">
        <v>0</v>
      </c>
      <c r="F716" s="158"/>
      <c r="G716" s="214"/>
      <c r="H716" s="214"/>
      <c r="I716" s="151">
        <f t="shared" si="22"/>
        <v>0</v>
      </c>
    </row>
    <row r="717" s="198" customFormat="1" ht="16" customHeight="1" spans="1:9">
      <c r="A717" s="151" t="s">
        <v>1403</v>
      </c>
      <c r="B717" s="209">
        <v>2100299</v>
      </c>
      <c r="C717" s="209" t="s">
        <v>1909</v>
      </c>
      <c r="D717" s="213">
        <v>431</v>
      </c>
      <c r="E717" s="213">
        <v>590</v>
      </c>
      <c r="F717" s="213">
        <v>252</v>
      </c>
      <c r="G717" s="211">
        <f t="shared" ref="G717:G723" si="23">F717/D717*100</f>
        <v>58.4686774941995</v>
      </c>
      <c r="H717" s="211">
        <f t="shared" ref="H711:H774" si="24">F717/E717*100</f>
        <v>42.7118644067797</v>
      </c>
      <c r="I717" s="151">
        <f t="shared" si="22"/>
        <v>1273</v>
      </c>
    </row>
    <row r="718" s="198" customFormat="1" ht="16" customHeight="1" spans="1:9">
      <c r="A718" s="151" t="s">
        <v>1401</v>
      </c>
      <c r="B718" s="209">
        <v>21003</v>
      </c>
      <c r="C718" s="212" t="s">
        <v>1910</v>
      </c>
      <c r="D718" s="210">
        <f>SUM(D719:D721)</f>
        <v>4421</v>
      </c>
      <c r="E718" s="210">
        <f>SUM(E719:E721)</f>
        <v>5040</v>
      </c>
      <c r="F718" s="210">
        <f>SUM(F719:F721)</f>
        <v>4689</v>
      </c>
      <c r="G718" s="211">
        <f t="shared" si="23"/>
        <v>106.061976928297</v>
      </c>
      <c r="H718" s="211">
        <f t="shared" si="24"/>
        <v>93.0357142857143</v>
      </c>
      <c r="I718" s="151">
        <f t="shared" si="22"/>
        <v>14150</v>
      </c>
    </row>
    <row r="719" s="198" customFormat="1" ht="16" customHeight="1" spans="1:9">
      <c r="A719" s="151" t="s">
        <v>1403</v>
      </c>
      <c r="B719" s="209">
        <v>2100301</v>
      </c>
      <c r="C719" s="209" t="s">
        <v>1911</v>
      </c>
      <c r="D719" s="213">
        <v>799</v>
      </c>
      <c r="E719" s="213">
        <v>876</v>
      </c>
      <c r="F719" s="213">
        <v>892</v>
      </c>
      <c r="G719" s="211">
        <f t="shared" si="23"/>
        <v>111.639549436796</v>
      </c>
      <c r="H719" s="211">
        <f t="shared" si="24"/>
        <v>101.826484018265</v>
      </c>
      <c r="I719" s="151">
        <f t="shared" si="22"/>
        <v>2567</v>
      </c>
    </row>
    <row r="720" s="198" customFormat="1" ht="16" customHeight="1" spans="1:9">
      <c r="A720" s="151" t="s">
        <v>1403</v>
      </c>
      <c r="B720" s="209">
        <v>2100302</v>
      </c>
      <c r="C720" s="209" t="s">
        <v>1912</v>
      </c>
      <c r="D720" s="213">
        <v>2521</v>
      </c>
      <c r="E720" s="213">
        <v>3053</v>
      </c>
      <c r="F720" s="213">
        <v>3122</v>
      </c>
      <c r="G720" s="211">
        <f t="shared" si="23"/>
        <v>123.839746132487</v>
      </c>
      <c r="H720" s="211">
        <f t="shared" si="24"/>
        <v>102.260072060269</v>
      </c>
      <c r="I720" s="151">
        <f t="shared" si="22"/>
        <v>8696</v>
      </c>
    </row>
    <row r="721" s="198" customFormat="1" ht="16" customHeight="1" spans="1:9">
      <c r="A721" s="151" t="s">
        <v>1403</v>
      </c>
      <c r="B721" s="209">
        <v>2100399</v>
      </c>
      <c r="C721" s="209" t="s">
        <v>1913</v>
      </c>
      <c r="D721" s="213">
        <v>1101</v>
      </c>
      <c r="E721" s="213">
        <v>1111</v>
      </c>
      <c r="F721" s="213">
        <v>675</v>
      </c>
      <c r="G721" s="211">
        <f t="shared" si="23"/>
        <v>61.3079019073569</v>
      </c>
      <c r="H721" s="211">
        <f t="shared" si="24"/>
        <v>60.7560756075608</v>
      </c>
      <c r="I721" s="151">
        <f t="shared" si="22"/>
        <v>2887</v>
      </c>
    </row>
    <row r="722" s="198" customFormat="1" ht="16" customHeight="1" spans="1:9">
      <c r="A722" s="151" t="s">
        <v>1401</v>
      </c>
      <c r="B722" s="209">
        <v>21004</v>
      </c>
      <c r="C722" s="212" t="s">
        <v>1914</v>
      </c>
      <c r="D722" s="210">
        <f>SUM(D723:D733)</f>
        <v>3609</v>
      </c>
      <c r="E722" s="210">
        <f>SUM(E723:E733)</f>
        <v>3581</v>
      </c>
      <c r="F722" s="210">
        <f>SUM(F723:F733)</f>
        <v>3760</v>
      </c>
      <c r="G722" s="211">
        <f t="shared" si="23"/>
        <v>104.183984483236</v>
      </c>
      <c r="H722" s="211">
        <f t="shared" si="24"/>
        <v>104.998603741972</v>
      </c>
      <c r="I722" s="151">
        <f t="shared" si="22"/>
        <v>10950</v>
      </c>
    </row>
    <row r="723" s="198" customFormat="1" ht="16" customHeight="1" spans="1:9">
      <c r="A723" s="151" t="s">
        <v>1403</v>
      </c>
      <c r="B723" s="209">
        <v>2100401</v>
      </c>
      <c r="C723" s="209" t="s">
        <v>1915</v>
      </c>
      <c r="D723" s="213">
        <v>829</v>
      </c>
      <c r="E723" s="213">
        <v>799</v>
      </c>
      <c r="F723" s="213">
        <v>866</v>
      </c>
      <c r="G723" s="211">
        <f t="shared" si="23"/>
        <v>104.463208685163</v>
      </c>
      <c r="H723" s="211">
        <f t="shared" si="24"/>
        <v>108.385481852315</v>
      </c>
      <c r="I723" s="151">
        <f t="shared" si="22"/>
        <v>2494</v>
      </c>
    </row>
    <row r="724" customFormat="1" ht="14.25" hidden="1" spans="1:9">
      <c r="A724" s="151" t="s">
        <v>1403</v>
      </c>
      <c r="B724" s="156">
        <v>2100402</v>
      </c>
      <c r="C724" s="156" t="s">
        <v>1916</v>
      </c>
      <c r="D724" s="158">
        <v>0</v>
      </c>
      <c r="E724" s="158">
        <v>0</v>
      </c>
      <c r="F724" s="158"/>
      <c r="G724" s="214"/>
      <c r="H724" s="214"/>
      <c r="I724" s="151">
        <f t="shared" si="22"/>
        <v>0</v>
      </c>
    </row>
    <row r="725" s="198" customFormat="1" ht="16" customHeight="1" spans="1:9">
      <c r="A725" s="151" t="s">
        <v>1403</v>
      </c>
      <c r="B725" s="209">
        <v>2100403</v>
      </c>
      <c r="C725" s="209" t="s">
        <v>1917</v>
      </c>
      <c r="D725" s="213">
        <v>747</v>
      </c>
      <c r="E725" s="213">
        <v>745</v>
      </c>
      <c r="F725" s="213">
        <v>744</v>
      </c>
      <c r="G725" s="211">
        <f>F725/D725*100</f>
        <v>99.5983935742972</v>
      </c>
      <c r="H725" s="211">
        <f t="shared" si="24"/>
        <v>99.8657718120805</v>
      </c>
      <c r="I725" s="151">
        <f t="shared" si="22"/>
        <v>2236</v>
      </c>
    </row>
    <row r="726" customFormat="1" ht="14.25" hidden="1" spans="1:9">
      <c r="A726" s="151" t="s">
        <v>1403</v>
      </c>
      <c r="B726" s="156">
        <v>2100404</v>
      </c>
      <c r="C726" s="156" t="s">
        <v>1918</v>
      </c>
      <c r="D726" s="158">
        <v>0</v>
      </c>
      <c r="E726" s="158">
        <v>0</v>
      </c>
      <c r="F726" s="158"/>
      <c r="G726" s="214"/>
      <c r="H726" s="214"/>
      <c r="I726" s="151">
        <f t="shared" si="22"/>
        <v>0</v>
      </c>
    </row>
    <row r="727" customFormat="1" ht="14.25" hidden="1" spans="1:9">
      <c r="A727" s="151" t="s">
        <v>1403</v>
      </c>
      <c r="B727" s="156">
        <v>2100405</v>
      </c>
      <c r="C727" s="156" t="s">
        <v>1919</v>
      </c>
      <c r="D727" s="158">
        <v>0</v>
      </c>
      <c r="E727" s="158">
        <v>0</v>
      </c>
      <c r="F727" s="158"/>
      <c r="G727" s="214"/>
      <c r="H727" s="214"/>
      <c r="I727" s="151">
        <f t="shared" si="22"/>
        <v>0</v>
      </c>
    </row>
    <row r="728" customFormat="1" ht="14.25" hidden="1" spans="1:9">
      <c r="A728" s="151" t="s">
        <v>1403</v>
      </c>
      <c r="B728" s="156">
        <v>2100406</v>
      </c>
      <c r="C728" s="156" t="s">
        <v>1920</v>
      </c>
      <c r="D728" s="158">
        <v>0</v>
      </c>
      <c r="E728" s="158">
        <v>0</v>
      </c>
      <c r="F728" s="158"/>
      <c r="G728" s="214"/>
      <c r="H728" s="214"/>
      <c r="I728" s="151">
        <f t="shared" si="22"/>
        <v>0</v>
      </c>
    </row>
    <row r="729" customFormat="1" ht="14.25" hidden="1" spans="1:9">
      <c r="A729" s="151" t="s">
        <v>1403</v>
      </c>
      <c r="B729" s="156">
        <v>2100407</v>
      </c>
      <c r="C729" s="156" t="s">
        <v>1921</v>
      </c>
      <c r="D729" s="158">
        <v>0</v>
      </c>
      <c r="E729" s="158">
        <v>0</v>
      </c>
      <c r="F729" s="158"/>
      <c r="G729" s="214"/>
      <c r="H729" s="214"/>
      <c r="I729" s="151">
        <f t="shared" si="22"/>
        <v>0</v>
      </c>
    </row>
    <row r="730" s="198" customFormat="1" ht="16" customHeight="1" spans="1:9">
      <c r="A730" s="151" t="s">
        <v>1403</v>
      </c>
      <c r="B730" s="209">
        <v>2100408</v>
      </c>
      <c r="C730" s="209" t="s">
        <v>1922</v>
      </c>
      <c r="D730" s="213">
        <v>1686</v>
      </c>
      <c r="E730" s="213">
        <v>1659</v>
      </c>
      <c r="F730" s="213">
        <v>1753</v>
      </c>
      <c r="G730" s="211">
        <f>F730/D730*100</f>
        <v>103.973902728351</v>
      </c>
      <c r="H730" s="211">
        <f t="shared" si="24"/>
        <v>105.666063893912</v>
      </c>
      <c r="I730" s="151">
        <f t="shared" si="22"/>
        <v>5098</v>
      </c>
    </row>
    <row r="731" s="198" customFormat="1" ht="16" customHeight="1" spans="1:9">
      <c r="A731" s="151" t="s">
        <v>1403</v>
      </c>
      <c r="B731" s="209">
        <v>2100409</v>
      </c>
      <c r="C731" s="209" t="s">
        <v>1923</v>
      </c>
      <c r="D731" s="213">
        <v>340</v>
      </c>
      <c r="E731" s="213">
        <v>248</v>
      </c>
      <c r="F731" s="213">
        <v>269</v>
      </c>
      <c r="G731" s="211">
        <f>F731/D731*100</f>
        <v>79.1176470588235</v>
      </c>
      <c r="H731" s="211">
        <f t="shared" si="24"/>
        <v>108.467741935484</v>
      </c>
      <c r="I731" s="151">
        <f t="shared" si="22"/>
        <v>857</v>
      </c>
    </row>
    <row r="732" s="198" customFormat="1" ht="16" customHeight="1" spans="1:9">
      <c r="A732" s="151" t="s">
        <v>1403</v>
      </c>
      <c r="B732" s="209">
        <v>2100410</v>
      </c>
      <c r="C732" s="209" t="s">
        <v>1924</v>
      </c>
      <c r="D732" s="213">
        <v>0</v>
      </c>
      <c r="E732" s="213">
        <v>21</v>
      </c>
      <c r="F732" s="213">
        <v>17</v>
      </c>
      <c r="G732" s="211"/>
      <c r="H732" s="211">
        <f t="shared" si="24"/>
        <v>80.9523809523809</v>
      </c>
      <c r="I732" s="151">
        <f t="shared" si="22"/>
        <v>38</v>
      </c>
    </row>
    <row r="733" s="198" customFormat="1" ht="16" customHeight="1" spans="1:9">
      <c r="A733" s="151" t="s">
        <v>1403</v>
      </c>
      <c r="B733" s="209">
        <v>2100499</v>
      </c>
      <c r="C733" s="209" t="s">
        <v>1925</v>
      </c>
      <c r="D733" s="213">
        <v>7</v>
      </c>
      <c r="E733" s="213">
        <v>109</v>
      </c>
      <c r="F733" s="213">
        <v>111</v>
      </c>
      <c r="G733" s="211">
        <f>F733/D733*100</f>
        <v>1585.71428571429</v>
      </c>
      <c r="H733" s="211">
        <f t="shared" si="24"/>
        <v>101.834862385321</v>
      </c>
      <c r="I733" s="151">
        <f t="shared" si="22"/>
        <v>227</v>
      </c>
    </row>
    <row r="734" s="198" customFormat="1" ht="16" customHeight="1" spans="1:9">
      <c r="A734" s="151" t="s">
        <v>1401</v>
      </c>
      <c r="B734" s="209">
        <v>21007</v>
      </c>
      <c r="C734" s="212" t="s">
        <v>1926</v>
      </c>
      <c r="D734" s="210">
        <f>SUM(D735:D737)</f>
        <v>236</v>
      </c>
      <c r="E734" s="210">
        <f>SUM(E735:E737)</f>
        <v>635</v>
      </c>
      <c r="F734" s="210">
        <f>SUM(F735:F737)</f>
        <v>561</v>
      </c>
      <c r="G734" s="211">
        <f>F734/D734*100</f>
        <v>237.71186440678</v>
      </c>
      <c r="H734" s="211">
        <f t="shared" si="24"/>
        <v>88.3464566929134</v>
      </c>
      <c r="I734" s="151">
        <f t="shared" si="22"/>
        <v>1432</v>
      </c>
    </row>
    <row r="735" s="198" customFormat="1" ht="16" customHeight="1" spans="1:9">
      <c r="A735" s="151" t="s">
        <v>1403</v>
      </c>
      <c r="B735" s="209">
        <v>2100716</v>
      </c>
      <c r="C735" s="209" t="s">
        <v>1927</v>
      </c>
      <c r="D735" s="213">
        <v>100</v>
      </c>
      <c r="E735" s="213">
        <v>100</v>
      </c>
      <c r="F735" s="213">
        <v>184</v>
      </c>
      <c r="G735" s="211">
        <f>F735/D735*100</f>
        <v>184</v>
      </c>
      <c r="H735" s="211">
        <f t="shared" si="24"/>
        <v>184</v>
      </c>
      <c r="I735" s="151">
        <f t="shared" si="22"/>
        <v>384</v>
      </c>
    </row>
    <row r="736" s="198" customFormat="1" ht="16" customHeight="1" spans="1:9">
      <c r="A736" s="151" t="s">
        <v>1403</v>
      </c>
      <c r="B736" s="209">
        <v>2100717</v>
      </c>
      <c r="C736" s="209" t="s">
        <v>1928</v>
      </c>
      <c r="D736" s="213">
        <v>136</v>
      </c>
      <c r="E736" s="213">
        <v>535</v>
      </c>
      <c r="F736" s="213">
        <v>377</v>
      </c>
      <c r="G736" s="211">
        <f>F736/D736*100</f>
        <v>277.205882352941</v>
      </c>
      <c r="H736" s="211">
        <f t="shared" si="24"/>
        <v>70.4672897196262</v>
      </c>
      <c r="I736" s="151">
        <f t="shared" si="22"/>
        <v>1048</v>
      </c>
    </row>
    <row r="737" customFormat="1" ht="14.25" hidden="1" spans="1:9">
      <c r="A737" s="151" t="s">
        <v>1403</v>
      </c>
      <c r="B737" s="156">
        <v>2100799</v>
      </c>
      <c r="C737" s="156" t="s">
        <v>1929</v>
      </c>
      <c r="D737" s="158">
        <v>0</v>
      </c>
      <c r="E737" s="158">
        <v>0</v>
      </c>
      <c r="F737" s="158"/>
      <c r="G737" s="214"/>
      <c r="H737" s="214"/>
      <c r="I737" s="151">
        <f t="shared" si="22"/>
        <v>0</v>
      </c>
    </row>
    <row r="738" s="198" customFormat="1" ht="16" customHeight="1" spans="1:9">
      <c r="A738" s="151" t="s">
        <v>1401</v>
      </c>
      <c r="B738" s="209">
        <v>21011</v>
      </c>
      <c r="C738" s="212" t="s">
        <v>1930</v>
      </c>
      <c r="D738" s="210">
        <f>SUM(D739:D742)</f>
        <v>5163</v>
      </c>
      <c r="E738" s="210">
        <f>SUM(E739:E742)</f>
        <v>5267</v>
      </c>
      <c r="F738" s="210">
        <f>SUM(F739:F742)</f>
        <v>5456</v>
      </c>
      <c r="G738" s="211">
        <f>F738/D738*100</f>
        <v>105.674995157854</v>
      </c>
      <c r="H738" s="211">
        <f t="shared" si="24"/>
        <v>103.588380482248</v>
      </c>
      <c r="I738" s="151">
        <f t="shared" si="22"/>
        <v>15886</v>
      </c>
    </row>
    <row r="739" s="198" customFormat="1" ht="16" customHeight="1" spans="1:9">
      <c r="A739" s="151" t="s">
        <v>1403</v>
      </c>
      <c r="B739" s="209">
        <v>2101101</v>
      </c>
      <c r="C739" s="209" t="s">
        <v>1931</v>
      </c>
      <c r="D739" s="213">
        <v>1473</v>
      </c>
      <c r="E739" s="213">
        <v>1658</v>
      </c>
      <c r="F739" s="213">
        <v>1604</v>
      </c>
      <c r="G739" s="211">
        <f>F739/D739*100</f>
        <v>108.893414799728</v>
      </c>
      <c r="H739" s="211">
        <f t="shared" si="24"/>
        <v>96.7430639324487</v>
      </c>
      <c r="I739" s="151">
        <f t="shared" si="22"/>
        <v>4735</v>
      </c>
    </row>
    <row r="740" s="198" customFormat="1" ht="16" customHeight="1" spans="1:9">
      <c r="A740" s="151" t="s">
        <v>1403</v>
      </c>
      <c r="B740" s="209">
        <v>2101102</v>
      </c>
      <c r="C740" s="209" t="s">
        <v>1932</v>
      </c>
      <c r="D740" s="213">
        <v>3373</v>
      </c>
      <c r="E740" s="213">
        <v>3311</v>
      </c>
      <c r="F740" s="213">
        <v>3518</v>
      </c>
      <c r="G740" s="211">
        <f>F740/D740*100</f>
        <v>104.298843759265</v>
      </c>
      <c r="H740" s="211">
        <f t="shared" si="24"/>
        <v>106.251887647236</v>
      </c>
      <c r="I740" s="151">
        <f t="shared" si="22"/>
        <v>10202</v>
      </c>
    </row>
    <row r="741" s="198" customFormat="1" ht="16" customHeight="1" spans="1:9">
      <c r="A741" s="151" t="s">
        <v>1403</v>
      </c>
      <c r="B741" s="209">
        <v>2101103</v>
      </c>
      <c r="C741" s="209" t="s">
        <v>1933</v>
      </c>
      <c r="D741" s="213">
        <v>317</v>
      </c>
      <c r="E741" s="213">
        <v>298</v>
      </c>
      <c r="F741" s="213">
        <v>334</v>
      </c>
      <c r="G741" s="211">
        <f>F741/D741*100</f>
        <v>105.362776025237</v>
      </c>
      <c r="H741" s="211">
        <f t="shared" si="24"/>
        <v>112.080536912752</v>
      </c>
      <c r="I741" s="151">
        <f t="shared" si="22"/>
        <v>949</v>
      </c>
    </row>
    <row r="742" customFormat="1" ht="14.25" hidden="1" spans="1:9">
      <c r="A742" s="151" t="s">
        <v>1403</v>
      </c>
      <c r="B742" s="156">
        <v>2101199</v>
      </c>
      <c r="C742" s="156" t="s">
        <v>1934</v>
      </c>
      <c r="D742" s="158">
        <v>0</v>
      </c>
      <c r="E742" s="158">
        <v>0</v>
      </c>
      <c r="F742" s="158"/>
      <c r="G742" s="214"/>
      <c r="H742" s="214"/>
      <c r="I742" s="151">
        <f t="shared" si="22"/>
        <v>0</v>
      </c>
    </row>
    <row r="743" s="198" customFormat="1" ht="16" customHeight="1" spans="1:9">
      <c r="A743" s="151" t="s">
        <v>1401</v>
      </c>
      <c r="B743" s="209">
        <v>21012</v>
      </c>
      <c r="C743" s="212" t="s">
        <v>1935</v>
      </c>
      <c r="D743" s="210">
        <f>SUM(D744:D746)</f>
        <v>0</v>
      </c>
      <c r="E743" s="210">
        <f>SUM(E744:E746)</f>
        <v>268</v>
      </c>
      <c r="F743" s="210">
        <f>SUM(F744:F746)</f>
        <v>270</v>
      </c>
      <c r="G743" s="211"/>
      <c r="H743" s="211">
        <f t="shared" si="24"/>
        <v>100.746268656716</v>
      </c>
      <c r="I743" s="151">
        <f t="shared" si="22"/>
        <v>538</v>
      </c>
    </row>
    <row r="744" customFormat="1" ht="14.25" hidden="1" spans="1:9">
      <c r="A744" s="151" t="s">
        <v>1403</v>
      </c>
      <c r="B744" s="156">
        <v>2101201</v>
      </c>
      <c r="C744" s="156" t="s">
        <v>1936</v>
      </c>
      <c r="D744" s="158">
        <v>0</v>
      </c>
      <c r="E744" s="158">
        <v>0</v>
      </c>
      <c r="F744" s="158"/>
      <c r="G744" s="214"/>
      <c r="H744" s="214"/>
      <c r="I744" s="151">
        <f t="shared" si="22"/>
        <v>0</v>
      </c>
    </row>
    <row r="745" s="198" customFormat="1" ht="16" customHeight="1" spans="1:9">
      <c r="A745" s="151" t="s">
        <v>1403</v>
      </c>
      <c r="B745" s="209">
        <v>2101202</v>
      </c>
      <c r="C745" s="209" t="s">
        <v>1937</v>
      </c>
      <c r="D745" s="213">
        <v>0</v>
      </c>
      <c r="E745" s="213">
        <v>268</v>
      </c>
      <c r="F745" s="213">
        <v>270</v>
      </c>
      <c r="G745" s="211"/>
      <c r="H745" s="211">
        <f t="shared" si="24"/>
        <v>100.746268656716</v>
      </c>
      <c r="I745" s="151">
        <f t="shared" si="22"/>
        <v>538</v>
      </c>
    </row>
    <row r="746" customFormat="1" ht="14.25" hidden="1" spans="1:9">
      <c r="A746" s="151" t="s">
        <v>1403</v>
      </c>
      <c r="B746" s="156">
        <v>2101299</v>
      </c>
      <c r="C746" s="156" t="s">
        <v>1938</v>
      </c>
      <c r="D746" s="158">
        <v>0</v>
      </c>
      <c r="E746" s="158">
        <v>0</v>
      </c>
      <c r="F746" s="158"/>
      <c r="G746" s="214"/>
      <c r="H746" s="214"/>
      <c r="I746" s="151">
        <f t="shared" si="22"/>
        <v>0</v>
      </c>
    </row>
    <row r="747" s="198" customFormat="1" ht="16" customHeight="1" spans="1:9">
      <c r="A747" s="151" t="s">
        <v>1401</v>
      </c>
      <c r="B747" s="209">
        <v>21013</v>
      </c>
      <c r="C747" s="212" t="s">
        <v>1939</v>
      </c>
      <c r="D747" s="210">
        <f>SUM(D748:D750)</f>
        <v>0</v>
      </c>
      <c r="E747" s="210">
        <f>SUM(E748:E750)</f>
        <v>992</v>
      </c>
      <c r="F747" s="210">
        <f>SUM(F748:F750)</f>
        <v>1000</v>
      </c>
      <c r="G747" s="211"/>
      <c r="H747" s="211">
        <f t="shared" si="24"/>
        <v>100.806451612903</v>
      </c>
      <c r="I747" s="151">
        <f t="shared" si="22"/>
        <v>1992</v>
      </c>
    </row>
    <row r="748" s="198" customFormat="1" ht="16" customHeight="1" spans="1:9">
      <c r="A748" s="151" t="s">
        <v>1403</v>
      </c>
      <c r="B748" s="209">
        <v>2101301</v>
      </c>
      <c r="C748" s="209" t="s">
        <v>1940</v>
      </c>
      <c r="D748" s="213">
        <v>0</v>
      </c>
      <c r="E748" s="213">
        <v>992</v>
      </c>
      <c r="F748" s="213">
        <v>1000</v>
      </c>
      <c r="G748" s="211"/>
      <c r="H748" s="211">
        <f t="shared" si="24"/>
        <v>100.806451612903</v>
      </c>
      <c r="I748" s="151">
        <f t="shared" si="22"/>
        <v>1992</v>
      </c>
    </row>
    <row r="749" customFormat="1" ht="14.25" hidden="1" spans="1:9">
      <c r="A749" s="151" t="s">
        <v>1403</v>
      </c>
      <c r="B749" s="156">
        <v>2101302</v>
      </c>
      <c r="C749" s="156" t="s">
        <v>1941</v>
      </c>
      <c r="D749" s="158">
        <v>0</v>
      </c>
      <c r="E749" s="158">
        <v>0</v>
      </c>
      <c r="F749" s="158"/>
      <c r="G749" s="214"/>
      <c r="H749" s="214"/>
      <c r="I749" s="151">
        <f t="shared" si="22"/>
        <v>0</v>
      </c>
    </row>
    <row r="750" customFormat="1" ht="14.25" hidden="1" spans="1:9">
      <c r="A750" s="151" t="s">
        <v>1403</v>
      </c>
      <c r="B750" s="156">
        <v>2101399</v>
      </c>
      <c r="C750" s="156" t="s">
        <v>1942</v>
      </c>
      <c r="D750" s="158">
        <v>0</v>
      </c>
      <c r="E750" s="158">
        <v>0</v>
      </c>
      <c r="F750" s="158"/>
      <c r="G750" s="214"/>
      <c r="H750" s="214"/>
      <c r="I750" s="151">
        <f t="shared" si="22"/>
        <v>0</v>
      </c>
    </row>
    <row r="751" s="198" customFormat="1" ht="16" customHeight="1" spans="1:9">
      <c r="A751" s="151" t="s">
        <v>1401</v>
      </c>
      <c r="B751" s="209">
        <v>21014</v>
      </c>
      <c r="C751" s="212" t="s">
        <v>1943</v>
      </c>
      <c r="D751" s="210">
        <f>SUM(D752:D753)</f>
        <v>13</v>
      </c>
      <c r="E751" s="210">
        <f>SUM(E752:E753)</f>
        <v>13</v>
      </c>
      <c r="F751" s="210">
        <f>SUM(F752:F753)</f>
        <v>12</v>
      </c>
      <c r="G751" s="211">
        <f>F751/D751*100</f>
        <v>92.3076923076923</v>
      </c>
      <c r="H751" s="211">
        <f t="shared" si="24"/>
        <v>92.3076923076923</v>
      </c>
      <c r="I751" s="151">
        <f t="shared" si="22"/>
        <v>38</v>
      </c>
    </row>
    <row r="752" s="198" customFormat="1" ht="16" customHeight="1" spans="1:9">
      <c r="A752" s="151" t="s">
        <v>1403</v>
      </c>
      <c r="B752" s="209">
        <v>2101401</v>
      </c>
      <c r="C752" s="209" t="s">
        <v>1944</v>
      </c>
      <c r="D752" s="213">
        <v>13</v>
      </c>
      <c r="E752" s="213">
        <v>13</v>
      </c>
      <c r="F752" s="213">
        <v>12</v>
      </c>
      <c r="G752" s="211">
        <f>F752/D752*100</f>
        <v>92.3076923076923</v>
      </c>
      <c r="H752" s="211">
        <f t="shared" si="24"/>
        <v>92.3076923076923</v>
      </c>
      <c r="I752" s="151">
        <f t="shared" si="22"/>
        <v>38</v>
      </c>
    </row>
    <row r="753" customFormat="1" ht="14.25" hidden="1" spans="1:9">
      <c r="A753" s="151" t="s">
        <v>1403</v>
      </c>
      <c r="B753" s="156">
        <v>2101499</v>
      </c>
      <c r="C753" s="156" t="s">
        <v>1945</v>
      </c>
      <c r="D753" s="158">
        <v>0</v>
      </c>
      <c r="E753" s="158">
        <v>0</v>
      </c>
      <c r="F753" s="158"/>
      <c r="G753" s="214"/>
      <c r="H753" s="214"/>
      <c r="I753" s="151">
        <f t="shared" si="22"/>
        <v>0</v>
      </c>
    </row>
    <row r="754" s="198" customFormat="1" ht="16" customHeight="1" spans="1:9">
      <c r="A754" s="151" t="s">
        <v>1401</v>
      </c>
      <c r="B754" s="209">
        <v>21015</v>
      </c>
      <c r="C754" s="212" t="s">
        <v>1946</v>
      </c>
      <c r="D754" s="210">
        <f>SUM(D755:D762)</f>
        <v>463</v>
      </c>
      <c r="E754" s="210">
        <f>SUM(E755:E762)</f>
        <v>474</v>
      </c>
      <c r="F754" s="210">
        <f>SUM(F755:F762)</f>
        <v>389</v>
      </c>
      <c r="G754" s="211">
        <f>F754/D754*100</f>
        <v>84.0172786177106</v>
      </c>
      <c r="H754" s="211">
        <f t="shared" si="24"/>
        <v>82.0675105485232</v>
      </c>
      <c r="I754" s="151">
        <f t="shared" si="22"/>
        <v>1326</v>
      </c>
    </row>
    <row r="755" s="198" customFormat="1" ht="16" customHeight="1" spans="1:9">
      <c r="A755" s="151" t="s">
        <v>1403</v>
      </c>
      <c r="B755" s="209">
        <v>2101501</v>
      </c>
      <c r="C755" s="209" t="s">
        <v>1404</v>
      </c>
      <c r="D755" s="213">
        <v>75</v>
      </c>
      <c r="E755" s="213">
        <v>71</v>
      </c>
      <c r="F755" s="213">
        <v>78</v>
      </c>
      <c r="G755" s="211">
        <f>F755/D755*100</f>
        <v>104</v>
      </c>
      <c r="H755" s="211">
        <f t="shared" si="24"/>
        <v>109.859154929577</v>
      </c>
      <c r="I755" s="151">
        <f t="shared" si="22"/>
        <v>224</v>
      </c>
    </row>
    <row r="756" s="198" customFormat="1" ht="16" customHeight="1" spans="1:9">
      <c r="A756" s="151" t="s">
        <v>1403</v>
      </c>
      <c r="B756" s="209">
        <v>2101502</v>
      </c>
      <c r="C756" s="209" t="s">
        <v>1405</v>
      </c>
      <c r="D756" s="213">
        <v>16</v>
      </c>
      <c r="E756" s="213">
        <v>16</v>
      </c>
      <c r="F756" s="213">
        <v>16</v>
      </c>
      <c r="G756" s="211">
        <f>F756/D756*100</f>
        <v>100</v>
      </c>
      <c r="H756" s="211">
        <f t="shared" si="24"/>
        <v>100</v>
      </c>
      <c r="I756" s="151">
        <f t="shared" si="22"/>
        <v>48</v>
      </c>
    </row>
    <row r="757" customFormat="1" ht="14.25" hidden="1" spans="1:9">
      <c r="A757" s="151" t="s">
        <v>1403</v>
      </c>
      <c r="B757" s="156">
        <v>2101503</v>
      </c>
      <c r="C757" s="156" t="s">
        <v>1406</v>
      </c>
      <c r="D757" s="158">
        <v>0</v>
      </c>
      <c r="E757" s="158">
        <v>0</v>
      </c>
      <c r="F757" s="158"/>
      <c r="G757" s="214"/>
      <c r="H757" s="214"/>
      <c r="I757" s="151">
        <f t="shared" si="22"/>
        <v>0</v>
      </c>
    </row>
    <row r="758" customFormat="1" ht="14.25" hidden="1" spans="1:9">
      <c r="A758" s="151" t="s">
        <v>1403</v>
      </c>
      <c r="B758" s="156">
        <v>2101504</v>
      </c>
      <c r="C758" s="156" t="s">
        <v>1447</v>
      </c>
      <c r="D758" s="158">
        <v>0</v>
      </c>
      <c r="E758" s="158">
        <v>0</v>
      </c>
      <c r="F758" s="158"/>
      <c r="G758" s="214"/>
      <c r="H758" s="214"/>
      <c r="I758" s="151">
        <f t="shared" si="22"/>
        <v>0</v>
      </c>
    </row>
    <row r="759" s="198" customFormat="1" ht="16" customHeight="1" spans="1:9">
      <c r="A759" s="151" t="s">
        <v>1403</v>
      </c>
      <c r="B759" s="209">
        <v>2101505</v>
      </c>
      <c r="C759" s="209" t="s">
        <v>1947</v>
      </c>
      <c r="D759" s="213">
        <v>114</v>
      </c>
      <c r="E759" s="213">
        <v>132</v>
      </c>
      <c r="F759" s="213">
        <v>21</v>
      </c>
      <c r="G759" s="211">
        <f>F759/D759*100</f>
        <v>18.4210526315789</v>
      </c>
      <c r="H759" s="211">
        <f t="shared" si="24"/>
        <v>15.9090909090909</v>
      </c>
      <c r="I759" s="151">
        <f t="shared" si="22"/>
        <v>267</v>
      </c>
    </row>
    <row r="760" customFormat="1" ht="14.25" hidden="1" spans="1:9">
      <c r="A760" s="151" t="s">
        <v>1403</v>
      </c>
      <c r="B760" s="156">
        <v>2101506</v>
      </c>
      <c r="C760" s="156" t="s">
        <v>1948</v>
      </c>
      <c r="D760" s="158">
        <v>0</v>
      </c>
      <c r="E760" s="158">
        <v>0</v>
      </c>
      <c r="F760" s="158"/>
      <c r="G760" s="214"/>
      <c r="H760" s="214"/>
      <c r="I760" s="151">
        <f t="shared" si="22"/>
        <v>0</v>
      </c>
    </row>
    <row r="761" s="198" customFormat="1" ht="16" customHeight="1" spans="1:9">
      <c r="A761" s="151" t="s">
        <v>1403</v>
      </c>
      <c r="B761" s="209">
        <v>2101550</v>
      </c>
      <c r="C761" s="209" t="s">
        <v>1426</v>
      </c>
      <c r="D761" s="213">
        <v>203</v>
      </c>
      <c r="E761" s="213">
        <v>200</v>
      </c>
      <c r="F761" s="213">
        <v>219</v>
      </c>
      <c r="G761" s="211">
        <f>F761/D761*100</f>
        <v>107.881773399015</v>
      </c>
      <c r="H761" s="211">
        <f t="shared" si="24"/>
        <v>109.5</v>
      </c>
      <c r="I761" s="151">
        <f t="shared" si="22"/>
        <v>622</v>
      </c>
    </row>
    <row r="762" s="198" customFormat="1" ht="16" customHeight="1" spans="1:9">
      <c r="A762" s="151" t="s">
        <v>1403</v>
      </c>
      <c r="B762" s="209">
        <v>2101599</v>
      </c>
      <c r="C762" s="209" t="s">
        <v>1949</v>
      </c>
      <c r="D762" s="213">
        <v>55</v>
      </c>
      <c r="E762" s="213">
        <v>55</v>
      </c>
      <c r="F762" s="213">
        <v>55</v>
      </c>
      <c r="G762" s="211">
        <f>F762/D762*100</f>
        <v>100</v>
      </c>
      <c r="H762" s="211">
        <f t="shared" si="24"/>
        <v>100</v>
      </c>
      <c r="I762" s="151">
        <f t="shared" si="22"/>
        <v>165</v>
      </c>
    </row>
    <row r="763" s="198" customFormat="1" ht="16" customHeight="1" spans="1:9">
      <c r="A763" s="151" t="s">
        <v>1401</v>
      </c>
      <c r="B763" s="209">
        <v>21017</v>
      </c>
      <c r="C763" s="212" t="s">
        <v>1950</v>
      </c>
      <c r="D763" s="210">
        <f>SUM(D764:D769)</f>
        <v>167</v>
      </c>
      <c r="E763" s="210">
        <f>SUM(E764:E769)</f>
        <v>180</v>
      </c>
      <c r="F763" s="210">
        <f>SUM(F764:F769)</f>
        <v>139</v>
      </c>
      <c r="G763" s="211">
        <f>F763/D763*100</f>
        <v>83.2335329341317</v>
      </c>
      <c r="H763" s="211">
        <f t="shared" si="24"/>
        <v>77.2222222222222</v>
      </c>
      <c r="I763" s="151">
        <f t="shared" si="22"/>
        <v>486</v>
      </c>
    </row>
    <row r="764" customFormat="1" ht="14.25" hidden="1" spans="1:9">
      <c r="A764" s="151" t="s">
        <v>1403</v>
      </c>
      <c r="B764" s="156">
        <v>2101701</v>
      </c>
      <c r="C764" s="156" t="s">
        <v>1451</v>
      </c>
      <c r="D764" s="158">
        <v>0</v>
      </c>
      <c r="E764" s="158">
        <v>0</v>
      </c>
      <c r="F764" s="158"/>
      <c r="G764" s="214"/>
      <c r="H764" s="214"/>
      <c r="I764" s="151">
        <f t="shared" si="22"/>
        <v>0</v>
      </c>
    </row>
    <row r="765" customFormat="1" ht="14.25" hidden="1" spans="1:9">
      <c r="A765" s="151" t="s">
        <v>1403</v>
      </c>
      <c r="B765" s="156">
        <v>2101702</v>
      </c>
      <c r="C765" s="156" t="s">
        <v>1436</v>
      </c>
      <c r="D765" s="158">
        <v>0</v>
      </c>
      <c r="E765" s="158">
        <v>0</v>
      </c>
      <c r="F765" s="158"/>
      <c r="G765" s="214"/>
      <c r="H765" s="214"/>
      <c r="I765" s="151">
        <f t="shared" si="22"/>
        <v>0</v>
      </c>
    </row>
    <row r="766" customFormat="1" ht="14.25" hidden="1" spans="1:9">
      <c r="A766" s="151" t="s">
        <v>1403</v>
      </c>
      <c r="B766" s="156">
        <v>2101703</v>
      </c>
      <c r="C766" s="156" t="s">
        <v>1406</v>
      </c>
      <c r="D766" s="158">
        <v>0</v>
      </c>
      <c r="E766" s="158">
        <v>0</v>
      </c>
      <c r="F766" s="158"/>
      <c r="G766" s="214"/>
      <c r="H766" s="214"/>
      <c r="I766" s="151">
        <f t="shared" si="22"/>
        <v>0</v>
      </c>
    </row>
    <row r="767" s="198" customFormat="1" ht="16" customHeight="1" spans="1:9">
      <c r="A767" s="151" t="s">
        <v>1403</v>
      </c>
      <c r="B767" s="209">
        <v>2101704</v>
      </c>
      <c r="C767" s="209" t="s">
        <v>1951</v>
      </c>
      <c r="D767" s="213">
        <v>156</v>
      </c>
      <c r="E767" s="213">
        <v>153</v>
      </c>
      <c r="F767" s="213">
        <v>139</v>
      </c>
      <c r="G767" s="211">
        <f>F767/D767*100</f>
        <v>89.1025641025641</v>
      </c>
      <c r="H767" s="211">
        <f t="shared" si="24"/>
        <v>90.8496732026144</v>
      </c>
      <c r="I767" s="151">
        <f t="shared" si="22"/>
        <v>448</v>
      </c>
    </row>
    <row r="768" customFormat="1" ht="14.25" hidden="1" spans="1:9">
      <c r="A768" s="151" t="s">
        <v>1403</v>
      </c>
      <c r="B768" s="156">
        <v>2101750</v>
      </c>
      <c r="C768" s="156" t="s">
        <v>1413</v>
      </c>
      <c r="D768" s="158"/>
      <c r="E768" s="158">
        <v>0</v>
      </c>
      <c r="F768" s="158"/>
      <c r="G768" s="214"/>
      <c r="H768" s="214"/>
      <c r="I768" s="151">
        <f t="shared" si="22"/>
        <v>0</v>
      </c>
    </row>
    <row r="769" s="198" customFormat="1" ht="16" customHeight="1" spans="1:9">
      <c r="A769" s="151" t="s">
        <v>1403</v>
      </c>
      <c r="B769" s="209">
        <v>2101799</v>
      </c>
      <c r="C769" s="209" t="s">
        <v>1952</v>
      </c>
      <c r="D769" s="213">
        <v>11</v>
      </c>
      <c r="E769" s="213">
        <v>27</v>
      </c>
      <c r="F769" s="213"/>
      <c r="G769" s="211">
        <f>F769/D769*100</f>
        <v>0</v>
      </c>
      <c r="H769" s="211">
        <f t="shared" si="24"/>
        <v>0</v>
      </c>
      <c r="I769" s="151">
        <f t="shared" si="22"/>
        <v>38</v>
      </c>
    </row>
    <row r="770" customFormat="1" ht="14.25" hidden="1" spans="1:9">
      <c r="A770" s="151" t="s">
        <v>1401</v>
      </c>
      <c r="B770" s="156">
        <v>21018</v>
      </c>
      <c r="C770" s="215" t="s">
        <v>1953</v>
      </c>
      <c r="D770" s="162">
        <f>SUM(D771:D774)</f>
        <v>0</v>
      </c>
      <c r="E770" s="162">
        <f>SUM(E771:E774)</f>
        <v>0</v>
      </c>
      <c r="F770" s="162">
        <f>SUM(F771:F774)</f>
        <v>0</v>
      </c>
      <c r="G770" s="214"/>
      <c r="H770" s="214"/>
      <c r="I770" s="151">
        <f t="shared" si="22"/>
        <v>0</v>
      </c>
    </row>
    <row r="771" customFormat="1" ht="14.25" hidden="1" spans="1:9">
      <c r="A771" s="151" t="s">
        <v>1403</v>
      </c>
      <c r="B771" s="156">
        <v>2101801</v>
      </c>
      <c r="C771" s="156" t="s">
        <v>1451</v>
      </c>
      <c r="D771" s="158">
        <v>0</v>
      </c>
      <c r="E771" s="158">
        <v>0</v>
      </c>
      <c r="F771" s="158"/>
      <c r="G771" s="214"/>
      <c r="H771" s="214"/>
      <c r="I771" s="151">
        <f t="shared" si="22"/>
        <v>0</v>
      </c>
    </row>
    <row r="772" customFormat="1" ht="14.25" hidden="1" spans="1:9">
      <c r="A772" s="151" t="s">
        <v>1403</v>
      </c>
      <c r="B772" s="156">
        <v>2101802</v>
      </c>
      <c r="C772" s="156" t="s">
        <v>1436</v>
      </c>
      <c r="D772" s="158">
        <v>0</v>
      </c>
      <c r="E772" s="158">
        <v>0</v>
      </c>
      <c r="F772" s="158"/>
      <c r="G772" s="214"/>
      <c r="H772" s="214"/>
      <c r="I772" s="151">
        <f t="shared" si="22"/>
        <v>0</v>
      </c>
    </row>
    <row r="773" customFormat="1" ht="14.25" hidden="1" spans="1:9">
      <c r="A773" s="151" t="s">
        <v>1403</v>
      </c>
      <c r="B773" s="156">
        <v>2101803</v>
      </c>
      <c r="C773" s="156" t="s">
        <v>1406</v>
      </c>
      <c r="D773" s="158">
        <v>0</v>
      </c>
      <c r="E773" s="158">
        <v>0</v>
      </c>
      <c r="F773" s="158"/>
      <c r="G773" s="214"/>
      <c r="H773" s="214"/>
      <c r="I773" s="151">
        <f t="shared" si="22"/>
        <v>0</v>
      </c>
    </row>
    <row r="774" customFormat="1" ht="14.25" hidden="1" spans="1:9">
      <c r="A774" s="151" t="s">
        <v>1403</v>
      </c>
      <c r="B774" s="156">
        <v>2101899</v>
      </c>
      <c r="C774" s="156" t="s">
        <v>1954</v>
      </c>
      <c r="D774" s="158">
        <v>0</v>
      </c>
      <c r="E774" s="158">
        <v>0</v>
      </c>
      <c r="F774" s="158"/>
      <c r="G774" s="214"/>
      <c r="H774" s="214"/>
      <c r="I774" s="151">
        <f t="shared" si="22"/>
        <v>0</v>
      </c>
    </row>
    <row r="775" s="198" customFormat="1" ht="16" customHeight="1" spans="1:9">
      <c r="A775" s="151" t="s">
        <v>1401</v>
      </c>
      <c r="B775" s="209">
        <v>21019</v>
      </c>
      <c r="C775" s="212" t="s">
        <v>1955</v>
      </c>
      <c r="D775" s="210">
        <f>SUM(D776:D777)</f>
        <v>0</v>
      </c>
      <c r="E775" s="210">
        <f>SUM(E776:E777)</f>
        <v>2090</v>
      </c>
      <c r="F775" s="210">
        <f>SUM(F776:F777)</f>
        <v>2287</v>
      </c>
      <c r="G775" s="211"/>
      <c r="H775" s="211">
        <f>F775/E775*100</f>
        <v>109.425837320574</v>
      </c>
      <c r="I775" s="151">
        <f t="shared" ref="I775:I838" si="25">D775+E775+F775</f>
        <v>4377</v>
      </c>
    </row>
    <row r="776" customFormat="1" ht="14.25" hidden="1" spans="1:9">
      <c r="A776" s="151" t="s">
        <v>1403</v>
      </c>
      <c r="B776" s="156">
        <v>2101901</v>
      </c>
      <c r="C776" s="156" t="s">
        <v>1956</v>
      </c>
      <c r="D776" s="158"/>
      <c r="E776" s="158">
        <v>0</v>
      </c>
      <c r="F776" s="158"/>
      <c r="G776" s="214"/>
      <c r="H776" s="214"/>
      <c r="I776" s="151">
        <f t="shared" si="25"/>
        <v>0</v>
      </c>
    </row>
    <row r="777" s="198" customFormat="1" ht="16" customHeight="1" spans="1:9">
      <c r="A777" s="151" t="s">
        <v>1403</v>
      </c>
      <c r="B777" s="209">
        <v>2101902</v>
      </c>
      <c r="C777" s="209" t="s">
        <v>1957</v>
      </c>
      <c r="D777" s="213"/>
      <c r="E777" s="213">
        <v>2090</v>
      </c>
      <c r="F777" s="213">
        <v>2287</v>
      </c>
      <c r="G777" s="211"/>
      <c r="H777" s="211">
        <f>F777/E777*100</f>
        <v>109.425837320574</v>
      </c>
      <c r="I777" s="151">
        <f t="shared" si="25"/>
        <v>4377</v>
      </c>
    </row>
    <row r="778" customFormat="1" ht="14.25" hidden="1" spans="1:9">
      <c r="A778" s="151" t="s">
        <v>1401</v>
      </c>
      <c r="B778" s="156">
        <v>21099</v>
      </c>
      <c r="C778" s="215" t="s">
        <v>1958</v>
      </c>
      <c r="D778" s="162">
        <f>D7710</f>
        <v>0</v>
      </c>
      <c r="E778" s="162">
        <f>E7710</f>
        <v>0</v>
      </c>
      <c r="F778" s="162">
        <f>F7710</f>
        <v>0</v>
      </c>
      <c r="G778" s="214"/>
      <c r="H778" s="214"/>
      <c r="I778" s="151">
        <f t="shared" si="25"/>
        <v>0</v>
      </c>
    </row>
    <row r="779" customFormat="1" ht="14.25" hidden="1" spans="1:9">
      <c r="A779" s="151" t="s">
        <v>1403</v>
      </c>
      <c r="B779" s="156">
        <v>2109999</v>
      </c>
      <c r="C779" s="156" t="s">
        <v>1959</v>
      </c>
      <c r="D779" s="158">
        <v>0</v>
      </c>
      <c r="E779" s="158">
        <v>0</v>
      </c>
      <c r="F779" s="158"/>
      <c r="G779" s="214"/>
      <c r="H779" s="214"/>
      <c r="I779" s="151">
        <f t="shared" si="25"/>
        <v>0</v>
      </c>
    </row>
    <row r="780" s="198" customFormat="1" ht="16" customHeight="1" spans="1:9">
      <c r="A780" s="151" t="s">
        <v>1399</v>
      </c>
      <c r="B780" s="209">
        <v>211</v>
      </c>
      <c r="C780" s="212" t="s">
        <v>1960</v>
      </c>
      <c r="D780" s="210">
        <f>SUM(D781,D791,D795,D804,D811,D818,D821,D824,D826,D828,D834,D837,D839,D850)</f>
        <v>8852</v>
      </c>
      <c r="E780" s="210">
        <f>SUM(E781,E791,E795,E804,E811,E818,E821,E824,E826,E828,E834,E837,E839,E850)</f>
        <v>21271</v>
      </c>
      <c r="F780" s="210">
        <f>SUM(F781,F791,F795,F804,F811,F818,F821,F824,F826,F828,F834,F837,F839,F850)</f>
        <v>5308</v>
      </c>
      <c r="G780" s="211">
        <f>F780/D780*100</f>
        <v>59.9638499774062</v>
      </c>
      <c r="H780" s="211">
        <f>F780/E780*100</f>
        <v>24.9541629448545</v>
      </c>
      <c r="I780" s="151">
        <f t="shared" si="25"/>
        <v>35431</v>
      </c>
    </row>
    <row r="781" customFormat="1" ht="14.25" hidden="1" spans="1:9">
      <c r="A781" s="151" t="s">
        <v>1401</v>
      </c>
      <c r="B781" s="156">
        <v>21101</v>
      </c>
      <c r="C781" s="215" t="s">
        <v>1961</v>
      </c>
      <c r="D781" s="162">
        <f>SUM(D782:D790)</f>
        <v>0</v>
      </c>
      <c r="E781" s="162">
        <f>SUM(E782:E790)</f>
        <v>0</v>
      </c>
      <c r="F781" s="162">
        <f>SUM(F782:F790)</f>
        <v>0</v>
      </c>
      <c r="G781" s="214"/>
      <c r="H781" s="214"/>
      <c r="I781" s="151">
        <f t="shared" si="25"/>
        <v>0</v>
      </c>
    </row>
    <row r="782" customFormat="1" ht="14.25" hidden="1" spans="1:9">
      <c r="A782" s="151" t="s">
        <v>1403</v>
      </c>
      <c r="B782" s="156">
        <v>2110101</v>
      </c>
      <c r="C782" s="156" t="s">
        <v>1451</v>
      </c>
      <c r="D782" s="158">
        <v>0</v>
      </c>
      <c r="E782" s="158">
        <v>0</v>
      </c>
      <c r="F782" s="158"/>
      <c r="G782" s="214"/>
      <c r="H782" s="214"/>
      <c r="I782" s="151">
        <f t="shared" si="25"/>
        <v>0</v>
      </c>
    </row>
    <row r="783" customFormat="1" ht="14.25" hidden="1" spans="1:9">
      <c r="A783" s="151" t="s">
        <v>1403</v>
      </c>
      <c r="B783" s="156">
        <v>2110102</v>
      </c>
      <c r="C783" s="156" t="s">
        <v>1436</v>
      </c>
      <c r="D783" s="158">
        <v>0</v>
      </c>
      <c r="E783" s="158">
        <v>0</v>
      </c>
      <c r="F783" s="158"/>
      <c r="G783" s="214"/>
      <c r="H783" s="214"/>
      <c r="I783" s="151">
        <f t="shared" si="25"/>
        <v>0</v>
      </c>
    </row>
    <row r="784" customFormat="1" ht="14.25" hidden="1" spans="1:9">
      <c r="A784" s="151" t="s">
        <v>1403</v>
      </c>
      <c r="B784" s="156">
        <v>2110103</v>
      </c>
      <c r="C784" s="156" t="s">
        <v>1406</v>
      </c>
      <c r="D784" s="158">
        <v>0</v>
      </c>
      <c r="E784" s="158">
        <v>0</v>
      </c>
      <c r="F784" s="158"/>
      <c r="G784" s="214"/>
      <c r="H784" s="214"/>
      <c r="I784" s="151">
        <f t="shared" si="25"/>
        <v>0</v>
      </c>
    </row>
    <row r="785" customFormat="1" ht="14.25" hidden="1" spans="1:9">
      <c r="A785" s="151" t="s">
        <v>1403</v>
      </c>
      <c r="B785" s="156">
        <v>2110104</v>
      </c>
      <c r="C785" s="156" t="s">
        <v>1962</v>
      </c>
      <c r="D785" s="158">
        <v>0</v>
      </c>
      <c r="E785" s="158">
        <v>0</v>
      </c>
      <c r="F785" s="158"/>
      <c r="G785" s="214"/>
      <c r="H785" s="214"/>
      <c r="I785" s="151">
        <f t="shared" si="25"/>
        <v>0</v>
      </c>
    </row>
    <row r="786" customFormat="1" ht="14.25" hidden="1" spans="1:9">
      <c r="A786" s="151" t="s">
        <v>1403</v>
      </c>
      <c r="B786" s="156">
        <v>2110105</v>
      </c>
      <c r="C786" s="156" t="s">
        <v>1963</v>
      </c>
      <c r="D786" s="158">
        <v>0</v>
      </c>
      <c r="E786" s="158">
        <v>0</v>
      </c>
      <c r="F786" s="158"/>
      <c r="G786" s="214"/>
      <c r="H786" s="214"/>
      <c r="I786" s="151">
        <f t="shared" si="25"/>
        <v>0</v>
      </c>
    </row>
    <row r="787" customFormat="1" ht="14.25" hidden="1" spans="1:9">
      <c r="A787" s="151" t="s">
        <v>1403</v>
      </c>
      <c r="B787" s="156">
        <v>2110106</v>
      </c>
      <c r="C787" s="156" t="s">
        <v>1964</v>
      </c>
      <c r="D787" s="158">
        <v>0</v>
      </c>
      <c r="E787" s="158">
        <v>0</v>
      </c>
      <c r="F787" s="158"/>
      <c r="G787" s="214"/>
      <c r="H787" s="214"/>
      <c r="I787" s="151">
        <f t="shared" si="25"/>
        <v>0</v>
      </c>
    </row>
    <row r="788" customFormat="1" ht="14.25" hidden="1" spans="1:9">
      <c r="A788" s="151" t="s">
        <v>1403</v>
      </c>
      <c r="B788" s="156">
        <v>2110107</v>
      </c>
      <c r="C788" s="156" t="s">
        <v>1965</v>
      </c>
      <c r="D788" s="158">
        <v>0</v>
      </c>
      <c r="E788" s="158">
        <v>0</v>
      </c>
      <c r="F788" s="158"/>
      <c r="G788" s="214"/>
      <c r="H788" s="214"/>
      <c r="I788" s="151">
        <f t="shared" si="25"/>
        <v>0</v>
      </c>
    </row>
    <row r="789" customFormat="1" ht="14.25" hidden="1" spans="1:9">
      <c r="A789" s="151" t="s">
        <v>1403</v>
      </c>
      <c r="B789" s="156">
        <v>2110108</v>
      </c>
      <c r="C789" s="156" t="s">
        <v>1966</v>
      </c>
      <c r="D789" s="158">
        <v>0</v>
      </c>
      <c r="E789" s="158">
        <v>0</v>
      </c>
      <c r="F789" s="158"/>
      <c r="G789" s="214"/>
      <c r="H789" s="214"/>
      <c r="I789" s="151">
        <f t="shared" si="25"/>
        <v>0</v>
      </c>
    </row>
    <row r="790" customFormat="1" ht="14.25" hidden="1" spans="1:9">
      <c r="A790" s="151" t="s">
        <v>1403</v>
      </c>
      <c r="B790" s="156">
        <v>2110199</v>
      </c>
      <c r="C790" s="156" t="s">
        <v>1967</v>
      </c>
      <c r="D790" s="158">
        <v>0</v>
      </c>
      <c r="E790" s="158">
        <v>0</v>
      </c>
      <c r="F790" s="158"/>
      <c r="G790" s="214"/>
      <c r="H790" s="214"/>
      <c r="I790" s="151">
        <f t="shared" si="25"/>
        <v>0</v>
      </c>
    </row>
    <row r="791" s="198" customFormat="1" ht="16" customHeight="1" spans="1:9">
      <c r="A791" s="151" t="s">
        <v>1401</v>
      </c>
      <c r="B791" s="209">
        <v>21102</v>
      </c>
      <c r="C791" s="212" t="s">
        <v>1968</v>
      </c>
      <c r="D791" s="210">
        <f>SUM(D792:D794)</f>
        <v>0</v>
      </c>
      <c r="E791" s="210">
        <f>SUM(E792:E794)</f>
        <v>20</v>
      </c>
      <c r="F791" s="210">
        <f>SUM(F792:F794)</f>
        <v>10</v>
      </c>
      <c r="G791" s="211"/>
      <c r="H791" s="211">
        <f>F791/E791*100</f>
        <v>50</v>
      </c>
      <c r="I791" s="151">
        <f t="shared" si="25"/>
        <v>30</v>
      </c>
    </row>
    <row r="792" customFormat="1" ht="14.25" hidden="1" spans="1:9">
      <c r="A792" s="151" t="s">
        <v>1403</v>
      </c>
      <c r="B792" s="156">
        <v>2110203</v>
      </c>
      <c r="C792" s="156" t="s">
        <v>1969</v>
      </c>
      <c r="D792" s="158">
        <v>0</v>
      </c>
      <c r="E792" s="158">
        <v>0</v>
      </c>
      <c r="F792" s="158"/>
      <c r="G792" s="214"/>
      <c r="H792" s="214"/>
      <c r="I792" s="151">
        <f t="shared" si="25"/>
        <v>0</v>
      </c>
    </row>
    <row r="793" customFormat="1" ht="14.25" hidden="1" spans="1:9">
      <c r="A793" s="151" t="s">
        <v>1403</v>
      </c>
      <c r="B793" s="156">
        <v>2110204</v>
      </c>
      <c r="C793" s="156" t="s">
        <v>1970</v>
      </c>
      <c r="D793" s="158">
        <v>0</v>
      </c>
      <c r="E793" s="158">
        <v>0</v>
      </c>
      <c r="F793" s="158"/>
      <c r="G793" s="214"/>
      <c r="H793" s="214"/>
      <c r="I793" s="151">
        <f t="shared" si="25"/>
        <v>0</v>
      </c>
    </row>
    <row r="794" s="198" customFormat="1" ht="16" customHeight="1" spans="1:9">
      <c r="A794" s="151" t="s">
        <v>1403</v>
      </c>
      <c r="B794" s="209">
        <v>2110299</v>
      </c>
      <c r="C794" s="209" t="s">
        <v>1971</v>
      </c>
      <c r="D794" s="213">
        <v>0</v>
      </c>
      <c r="E794" s="213">
        <v>20</v>
      </c>
      <c r="F794" s="213">
        <v>10</v>
      </c>
      <c r="G794" s="211"/>
      <c r="H794" s="211">
        <f>F794/E794*100</f>
        <v>50</v>
      </c>
      <c r="I794" s="151">
        <f t="shared" si="25"/>
        <v>30</v>
      </c>
    </row>
    <row r="795" s="198" customFormat="1" ht="16" customHeight="1" spans="1:9">
      <c r="A795" s="151" t="s">
        <v>1401</v>
      </c>
      <c r="B795" s="209">
        <v>21103</v>
      </c>
      <c r="C795" s="212" t="s">
        <v>1972</v>
      </c>
      <c r="D795" s="210">
        <f>SUM(D796:D803)</f>
        <v>719</v>
      </c>
      <c r="E795" s="210">
        <f>SUM(E796:E803)</f>
        <v>3898</v>
      </c>
      <c r="F795" s="210">
        <f>SUM(F796:F803)</f>
        <v>811</v>
      </c>
      <c r="G795" s="211">
        <f>F795/D795*100</f>
        <v>112.795549374131</v>
      </c>
      <c r="H795" s="211">
        <f>F795/E795*100</f>
        <v>20.8055413032324</v>
      </c>
      <c r="I795" s="151">
        <f t="shared" si="25"/>
        <v>5428</v>
      </c>
    </row>
    <row r="796" s="198" customFormat="1" ht="16" customHeight="1" spans="1:9">
      <c r="A796" s="151" t="s">
        <v>1403</v>
      </c>
      <c r="B796" s="209">
        <v>2110301</v>
      </c>
      <c r="C796" s="209" t="s">
        <v>1973</v>
      </c>
      <c r="D796" s="213">
        <v>200</v>
      </c>
      <c r="E796" s="213">
        <v>512</v>
      </c>
      <c r="F796" s="213">
        <v>0</v>
      </c>
      <c r="G796" s="211">
        <f>F796/D796*100</f>
        <v>0</v>
      </c>
      <c r="H796" s="211">
        <f>F796/E796*100</f>
        <v>0</v>
      </c>
      <c r="I796" s="151">
        <f t="shared" si="25"/>
        <v>712</v>
      </c>
    </row>
    <row r="797" s="198" customFormat="1" ht="16" customHeight="1" spans="1:9">
      <c r="A797" s="151" t="s">
        <v>1403</v>
      </c>
      <c r="B797" s="209">
        <v>2110302</v>
      </c>
      <c r="C797" s="209" t="s">
        <v>1974</v>
      </c>
      <c r="D797" s="213">
        <v>519</v>
      </c>
      <c r="E797" s="213">
        <v>2333</v>
      </c>
      <c r="F797" s="213">
        <v>811</v>
      </c>
      <c r="G797" s="211">
        <f>F797/D797*100</f>
        <v>156.26204238921</v>
      </c>
      <c r="H797" s="211">
        <f>F797/E797*100</f>
        <v>34.7621088726961</v>
      </c>
      <c r="I797" s="151">
        <f t="shared" si="25"/>
        <v>3663</v>
      </c>
    </row>
    <row r="798" customFormat="1" ht="14.25" hidden="1" spans="1:9">
      <c r="A798" s="151" t="s">
        <v>1403</v>
      </c>
      <c r="B798" s="156">
        <v>2110303</v>
      </c>
      <c r="C798" s="156" t="s">
        <v>1975</v>
      </c>
      <c r="D798" s="158">
        <v>0</v>
      </c>
      <c r="E798" s="158">
        <v>0</v>
      </c>
      <c r="F798" s="158"/>
      <c r="G798" s="214"/>
      <c r="H798" s="214"/>
      <c r="I798" s="151">
        <f t="shared" si="25"/>
        <v>0</v>
      </c>
    </row>
    <row r="799" customFormat="1" ht="14.25" hidden="1" spans="1:9">
      <c r="A799" s="151" t="s">
        <v>1403</v>
      </c>
      <c r="B799" s="156">
        <v>2110304</v>
      </c>
      <c r="C799" s="156" t="s">
        <v>1976</v>
      </c>
      <c r="D799" s="158">
        <v>0</v>
      </c>
      <c r="E799" s="158">
        <v>0</v>
      </c>
      <c r="F799" s="158"/>
      <c r="G799" s="214"/>
      <c r="H799" s="214"/>
      <c r="I799" s="151">
        <f t="shared" si="25"/>
        <v>0</v>
      </c>
    </row>
    <row r="800" customFormat="1" ht="14.25" hidden="1" spans="1:9">
      <c r="A800" s="151" t="s">
        <v>1403</v>
      </c>
      <c r="B800" s="156">
        <v>2110305</v>
      </c>
      <c r="C800" s="156" t="s">
        <v>1977</v>
      </c>
      <c r="D800" s="158">
        <v>0</v>
      </c>
      <c r="E800" s="158">
        <v>0</v>
      </c>
      <c r="F800" s="158"/>
      <c r="G800" s="214"/>
      <c r="H800" s="214"/>
      <c r="I800" s="151">
        <f t="shared" si="25"/>
        <v>0</v>
      </c>
    </row>
    <row r="801" customFormat="1" ht="14.25" hidden="1" spans="1:9">
      <c r="A801" s="151" t="s">
        <v>1403</v>
      </c>
      <c r="B801" s="156">
        <v>2110306</v>
      </c>
      <c r="C801" s="156" t="s">
        <v>1978</v>
      </c>
      <c r="D801" s="158">
        <v>0</v>
      </c>
      <c r="E801" s="158">
        <v>0</v>
      </c>
      <c r="F801" s="158"/>
      <c r="G801" s="214"/>
      <c r="H801" s="214"/>
      <c r="I801" s="151">
        <f t="shared" si="25"/>
        <v>0</v>
      </c>
    </row>
    <row r="802" customFormat="1" ht="14.25" hidden="1" spans="1:9">
      <c r="A802" s="151" t="s">
        <v>1403</v>
      </c>
      <c r="B802" s="156">
        <v>2110307</v>
      </c>
      <c r="C802" s="156" t="s">
        <v>1979</v>
      </c>
      <c r="D802" s="158">
        <v>0</v>
      </c>
      <c r="E802" s="158">
        <v>0</v>
      </c>
      <c r="F802" s="158"/>
      <c r="G802" s="214"/>
      <c r="H802" s="214"/>
      <c r="I802" s="151">
        <f t="shared" si="25"/>
        <v>0</v>
      </c>
    </row>
    <row r="803" s="198" customFormat="1" ht="16" customHeight="1" spans="1:9">
      <c r="A803" s="151" t="s">
        <v>1403</v>
      </c>
      <c r="B803" s="209">
        <v>2110399</v>
      </c>
      <c r="C803" s="209" t="s">
        <v>1980</v>
      </c>
      <c r="D803" s="213">
        <v>0</v>
      </c>
      <c r="E803" s="213">
        <v>1053</v>
      </c>
      <c r="F803" s="213"/>
      <c r="G803" s="211"/>
      <c r="H803" s="211">
        <f>F803/E803*100</f>
        <v>0</v>
      </c>
      <c r="I803" s="151">
        <f t="shared" si="25"/>
        <v>1053</v>
      </c>
    </row>
    <row r="804" s="198" customFormat="1" ht="16" customHeight="1" spans="1:9">
      <c r="A804" s="151" t="s">
        <v>1401</v>
      </c>
      <c r="B804" s="209">
        <v>21104</v>
      </c>
      <c r="C804" s="212" t="s">
        <v>1981</v>
      </c>
      <c r="D804" s="210">
        <f>SUM(D805:D810)</f>
        <v>2295</v>
      </c>
      <c r="E804" s="210">
        <f>SUM(E805:E810)</f>
        <v>4027</v>
      </c>
      <c r="F804" s="210">
        <f>SUM(F805:F810)</f>
        <v>1126</v>
      </c>
      <c r="G804" s="211">
        <f>F804/D804*100</f>
        <v>49.0631808278867</v>
      </c>
      <c r="H804" s="211">
        <f>F804/E804*100</f>
        <v>27.9612614849764</v>
      </c>
      <c r="I804" s="151">
        <f t="shared" si="25"/>
        <v>7448</v>
      </c>
    </row>
    <row r="805" s="198" customFormat="1" ht="16" customHeight="1" spans="1:9">
      <c r="A805" s="151" t="s">
        <v>1403</v>
      </c>
      <c r="B805" s="209">
        <v>2110401</v>
      </c>
      <c r="C805" s="209" t="s">
        <v>1982</v>
      </c>
      <c r="D805" s="213">
        <v>1090</v>
      </c>
      <c r="E805" s="213">
        <v>1090</v>
      </c>
      <c r="F805" s="213">
        <v>981</v>
      </c>
      <c r="G805" s="211">
        <f>F805/D805*100</f>
        <v>90</v>
      </c>
      <c r="H805" s="211">
        <f>F805/E805*100</f>
        <v>90</v>
      </c>
      <c r="I805" s="151">
        <f t="shared" si="25"/>
        <v>3161</v>
      </c>
    </row>
    <row r="806" s="198" customFormat="1" ht="16" customHeight="1" spans="1:9">
      <c r="A806" s="151" t="s">
        <v>1403</v>
      </c>
      <c r="B806" s="209">
        <v>2110402</v>
      </c>
      <c r="C806" s="209" t="s">
        <v>1983</v>
      </c>
      <c r="D806" s="213">
        <v>832</v>
      </c>
      <c r="E806" s="213">
        <v>1279</v>
      </c>
      <c r="F806" s="213">
        <v>33</v>
      </c>
      <c r="G806" s="211">
        <f>F806/D806*100</f>
        <v>3.96634615384615</v>
      </c>
      <c r="H806" s="211">
        <f>F806/E806*100</f>
        <v>2.58014073494918</v>
      </c>
      <c r="I806" s="151">
        <f t="shared" si="25"/>
        <v>2144</v>
      </c>
    </row>
    <row r="807" customFormat="1" ht="14.25" hidden="1" spans="1:9">
      <c r="A807" s="151" t="s">
        <v>1403</v>
      </c>
      <c r="B807" s="156">
        <v>2110404</v>
      </c>
      <c r="C807" s="156" t="s">
        <v>1984</v>
      </c>
      <c r="D807" s="158">
        <v>0</v>
      </c>
      <c r="E807" s="158">
        <v>0</v>
      </c>
      <c r="F807" s="158"/>
      <c r="G807" s="214"/>
      <c r="H807" s="214"/>
      <c r="I807" s="151">
        <f t="shared" si="25"/>
        <v>0</v>
      </c>
    </row>
    <row r="808" customFormat="1" ht="14.25" hidden="1" spans="1:9">
      <c r="A808" s="151" t="s">
        <v>1403</v>
      </c>
      <c r="B808" s="156">
        <v>2110405</v>
      </c>
      <c r="C808" s="156" t="s">
        <v>1985</v>
      </c>
      <c r="D808" s="158">
        <v>0</v>
      </c>
      <c r="E808" s="158">
        <v>0</v>
      </c>
      <c r="F808" s="158"/>
      <c r="G808" s="214"/>
      <c r="H808" s="214"/>
      <c r="I808" s="151">
        <f t="shared" si="25"/>
        <v>0</v>
      </c>
    </row>
    <row r="809" s="198" customFormat="1" ht="16" customHeight="1" spans="1:9">
      <c r="A809" s="151" t="s">
        <v>1403</v>
      </c>
      <c r="B809" s="209">
        <v>2110406</v>
      </c>
      <c r="C809" s="209" t="s">
        <v>1986</v>
      </c>
      <c r="D809" s="213">
        <v>122</v>
      </c>
      <c r="E809" s="213">
        <v>122</v>
      </c>
      <c r="F809" s="213">
        <v>112</v>
      </c>
      <c r="G809" s="211">
        <f>F809/D809*100</f>
        <v>91.8032786885246</v>
      </c>
      <c r="H809" s="211">
        <f>F809/E809*100</f>
        <v>91.8032786885246</v>
      </c>
      <c r="I809" s="151">
        <f t="shared" si="25"/>
        <v>356</v>
      </c>
    </row>
    <row r="810" s="198" customFormat="1" ht="16" customHeight="1" spans="1:9">
      <c r="A810" s="151" t="s">
        <v>1403</v>
      </c>
      <c r="B810" s="209">
        <v>2110499</v>
      </c>
      <c r="C810" s="209" t="s">
        <v>1987</v>
      </c>
      <c r="D810" s="213">
        <v>251</v>
      </c>
      <c r="E810" s="213">
        <v>1536</v>
      </c>
      <c r="F810" s="213">
        <v>0</v>
      </c>
      <c r="G810" s="211">
        <f>F810/D810*100</f>
        <v>0</v>
      </c>
      <c r="H810" s="211">
        <f>F810/E810*100</f>
        <v>0</v>
      </c>
      <c r="I810" s="151">
        <f t="shared" si="25"/>
        <v>1787</v>
      </c>
    </row>
    <row r="811" s="198" customFormat="1" ht="16" customHeight="1" spans="1:9">
      <c r="A811" s="151" t="s">
        <v>1401</v>
      </c>
      <c r="B811" s="209">
        <v>21105</v>
      </c>
      <c r="C811" s="212" t="s">
        <v>1988</v>
      </c>
      <c r="D811" s="210">
        <f>SUM(D812:D817)</f>
        <v>735</v>
      </c>
      <c r="E811" s="210">
        <f>SUM(E812:E817)</f>
        <v>2100</v>
      </c>
      <c r="F811" s="210">
        <f>SUM(F812:F817)</f>
        <v>1453</v>
      </c>
      <c r="G811" s="211">
        <f>F811/D811*100</f>
        <v>197.687074829932</v>
      </c>
      <c r="H811" s="211">
        <f>F811/E811*100</f>
        <v>69.1904761904762</v>
      </c>
      <c r="I811" s="151">
        <f t="shared" si="25"/>
        <v>4288</v>
      </c>
    </row>
    <row r="812" s="198" customFormat="1" ht="16" customHeight="1" spans="1:9">
      <c r="A812" s="151" t="s">
        <v>1403</v>
      </c>
      <c r="B812" s="209">
        <v>2110501</v>
      </c>
      <c r="C812" s="209" t="s">
        <v>1989</v>
      </c>
      <c r="D812" s="213">
        <v>195</v>
      </c>
      <c r="E812" s="213">
        <v>513</v>
      </c>
      <c r="F812" s="213">
        <v>1453</v>
      </c>
      <c r="G812" s="211">
        <f>F812/D812*100</f>
        <v>745.128205128205</v>
      </c>
      <c r="H812" s="211">
        <f>F812/E812*100</f>
        <v>283.235867446394</v>
      </c>
      <c r="I812" s="151">
        <f t="shared" si="25"/>
        <v>2161</v>
      </c>
    </row>
    <row r="813" customFormat="1" ht="14.25" hidden="1" spans="1:9">
      <c r="A813" s="151" t="s">
        <v>1403</v>
      </c>
      <c r="B813" s="156">
        <v>2110502</v>
      </c>
      <c r="C813" s="156" t="s">
        <v>1990</v>
      </c>
      <c r="D813" s="158">
        <v>0</v>
      </c>
      <c r="E813" s="158">
        <v>0</v>
      </c>
      <c r="F813" s="158"/>
      <c r="G813" s="214"/>
      <c r="H813" s="214"/>
      <c r="I813" s="151">
        <f t="shared" si="25"/>
        <v>0</v>
      </c>
    </row>
    <row r="814" customFormat="1" ht="14.25" hidden="1" spans="1:9">
      <c r="A814" s="151" t="s">
        <v>1403</v>
      </c>
      <c r="B814" s="156">
        <v>2110503</v>
      </c>
      <c r="C814" s="156" t="s">
        <v>1991</v>
      </c>
      <c r="D814" s="158">
        <v>0</v>
      </c>
      <c r="E814" s="158">
        <v>0</v>
      </c>
      <c r="F814" s="158"/>
      <c r="G814" s="214"/>
      <c r="H814" s="214"/>
      <c r="I814" s="151">
        <f t="shared" si="25"/>
        <v>0</v>
      </c>
    </row>
    <row r="815" customFormat="1" ht="14.25" hidden="1" spans="1:9">
      <c r="A815" s="151" t="s">
        <v>1403</v>
      </c>
      <c r="B815" s="156">
        <v>2110506</v>
      </c>
      <c r="C815" s="156" t="s">
        <v>1992</v>
      </c>
      <c r="D815" s="158">
        <v>0</v>
      </c>
      <c r="E815" s="158">
        <v>0</v>
      </c>
      <c r="F815" s="158"/>
      <c r="G815" s="214"/>
      <c r="H815" s="214"/>
      <c r="I815" s="151">
        <f t="shared" si="25"/>
        <v>0</v>
      </c>
    </row>
    <row r="816" customFormat="1" ht="14.25" hidden="1" spans="1:9">
      <c r="A816" s="151" t="s">
        <v>1403</v>
      </c>
      <c r="B816" s="156">
        <v>2110507</v>
      </c>
      <c r="C816" s="156" t="s">
        <v>1993</v>
      </c>
      <c r="D816" s="158">
        <v>0</v>
      </c>
      <c r="E816" s="158">
        <v>0</v>
      </c>
      <c r="F816" s="158"/>
      <c r="G816" s="214"/>
      <c r="H816" s="214"/>
      <c r="I816" s="151">
        <f t="shared" si="25"/>
        <v>0</v>
      </c>
    </row>
    <row r="817" s="198" customFormat="1" ht="16" customHeight="1" spans="1:9">
      <c r="A817" s="151" t="s">
        <v>1403</v>
      </c>
      <c r="B817" s="209">
        <v>2110599</v>
      </c>
      <c r="C817" s="209" t="s">
        <v>1994</v>
      </c>
      <c r="D817" s="213">
        <v>540</v>
      </c>
      <c r="E817" s="213">
        <v>1587</v>
      </c>
      <c r="F817" s="213">
        <v>0</v>
      </c>
      <c r="G817" s="211">
        <f>F817/D817*100</f>
        <v>0</v>
      </c>
      <c r="H817" s="211">
        <f>F817/E817*100</f>
        <v>0</v>
      </c>
      <c r="I817" s="151">
        <f t="shared" si="25"/>
        <v>2127</v>
      </c>
    </row>
    <row r="818" s="198" customFormat="1" ht="16" customHeight="1" spans="1:9">
      <c r="A818" s="151" t="s">
        <v>1401</v>
      </c>
      <c r="B818" s="209">
        <v>21107</v>
      </c>
      <c r="C818" s="212" t="s">
        <v>1995</v>
      </c>
      <c r="D818" s="210">
        <f>SUM(D819:D820)</f>
        <v>1807</v>
      </c>
      <c r="E818" s="210">
        <f>SUM(E819:E820)</f>
        <v>2692</v>
      </c>
      <c r="F818" s="210">
        <f>SUM(F819:F820)</f>
        <v>587</v>
      </c>
      <c r="G818" s="211">
        <f>F818/D818*100</f>
        <v>32.4847814056447</v>
      </c>
      <c r="H818" s="211">
        <f>F818/E818*100</f>
        <v>21.8053491827637</v>
      </c>
      <c r="I818" s="151">
        <f t="shared" si="25"/>
        <v>5086</v>
      </c>
    </row>
    <row r="819" customFormat="1" ht="14.25" hidden="1" spans="1:9">
      <c r="A819" s="151" t="s">
        <v>1403</v>
      </c>
      <c r="B819" s="156">
        <v>2110704</v>
      </c>
      <c r="C819" s="156" t="s">
        <v>1996</v>
      </c>
      <c r="D819" s="158">
        <v>0</v>
      </c>
      <c r="E819" s="158">
        <v>0</v>
      </c>
      <c r="F819" s="158"/>
      <c r="G819" s="214"/>
      <c r="H819" s="214"/>
      <c r="I819" s="151">
        <f t="shared" si="25"/>
        <v>0</v>
      </c>
    </row>
    <row r="820" s="198" customFormat="1" ht="16" customHeight="1" spans="1:9">
      <c r="A820" s="151" t="s">
        <v>1403</v>
      </c>
      <c r="B820" s="209">
        <v>2110799</v>
      </c>
      <c r="C820" s="209" t="s">
        <v>1997</v>
      </c>
      <c r="D820" s="213">
        <v>1807</v>
      </c>
      <c r="E820" s="213">
        <v>2692</v>
      </c>
      <c r="F820" s="213">
        <v>587</v>
      </c>
      <c r="G820" s="211">
        <f>F820/D820*100</f>
        <v>32.4847814056447</v>
      </c>
      <c r="H820" s="211">
        <f>F820/E820*100</f>
        <v>21.8053491827637</v>
      </c>
      <c r="I820" s="151">
        <f t="shared" si="25"/>
        <v>5086</v>
      </c>
    </row>
    <row r="821" customFormat="1" ht="14.25" hidden="1" spans="1:9">
      <c r="A821" s="151" t="s">
        <v>1401</v>
      </c>
      <c r="B821" s="156">
        <v>21108</v>
      </c>
      <c r="C821" s="215" t="s">
        <v>1998</v>
      </c>
      <c r="D821" s="162">
        <f>SUM(D822:D823)</f>
        <v>0</v>
      </c>
      <c r="E821" s="162">
        <f>SUM(E822:E823)</f>
        <v>0</v>
      </c>
      <c r="F821" s="162">
        <f>SUM(F822:F823)</f>
        <v>0</v>
      </c>
      <c r="G821" s="214"/>
      <c r="H821" s="214"/>
      <c r="I821" s="151">
        <f t="shared" si="25"/>
        <v>0</v>
      </c>
    </row>
    <row r="822" customFormat="1" ht="14.25" hidden="1" spans="1:9">
      <c r="A822" s="151" t="s">
        <v>1403</v>
      </c>
      <c r="B822" s="156">
        <v>2110804</v>
      </c>
      <c r="C822" s="156" t="s">
        <v>1999</v>
      </c>
      <c r="D822" s="158">
        <v>0</v>
      </c>
      <c r="E822" s="158">
        <v>0</v>
      </c>
      <c r="F822" s="158"/>
      <c r="G822" s="214"/>
      <c r="H822" s="214"/>
      <c r="I822" s="151">
        <f t="shared" si="25"/>
        <v>0</v>
      </c>
    </row>
    <row r="823" customFormat="1" ht="14.25" hidden="1" spans="1:9">
      <c r="A823" s="151" t="s">
        <v>1403</v>
      </c>
      <c r="B823" s="156">
        <v>2110899</v>
      </c>
      <c r="C823" s="156" t="s">
        <v>2000</v>
      </c>
      <c r="D823" s="158">
        <v>0</v>
      </c>
      <c r="E823" s="158">
        <v>0</v>
      </c>
      <c r="F823" s="158"/>
      <c r="G823" s="214"/>
      <c r="H823" s="214"/>
      <c r="I823" s="151">
        <f t="shared" si="25"/>
        <v>0</v>
      </c>
    </row>
    <row r="824" customFormat="1" ht="14.25" hidden="1" spans="1:9">
      <c r="A824" s="151" t="s">
        <v>1401</v>
      </c>
      <c r="B824" s="156">
        <v>21109</v>
      </c>
      <c r="C824" s="215" t="s">
        <v>2001</v>
      </c>
      <c r="D824" s="162">
        <f>D825</f>
        <v>0</v>
      </c>
      <c r="E824" s="162">
        <f>E825</f>
        <v>0</v>
      </c>
      <c r="F824" s="162">
        <f>F825</f>
        <v>0</v>
      </c>
      <c r="G824" s="214"/>
      <c r="H824" s="214"/>
      <c r="I824" s="151">
        <f t="shared" si="25"/>
        <v>0</v>
      </c>
    </row>
    <row r="825" customFormat="1" ht="14.25" hidden="1" spans="1:9">
      <c r="A825" s="151" t="s">
        <v>1403</v>
      </c>
      <c r="B825" s="156">
        <v>2110901</v>
      </c>
      <c r="C825" s="156" t="s">
        <v>2002</v>
      </c>
      <c r="D825" s="158">
        <v>0</v>
      </c>
      <c r="E825" s="158">
        <v>0</v>
      </c>
      <c r="F825" s="158"/>
      <c r="G825" s="214"/>
      <c r="H825" s="214"/>
      <c r="I825" s="151">
        <f t="shared" si="25"/>
        <v>0</v>
      </c>
    </row>
    <row r="826" s="198" customFormat="1" ht="16" customHeight="1" spans="1:9">
      <c r="A826" s="151" t="s">
        <v>1401</v>
      </c>
      <c r="B826" s="209">
        <v>21110</v>
      </c>
      <c r="C826" s="212" t="s">
        <v>2003</v>
      </c>
      <c r="D826" s="210">
        <f>D827</f>
        <v>0</v>
      </c>
      <c r="E826" s="210">
        <f>E827</f>
        <v>0</v>
      </c>
      <c r="F826" s="210">
        <f>F827</f>
        <v>41</v>
      </c>
      <c r="G826" s="211"/>
      <c r="H826" s="211"/>
      <c r="I826" s="151">
        <f t="shared" si="25"/>
        <v>41</v>
      </c>
    </row>
    <row r="827" s="198" customFormat="1" ht="16" customHeight="1" spans="1:9">
      <c r="A827" s="151" t="s">
        <v>1403</v>
      </c>
      <c r="B827" s="209">
        <v>2111001</v>
      </c>
      <c r="C827" s="209" t="s">
        <v>2004</v>
      </c>
      <c r="D827" s="213">
        <v>0</v>
      </c>
      <c r="E827" s="213">
        <v>0</v>
      </c>
      <c r="F827" s="213">
        <v>41</v>
      </c>
      <c r="G827" s="211"/>
      <c r="H827" s="211"/>
      <c r="I827" s="151">
        <f t="shared" si="25"/>
        <v>41</v>
      </c>
    </row>
    <row r="828" s="198" customFormat="1" ht="16" customHeight="1" spans="1:9">
      <c r="A828" s="151" t="s">
        <v>1401</v>
      </c>
      <c r="B828" s="209">
        <v>21111</v>
      </c>
      <c r="C828" s="212" t="s">
        <v>2005</v>
      </c>
      <c r="D828" s="210">
        <f>SUM(D829:D833)</f>
        <v>0</v>
      </c>
      <c r="E828" s="210">
        <f>SUM(E829:E833)</f>
        <v>18</v>
      </c>
      <c r="F828" s="210">
        <f>SUM(F829:F833)</f>
        <v>0</v>
      </c>
      <c r="G828" s="211"/>
      <c r="H828" s="211">
        <f>F828/E828*100</f>
        <v>0</v>
      </c>
      <c r="I828" s="151">
        <f t="shared" si="25"/>
        <v>18</v>
      </c>
    </row>
    <row r="829" customFormat="1" ht="14.25" hidden="1" spans="1:9">
      <c r="A829" s="151" t="s">
        <v>1403</v>
      </c>
      <c r="B829" s="156">
        <v>2111101</v>
      </c>
      <c r="C829" s="156" t="s">
        <v>2006</v>
      </c>
      <c r="D829" s="158">
        <v>0</v>
      </c>
      <c r="E829" s="158">
        <v>0</v>
      </c>
      <c r="F829" s="158"/>
      <c r="G829" s="214"/>
      <c r="H829" s="214"/>
      <c r="I829" s="151">
        <f t="shared" si="25"/>
        <v>0</v>
      </c>
    </row>
    <row r="830" customFormat="1" ht="14.25" hidden="1" spans="1:9">
      <c r="A830" s="151" t="s">
        <v>1403</v>
      </c>
      <c r="B830" s="156">
        <v>2111102</v>
      </c>
      <c r="C830" s="156" t="s">
        <v>2007</v>
      </c>
      <c r="D830" s="158">
        <v>0</v>
      </c>
      <c r="E830" s="158">
        <v>0</v>
      </c>
      <c r="F830" s="158"/>
      <c r="G830" s="214"/>
      <c r="H830" s="214"/>
      <c r="I830" s="151">
        <f t="shared" si="25"/>
        <v>0</v>
      </c>
    </row>
    <row r="831" s="198" customFormat="1" ht="16" customHeight="1" spans="1:9">
      <c r="A831" s="151" t="s">
        <v>1403</v>
      </c>
      <c r="B831" s="209">
        <v>2111103</v>
      </c>
      <c r="C831" s="209" t="s">
        <v>2008</v>
      </c>
      <c r="D831" s="213">
        <v>0</v>
      </c>
      <c r="E831" s="213">
        <v>10</v>
      </c>
      <c r="F831" s="213"/>
      <c r="G831" s="211"/>
      <c r="H831" s="211">
        <f>F831/E831*100</f>
        <v>0</v>
      </c>
      <c r="I831" s="151">
        <f t="shared" si="25"/>
        <v>10</v>
      </c>
    </row>
    <row r="832" customFormat="1" ht="14.25" hidden="1" spans="1:9">
      <c r="A832" s="151" t="s">
        <v>1403</v>
      </c>
      <c r="B832" s="156">
        <v>2111104</v>
      </c>
      <c r="C832" s="156" t="s">
        <v>2009</v>
      </c>
      <c r="D832" s="158">
        <v>0</v>
      </c>
      <c r="E832" s="158">
        <v>0</v>
      </c>
      <c r="F832" s="158"/>
      <c r="G832" s="214"/>
      <c r="H832" s="214"/>
      <c r="I832" s="151">
        <f t="shared" si="25"/>
        <v>0</v>
      </c>
    </row>
    <row r="833" s="198" customFormat="1" ht="16" customHeight="1" spans="1:9">
      <c r="A833" s="151" t="s">
        <v>1403</v>
      </c>
      <c r="B833" s="209">
        <v>2111199</v>
      </c>
      <c r="C833" s="209" t="s">
        <v>2010</v>
      </c>
      <c r="D833" s="213">
        <v>0</v>
      </c>
      <c r="E833" s="213">
        <v>8</v>
      </c>
      <c r="F833" s="213"/>
      <c r="G833" s="211"/>
      <c r="H833" s="211">
        <f>F833/E833*100</f>
        <v>0</v>
      </c>
      <c r="I833" s="151">
        <f t="shared" si="25"/>
        <v>8</v>
      </c>
    </row>
    <row r="834" s="198" customFormat="1" ht="16" customHeight="1" spans="1:9">
      <c r="A834" s="151" t="s">
        <v>1401</v>
      </c>
      <c r="B834" s="209">
        <v>21112</v>
      </c>
      <c r="C834" s="212" t="s">
        <v>2011</v>
      </c>
      <c r="D834" s="210">
        <f>SUM(D835:D836)</f>
        <v>0</v>
      </c>
      <c r="E834" s="210">
        <f>SUM(E835:E836)</f>
        <v>10</v>
      </c>
      <c r="F834" s="210">
        <f>SUM(F835:F836)</f>
        <v>0</v>
      </c>
      <c r="G834" s="211"/>
      <c r="H834" s="211">
        <f>F834/E834*100</f>
        <v>0</v>
      </c>
      <c r="I834" s="151">
        <f t="shared" si="25"/>
        <v>10</v>
      </c>
    </row>
    <row r="835" customFormat="1" ht="14.25" hidden="1" spans="1:9">
      <c r="A835" s="151" t="s">
        <v>1403</v>
      </c>
      <c r="B835" s="156">
        <v>2111201</v>
      </c>
      <c r="C835" s="156" t="s">
        <v>2012</v>
      </c>
      <c r="D835" s="158">
        <v>0</v>
      </c>
      <c r="E835" s="158">
        <v>0</v>
      </c>
      <c r="F835" s="158"/>
      <c r="G835" s="214"/>
      <c r="H835" s="214"/>
      <c r="I835" s="151">
        <f t="shared" si="25"/>
        <v>0</v>
      </c>
    </row>
    <row r="836" s="198" customFormat="1" ht="16" customHeight="1" spans="1:9">
      <c r="A836" s="151" t="s">
        <v>1403</v>
      </c>
      <c r="B836" s="221">
        <v>2111299</v>
      </c>
      <c r="C836" s="221" t="s">
        <v>2013</v>
      </c>
      <c r="D836" s="213"/>
      <c r="E836" s="213">
        <v>10</v>
      </c>
      <c r="F836" s="213"/>
      <c r="G836" s="211"/>
      <c r="H836" s="211">
        <f>F836/E836*100</f>
        <v>0</v>
      </c>
      <c r="I836" s="151">
        <f t="shared" si="25"/>
        <v>10</v>
      </c>
    </row>
    <row r="837" customFormat="1" ht="14.25" hidden="1" spans="1:9">
      <c r="A837" s="151" t="s">
        <v>1401</v>
      </c>
      <c r="B837" s="156">
        <v>21113</v>
      </c>
      <c r="C837" s="215" t="s">
        <v>2014</v>
      </c>
      <c r="D837" s="162">
        <f>D838</f>
        <v>0</v>
      </c>
      <c r="E837" s="162">
        <f>E838</f>
        <v>0</v>
      </c>
      <c r="F837" s="162">
        <f>F838</f>
        <v>0</v>
      </c>
      <c r="G837" s="214"/>
      <c r="H837" s="214"/>
      <c r="I837" s="151">
        <f t="shared" si="25"/>
        <v>0</v>
      </c>
    </row>
    <row r="838" customFormat="1" ht="14.25" hidden="1" spans="1:9">
      <c r="A838" s="151" t="s">
        <v>1403</v>
      </c>
      <c r="B838" s="156">
        <v>2111301</v>
      </c>
      <c r="C838" s="156" t="s">
        <v>2015</v>
      </c>
      <c r="D838" s="158">
        <v>0</v>
      </c>
      <c r="E838" s="158">
        <v>0</v>
      </c>
      <c r="F838" s="158"/>
      <c r="G838" s="214"/>
      <c r="H838" s="214"/>
      <c r="I838" s="151">
        <f t="shared" si="25"/>
        <v>0</v>
      </c>
    </row>
    <row r="839" customFormat="1" ht="14.25" hidden="1" spans="1:9">
      <c r="A839" s="151" t="s">
        <v>1401</v>
      </c>
      <c r="B839" s="156">
        <v>21114</v>
      </c>
      <c r="C839" s="215" t="s">
        <v>2016</v>
      </c>
      <c r="D839" s="162">
        <f>SUM(D840:D849)</f>
        <v>0</v>
      </c>
      <c r="E839" s="162">
        <f>SUM(E840:E849)</f>
        <v>0</v>
      </c>
      <c r="F839" s="162">
        <f>SUM(F840:F849)</f>
        <v>0</v>
      </c>
      <c r="G839" s="214"/>
      <c r="H839" s="214"/>
      <c r="I839" s="151">
        <f t="shared" ref="I839:I902" si="26">D839+E839+F839</f>
        <v>0</v>
      </c>
    </row>
    <row r="840" customFormat="1" ht="14.25" hidden="1" spans="1:9">
      <c r="A840" s="151" t="s">
        <v>1403</v>
      </c>
      <c r="B840" s="156">
        <v>2111401</v>
      </c>
      <c r="C840" s="156" t="s">
        <v>1451</v>
      </c>
      <c r="D840" s="158">
        <v>0</v>
      </c>
      <c r="E840" s="158">
        <v>0</v>
      </c>
      <c r="F840" s="158"/>
      <c r="G840" s="214"/>
      <c r="H840" s="214"/>
      <c r="I840" s="151">
        <f t="shared" si="26"/>
        <v>0</v>
      </c>
    </row>
    <row r="841" customFormat="1" ht="14.25" hidden="1" spans="1:9">
      <c r="A841" s="151" t="s">
        <v>1403</v>
      </c>
      <c r="B841" s="156">
        <v>2111402</v>
      </c>
      <c r="C841" s="156" t="s">
        <v>1436</v>
      </c>
      <c r="D841" s="158">
        <v>0</v>
      </c>
      <c r="E841" s="158">
        <v>0</v>
      </c>
      <c r="F841" s="158"/>
      <c r="G841" s="214"/>
      <c r="H841" s="214"/>
      <c r="I841" s="151">
        <f t="shared" si="26"/>
        <v>0</v>
      </c>
    </row>
    <row r="842" customFormat="1" ht="14.25" hidden="1" spans="1:9">
      <c r="A842" s="151" t="s">
        <v>1403</v>
      </c>
      <c r="B842" s="156">
        <v>2111403</v>
      </c>
      <c r="C842" s="156" t="s">
        <v>1406</v>
      </c>
      <c r="D842" s="158">
        <v>0</v>
      </c>
      <c r="E842" s="158">
        <v>0</v>
      </c>
      <c r="F842" s="158"/>
      <c r="G842" s="214"/>
      <c r="H842" s="214"/>
      <c r="I842" s="151">
        <f t="shared" si="26"/>
        <v>0</v>
      </c>
    </row>
    <row r="843" customFormat="1" ht="14.25" hidden="1" spans="1:9">
      <c r="A843" s="151" t="s">
        <v>1403</v>
      </c>
      <c r="B843" s="156">
        <v>2111406</v>
      </c>
      <c r="C843" s="156" t="s">
        <v>2017</v>
      </c>
      <c r="D843" s="158">
        <v>0</v>
      </c>
      <c r="E843" s="158">
        <v>0</v>
      </c>
      <c r="F843" s="158"/>
      <c r="G843" s="214"/>
      <c r="H843" s="214"/>
      <c r="I843" s="151">
        <f t="shared" si="26"/>
        <v>0</v>
      </c>
    </row>
    <row r="844" customFormat="1" ht="14.25" hidden="1" spans="1:9">
      <c r="A844" s="151" t="s">
        <v>1403</v>
      </c>
      <c r="B844" s="156">
        <v>2111407</v>
      </c>
      <c r="C844" s="156" t="s">
        <v>2018</v>
      </c>
      <c r="D844" s="158">
        <v>0</v>
      </c>
      <c r="E844" s="158">
        <v>0</v>
      </c>
      <c r="F844" s="158"/>
      <c r="G844" s="214"/>
      <c r="H844" s="214"/>
      <c r="I844" s="151">
        <f t="shared" si="26"/>
        <v>0</v>
      </c>
    </row>
    <row r="845" customFormat="1" ht="14.25" hidden="1" spans="1:9">
      <c r="A845" s="151" t="s">
        <v>1403</v>
      </c>
      <c r="B845" s="156">
        <v>2111408</v>
      </c>
      <c r="C845" s="156" t="s">
        <v>2019</v>
      </c>
      <c r="D845" s="158">
        <v>0</v>
      </c>
      <c r="E845" s="158">
        <v>0</v>
      </c>
      <c r="F845" s="158"/>
      <c r="G845" s="214"/>
      <c r="H845" s="214"/>
      <c r="I845" s="151">
        <f t="shared" si="26"/>
        <v>0</v>
      </c>
    </row>
    <row r="846" customFormat="1" ht="14.25" hidden="1" spans="1:9">
      <c r="A846" s="151" t="s">
        <v>1403</v>
      </c>
      <c r="B846" s="156">
        <v>2111411</v>
      </c>
      <c r="C846" s="156" t="s">
        <v>1447</v>
      </c>
      <c r="D846" s="158">
        <v>0</v>
      </c>
      <c r="E846" s="158">
        <v>0</v>
      </c>
      <c r="F846" s="158"/>
      <c r="G846" s="214"/>
      <c r="H846" s="214"/>
      <c r="I846" s="151">
        <f t="shared" si="26"/>
        <v>0</v>
      </c>
    </row>
    <row r="847" customFormat="1" ht="14.25" hidden="1" spans="1:9">
      <c r="A847" s="151" t="s">
        <v>1403</v>
      </c>
      <c r="B847" s="156">
        <v>2111413</v>
      </c>
      <c r="C847" s="156" t="s">
        <v>2020</v>
      </c>
      <c r="D847" s="158">
        <v>0</v>
      </c>
      <c r="E847" s="158">
        <v>0</v>
      </c>
      <c r="F847" s="158"/>
      <c r="G847" s="214"/>
      <c r="H847" s="214"/>
      <c r="I847" s="151">
        <f t="shared" si="26"/>
        <v>0</v>
      </c>
    </row>
    <row r="848" customFormat="1" ht="14.25" hidden="1" spans="1:9">
      <c r="A848" s="151" t="s">
        <v>1403</v>
      </c>
      <c r="B848" s="156">
        <v>2111450</v>
      </c>
      <c r="C848" s="156" t="s">
        <v>1413</v>
      </c>
      <c r="D848" s="158">
        <v>0</v>
      </c>
      <c r="E848" s="158">
        <v>0</v>
      </c>
      <c r="F848" s="158"/>
      <c r="G848" s="214"/>
      <c r="H848" s="214"/>
      <c r="I848" s="151">
        <f t="shared" si="26"/>
        <v>0</v>
      </c>
    </row>
    <row r="849" customFormat="1" ht="14.25" hidden="1" spans="1:9">
      <c r="A849" s="151" t="s">
        <v>1403</v>
      </c>
      <c r="B849" s="156">
        <v>2111499</v>
      </c>
      <c r="C849" s="156" t="s">
        <v>2021</v>
      </c>
      <c r="D849" s="158">
        <v>0</v>
      </c>
      <c r="E849" s="158">
        <v>0</v>
      </c>
      <c r="F849" s="158"/>
      <c r="G849" s="214"/>
      <c r="H849" s="214"/>
      <c r="I849" s="151">
        <f t="shared" si="26"/>
        <v>0</v>
      </c>
    </row>
    <row r="850" s="198" customFormat="1" ht="16" customHeight="1" spans="1:9">
      <c r="A850" s="151" t="s">
        <v>1401</v>
      </c>
      <c r="B850" s="209">
        <v>21199</v>
      </c>
      <c r="C850" s="212" t="s">
        <v>2022</v>
      </c>
      <c r="D850" s="210">
        <f>D851</f>
        <v>3296</v>
      </c>
      <c r="E850" s="210">
        <f>E851</f>
        <v>8506</v>
      </c>
      <c r="F850" s="210">
        <f>F851</f>
        <v>1280</v>
      </c>
      <c r="G850" s="211">
        <f t="shared" ref="G839:G904" si="27">F850/D850*100</f>
        <v>38.8349514563107</v>
      </c>
      <c r="H850" s="211">
        <f t="shared" ref="H839:H904" si="28">F850/E850*100</f>
        <v>15.048201269692</v>
      </c>
      <c r="I850" s="151">
        <f t="shared" si="26"/>
        <v>13082</v>
      </c>
    </row>
    <row r="851" s="198" customFormat="1" ht="16" customHeight="1" spans="1:9">
      <c r="A851" s="151" t="s">
        <v>1403</v>
      </c>
      <c r="B851" s="209">
        <v>2119999</v>
      </c>
      <c r="C851" s="209" t="s">
        <v>2023</v>
      </c>
      <c r="D851" s="213">
        <v>3296</v>
      </c>
      <c r="E851" s="213">
        <v>8506</v>
      </c>
      <c r="F851" s="213">
        <v>1280</v>
      </c>
      <c r="G851" s="211">
        <f t="shared" si="27"/>
        <v>38.8349514563107</v>
      </c>
      <c r="H851" s="211">
        <f t="shared" si="28"/>
        <v>15.048201269692</v>
      </c>
      <c r="I851" s="151">
        <f t="shared" si="26"/>
        <v>13082</v>
      </c>
    </row>
    <row r="852" s="198" customFormat="1" ht="16" customHeight="1" spans="1:9">
      <c r="A852" s="151" t="s">
        <v>1399</v>
      </c>
      <c r="B852" s="209">
        <v>212</v>
      </c>
      <c r="C852" s="212" t="s">
        <v>2024</v>
      </c>
      <c r="D852" s="210">
        <f>SUM(D853,D864,D866,D869,D871,D873)</f>
        <v>6475</v>
      </c>
      <c r="E852" s="210">
        <f>SUM(E853,E864,E866,E869,E871,E873)</f>
        <v>8725</v>
      </c>
      <c r="F852" s="210">
        <f>SUM(F853,F864,F866,F869,F871,F873)</f>
        <v>7173</v>
      </c>
      <c r="G852" s="211">
        <f t="shared" si="27"/>
        <v>110.779922779923</v>
      </c>
      <c r="H852" s="211">
        <f t="shared" si="28"/>
        <v>82.2120343839542</v>
      </c>
      <c r="I852" s="151">
        <f t="shared" si="26"/>
        <v>22373</v>
      </c>
    </row>
    <row r="853" s="198" customFormat="1" ht="16" customHeight="1" spans="1:9">
      <c r="A853" s="151" t="s">
        <v>1401</v>
      </c>
      <c r="B853" s="209">
        <v>21201</v>
      </c>
      <c r="C853" s="212" t="s">
        <v>2025</v>
      </c>
      <c r="D853" s="210">
        <f>SUM(D854:D863)</f>
        <v>2287</v>
      </c>
      <c r="E853" s="210">
        <f>SUM(E854:E863)</f>
        <v>1858</v>
      </c>
      <c r="F853" s="210">
        <f>SUM(F854:F863)</f>
        <v>2063</v>
      </c>
      <c r="G853" s="211">
        <f t="shared" si="27"/>
        <v>90.205509400962</v>
      </c>
      <c r="H853" s="211">
        <f t="shared" si="28"/>
        <v>111.033369214209</v>
      </c>
      <c r="I853" s="151">
        <f t="shared" si="26"/>
        <v>6208</v>
      </c>
    </row>
    <row r="854" s="198" customFormat="1" ht="16" customHeight="1" spans="1:9">
      <c r="A854" s="151" t="s">
        <v>1403</v>
      </c>
      <c r="B854" s="209">
        <v>2120101</v>
      </c>
      <c r="C854" s="209" t="s">
        <v>1404</v>
      </c>
      <c r="D854" s="213">
        <v>2139</v>
      </c>
      <c r="E854" s="213">
        <v>1184</v>
      </c>
      <c r="F854" s="213">
        <v>1968</v>
      </c>
      <c r="G854" s="211">
        <f t="shared" si="27"/>
        <v>92.0056100981767</v>
      </c>
      <c r="H854" s="211">
        <f t="shared" si="28"/>
        <v>166.216216216216</v>
      </c>
      <c r="I854" s="151">
        <f t="shared" si="26"/>
        <v>5291</v>
      </c>
    </row>
    <row r="855" s="198" customFormat="1" ht="16" customHeight="1" spans="1:9">
      <c r="A855" s="151" t="s">
        <v>1403</v>
      </c>
      <c r="B855" s="209">
        <v>2120102</v>
      </c>
      <c r="C855" s="209" t="s">
        <v>1405</v>
      </c>
      <c r="D855" s="213">
        <v>148</v>
      </c>
      <c r="E855" s="213">
        <v>145</v>
      </c>
      <c r="F855" s="213">
        <v>95</v>
      </c>
      <c r="G855" s="211">
        <f t="shared" si="27"/>
        <v>64.1891891891892</v>
      </c>
      <c r="H855" s="211">
        <f t="shared" si="28"/>
        <v>65.5172413793103</v>
      </c>
      <c r="I855" s="151">
        <f t="shared" si="26"/>
        <v>388</v>
      </c>
    </row>
    <row r="856" customFormat="1" ht="14.25" hidden="1" spans="1:9">
      <c r="A856" s="151" t="s">
        <v>1403</v>
      </c>
      <c r="B856" s="156">
        <v>2120103</v>
      </c>
      <c r="C856" s="156" t="s">
        <v>1406</v>
      </c>
      <c r="D856" s="158">
        <v>0</v>
      </c>
      <c r="E856" s="158">
        <v>0</v>
      </c>
      <c r="F856" s="158"/>
      <c r="G856" s="214"/>
      <c r="H856" s="214"/>
      <c r="I856" s="151">
        <f t="shared" si="26"/>
        <v>0</v>
      </c>
    </row>
    <row r="857" customFormat="1" ht="14.25" hidden="1" spans="1:9">
      <c r="A857" s="151" t="s">
        <v>1403</v>
      </c>
      <c r="B857" s="156">
        <v>2120104</v>
      </c>
      <c r="C857" s="156" t="s">
        <v>2026</v>
      </c>
      <c r="D857" s="158">
        <v>0</v>
      </c>
      <c r="E857" s="158">
        <v>0</v>
      </c>
      <c r="F857" s="158"/>
      <c r="G857" s="214"/>
      <c r="H857" s="214"/>
      <c r="I857" s="151">
        <f t="shared" si="26"/>
        <v>0</v>
      </c>
    </row>
    <row r="858" customFormat="1" ht="14.25" hidden="1" spans="1:9">
      <c r="A858" s="151" t="s">
        <v>1403</v>
      </c>
      <c r="B858" s="156">
        <v>2120105</v>
      </c>
      <c r="C858" s="156" t="s">
        <v>2027</v>
      </c>
      <c r="D858" s="158">
        <v>0</v>
      </c>
      <c r="E858" s="158">
        <v>0</v>
      </c>
      <c r="F858" s="158"/>
      <c r="G858" s="214"/>
      <c r="H858" s="214"/>
      <c r="I858" s="151">
        <f t="shared" si="26"/>
        <v>0</v>
      </c>
    </row>
    <row r="859" customFormat="1" ht="14.25" hidden="1" spans="1:9">
      <c r="A859" s="151" t="s">
        <v>1403</v>
      </c>
      <c r="B859" s="156">
        <v>2120106</v>
      </c>
      <c r="C859" s="156" t="s">
        <v>2028</v>
      </c>
      <c r="D859" s="158">
        <v>0</v>
      </c>
      <c r="E859" s="158">
        <v>0</v>
      </c>
      <c r="F859" s="158"/>
      <c r="G859" s="214"/>
      <c r="H859" s="214"/>
      <c r="I859" s="151">
        <f t="shared" si="26"/>
        <v>0</v>
      </c>
    </row>
    <row r="860" customFormat="1" ht="14.25" hidden="1" spans="1:9">
      <c r="A860" s="151" t="s">
        <v>1403</v>
      </c>
      <c r="B860" s="156">
        <v>2120107</v>
      </c>
      <c r="C860" s="156" t="s">
        <v>2029</v>
      </c>
      <c r="D860" s="158">
        <v>0</v>
      </c>
      <c r="E860" s="158">
        <v>0</v>
      </c>
      <c r="F860" s="158"/>
      <c r="G860" s="214"/>
      <c r="H860" s="214"/>
      <c r="I860" s="151">
        <f t="shared" si="26"/>
        <v>0</v>
      </c>
    </row>
    <row r="861" customFormat="1" ht="14.25" hidden="1" spans="1:9">
      <c r="A861" s="151" t="s">
        <v>1403</v>
      </c>
      <c r="B861" s="156">
        <v>2120109</v>
      </c>
      <c r="C861" s="156" t="s">
        <v>2030</v>
      </c>
      <c r="D861" s="158">
        <v>0</v>
      </c>
      <c r="E861" s="158">
        <v>0</v>
      </c>
      <c r="F861" s="158"/>
      <c r="G861" s="214"/>
      <c r="H861" s="214"/>
      <c r="I861" s="151">
        <f t="shared" si="26"/>
        <v>0</v>
      </c>
    </row>
    <row r="862" customFormat="1" ht="14.25" hidden="1" spans="1:9">
      <c r="A862" s="151" t="s">
        <v>1403</v>
      </c>
      <c r="B862" s="156">
        <v>2120110</v>
      </c>
      <c r="C862" s="156" t="s">
        <v>2031</v>
      </c>
      <c r="D862" s="158">
        <v>0</v>
      </c>
      <c r="E862" s="158">
        <v>0</v>
      </c>
      <c r="F862" s="158"/>
      <c r="G862" s="214"/>
      <c r="H862" s="214"/>
      <c r="I862" s="151">
        <f t="shared" si="26"/>
        <v>0</v>
      </c>
    </row>
    <row r="863" s="198" customFormat="1" ht="16" customHeight="1" spans="1:9">
      <c r="A863" s="151" t="s">
        <v>1403</v>
      </c>
      <c r="B863" s="209">
        <v>2120199</v>
      </c>
      <c r="C863" s="209" t="s">
        <v>2032</v>
      </c>
      <c r="D863" s="213">
        <v>0</v>
      </c>
      <c r="E863" s="213">
        <v>529</v>
      </c>
      <c r="F863" s="213"/>
      <c r="G863" s="211"/>
      <c r="H863" s="211">
        <f t="shared" si="28"/>
        <v>0</v>
      </c>
      <c r="I863" s="151">
        <f t="shared" si="26"/>
        <v>529</v>
      </c>
    </row>
    <row r="864" s="198" customFormat="1" ht="16" customHeight="1" spans="1:9">
      <c r="A864" s="151" t="s">
        <v>1401</v>
      </c>
      <c r="B864" s="209">
        <v>21202</v>
      </c>
      <c r="C864" s="212" t="s">
        <v>2033</v>
      </c>
      <c r="D864" s="210">
        <f>D865</f>
        <v>1023</v>
      </c>
      <c r="E864" s="210">
        <f>E865</f>
        <v>657</v>
      </c>
      <c r="F864" s="210">
        <f>F865</f>
        <v>1001</v>
      </c>
      <c r="G864" s="211">
        <f t="shared" si="27"/>
        <v>97.8494623655914</v>
      </c>
      <c r="H864" s="211">
        <f t="shared" si="28"/>
        <v>152.359208523592</v>
      </c>
      <c r="I864" s="151">
        <f t="shared" si="26"/>
        <v>2681</v>
      </c>
    </row>
    <row r="865" s="198" customFormat="1" ht="16" customHeight="1" spans="1:9">
      <c r="A865" s="151" t="s">
        <v>1403</v>
      </c>
      <c r="B865" s="209">
        <v>2120201</v>
      </c>
      <c r="C865" s="209" t="s">
        <v>2034</v>
      </c>
      <c r="D865" s="213">
        <v>1023</v>
      </c>
      <c r="E865" s="213">
        <v>657</v>
      </c>
      <c r="F865" s="213">
        <v>1001</v>
      </c>
      <c r="G865" s="211">
        <f t="shared" si="27"/>
        <v>97.8494623655914</v>
      </c>
      <c r="H865" s="211">
        <f t="shared" si="28"/>
        <v>152.359208523592</v>
      </c>
      <c r="I865" s="151">
        <f t="shared" si="26"/>
        <v>2681</v>
      </c>
    </row>
    <row r="866" s="198" customFormat="1" ht="16" customHeight="1" spans="1:9">
      <c r="A866" s="151" t="s">
        <v>1401</v>
      </c>
      <c r="B866" s="209">
        <v>21203</v>
      </c>
      <c r="C866" s="212" t="s">
        <v>2035</v>
      </c>
      <c r="D866" s="210">
        <f>SUM(D867:D868)</f>
        <v>2486</v>
      </c>
      <c r="E866" s="210">
        <f>SUM(E867:E868)</f>
        <v>3415</v>
      </c>
      <c r="F866" s="210">
        <f>SUM(F867:F868)</f>
        <v>2187</v>
      </c>
      <c r="G866" s="211">
        <f t="shared" si="27"/>
        <v>87.9726468222044</v>
      </c>
      <c r="H866" s="211">
        <f t="shared" si="28"/>
        <v>64.0409956076135</v>
      </c>
      <c r="I866" s="151">
        <f t="shared" si="26"/>
        <v>8088</v>
      </c>
    </row>
    <row r="867" s="198" customFormat="1" ht="16" customHeight="1" spans="1:9">
      <c r="A867" s="151" t="s">
        <v>1403</v>
      </c>
      <c r="B867" s="209">
        <v>2120303</v>
      </c>
      <c r="C867" s="209" t="s">
        <v>2036</v>
      </c>
      <c r="D867" s="213">
        <v>200</v>
      </c>
      <c r="E867" s="213">
        <v>200</v>
      </c>
      <c r="F867" s="213">
        <v>368</v>
      </c>
      <c r="G867" s="211">
        <f t="shared" si="27"/>
        <v>184</v>
      </c>
      <c r="H867" s="211">
        <f t="shared" si="28"/>
        <v>184</v>
      </c>
      <c r="I867" s="151">
        <f t="shared" si="26"/>
        <v>768</v>
      </c>
    </row>
    <row r="868" s="198" customFormat="1" ht="16" customHeight="1" spans="1:9">
      <c r="A868" s="151" t="s">
        <v>1403</v>
      </c>
      <c r="B868" s="209">
        <v>2120399</v>
      </c>
      <c r="C868" s="209" t="s">
        <v>2037</v>
      </c>
      <c r="D868" s="213">
        <v>2286</v>
      </c>
      <c r="E868" s="213">
        <v>3215</v>
      </c>
      <c r="F868" s="213">
        <v>1819</v>
      </c>
      <c r="G868" s="211">
        <f t="shared" si="27"/>
        <v>79.5713035870516</v>
      </c>
      <c r="H868" s="211">
        <f t="shared" si="28"/>
        <v>56.5785381026439</v>
      </c>
      <c r="I868" s="151">
        <f t="shared" si="26"/>
        <v>7320</v>
      </c>
    </row>
    <row r="869" s="198" customFormat="1" ht="16" customHeight="1" spans="1:9">
      <c r="A869" s="151" t="s">
        <v>1401</v>
      </c>
      <c r="B869" s="209">
        <v>21205</v>
      </c>
      <c r="C869" s="212" t="s">
        <v>2038</v>
      </c>
      <c r="D869" s="210">
        <f t="shared" ref="D869:D873" si="29">D870</f>
        <v>615</v>
      </c>
      <c r="E869" s="210">
        <f t="shared" ref="E869:E873" si="30">E870</f>
        <v>1222</v>
      </c>
      <c r="F869" s="210">
        <f t="shared" ref="F869:F873" si="31">F870</f>
        <v>1800</v>
      </c>
      <c r="G869" s="211">
        <f t="shared" si="27"/>
        <v>292.682926829268</v>
      </c>
      <c r="H869" s="211">
        <f t="shared" si="28"/>
        <v>147.299509001637</v>
      </c>
      <c r="I869" s="151">
        <f t="shared" si="26"/>
        <v>3637</v>
      </c>
    </row>
    <row r="870" s="198" customFormat="1" ht="16" customHeight="1" spans="1:9">
      <c r="A870" s="151" t="s">
        <v>1403</v>
      </c>
      <c r="B870" s="209">
        <v>2120501</v>
      </c>
      <c r="C870" s="209" t="s">
        <v>2039</v>
      </c>
      <c r="D870" s="213">
        <v>615</v>
      </c>
      <c r="E870" s="213">
        <v>1222</v>
      </c>
      <c r="F870" s="213">
        <v>1800</v>
      </c>
      <c r="G870" s="211">
        <f t="shared" si="27"/>
        <v>292.682926829268</v>
      </c>
      <c r="H870" s="211">
        <f t="shared" si="28"/>
        <v>147.299509001637</v>
      </c>
      <c r="I870" s="151">
        <f t="shared" si="26"/>
        <v>3637</v>
      </c>
    </row>
    <row r="871" customFormat="1" ht="14.25" hidden="1" spans="1:9">
      <c r="A871" s="151" t="s">
        <v>1401</v>
      </c>
      <c r="B871" s="156">
        <v>21206</v>
      </c>
      <c r="C871" s="215" t="s">
        <v>2040</v>
      </c>
      <c r="D871" s="162">
        <f t="shared" si="29"/>
        <v>0</v>
      </c>
      <c r="E871" s="162">
        <f t="shared" si="30"/>
        <v>0</v>
      </c>
      <c r="F871" s="162">
        <f t="shared" si="31"/>
        <v>0</v>
      </c>
      <c r="G871" s="214"/>
      <c r="H871" s="214"/>
      <c r="I871" s="151">
        <f t="shared" si="26"/>
        <v>0</v>
      </c>
    </row>
    <row r="872" customFormat="1" ht="14.25" hidden="1" spans="1:9">
      <c r="A872" s="151" t="s">
        <v>1403</v>
      </c>
      <c r="B872" s="156">
        <v>2120601</v>
      </c>
      <c r="C872" s="156" t="s">
        <v>2041</v>
      </c>
      <c r="D872" s="158">
        <v>0</v>
      </c>
      <c r="E872" s="158">
        <v>0</v>
      </c>
      <c r="F872" s="158"/>
      <c r="G872" s="214"/>
      <c r="H872" s="214"/>
      <c r="I872" s="151">
        <f t="shared" si="26"/>
        <v>0</v>
      </c>
    </row>
    <row r="873" s="198" customFormat="1" ht="16" customHeight="1" spans="1:9">
      <c r="A873" s="151" t="s">
        <v>1401</v>
      </c>
      <c r="B873" s="209">
        <v>21299</v>
      </c>
      <c r="C873" s="212" t="s">
        <v>2042</v>
      </c>
      <c r="D873" s="210">
        <f t="shared" si="29"/>
        <v>64</v>
      </c>
      <c r="E873" s="210">
        <f t="shared" si="30"/>
        <v>1573</v>
      </c>
      <c r="F873" s="210">
        <f t="shared" si="31"/>
        <v>122</v>
      </c>
      <c r="G873" s="211">
        <f t="shared" si="27"/>
        <v>190.625</v>
      </c>
      <c r="H873" s="211">
        <f t="shared" si="28"/>
        <v>7.75588048315321</v>
      </c>
      <c r="I873" s="151">
        <f t="shared" si="26"/>
        <v>1759</v>
      </c>
    </row>
    <row r="874" s="198" customFormat="1" ht="16" customHeight="1" spans="1:9">
      <c r="A874" s="151" t="s">
        <v>1403</v>
      </c>
      <c r="B874" s="209">
        <v>2129999</v>
      </c>
      <c r="C874" s="209" t="s">
        <v>2043</v>
      </c>
      <c r="D874" s="213">
        <v>64</v>
      </c>
      <c r="E874" s="213">
        <v>1573</v>
      </c>
      <c r="F874" s="213">
        <v>122</v>
      </c>
      <c r="G874" s="211">
        <f t="shared" si="27"/>
        <v>190.625</v>
      </c>
      <c r="H874" s="211">
        <f t="shared" si="28"/>
        <v>7.75588048315321</v>
      </c>
      <c r="I874" s="151">
        <f t="shared" si="26"/>
        <v>1759</v>
      </c>
    </row>
    <row r="875" s="198" customFormat="1" ht="16" customHeight="1" spans="1:9">
      <c r="A875" s="151" t="s">
        <v>1399</v>
      </c>
      <c r="B875" s="209">
        <v>213</v>
      </c>
      <c r="C875" s="212" t="s">
        <v>2044</v>
      </c>
      <c r="D875" s="210">
        <f>SUM(D876,D902,D925,D953,D960,D966,D972,D975)</f>
        <v>77952</v>
      </c>
      <c r="E875" s="210">
        <f>SUM(E876,E902,E925,E953,E960,E966,E972,E975)</f>
        <v>120645</v>
      </c>
      <c r="F875" s="210">
        <f>SUM(F876,F902,F925,F953,F960,F966,F972,F975)</f>
        <v>73569</v>
      </c>
      <c r="G875" s="211">
        <f t="shared" si="27"/>
        <v>94.3773091133005</v>
      </c>
      <c r="H875" s="211">
        <f t="shared" si="28"/>
        <v>60.9797339301256</v>
      </c>
      <c r="I875" s="151">
        <f t="shared" si="26"/>
        <v>272166</v>
      </c>
    </row>
    <row r="876" s="198" customFormat="1" ht="16" customHeight="1" spans="1:9">
      <c r="A876" s="151" t="s">
        <v>1401</v>
      </c>
      <c r="B876" s="209">
        <v>21301</v>
      </c>
      <c r="C876" s="212" t="s">
        <v>2045</v>
      </c>
      <c r="D876" s="210">
        <f>SUM(D877:D901)</f>
        <v>31123</v>
      </c>
      <c r="E876" s="210">
        <f>SUM(E877:E901)</f>
        <v>38758</v>
      </c>
      <c r="F876" s="210">
        <f>SUM(F877:F901)</f>
        <v>25564</v>
      </c>
      <c r="G876" s="211">
        <f t="shared" si="27"/>
        <v>82.1386113163898</v>
      </c>
      <c r="H876" s="211">
        <f t="shared" si="28"/>
        <v>65.9579957686155</v>
      </c>
      <c r="I876" s="151">
        <f t="shared" si="26"/>
        <v>95445</v>
      </c>
    </row>
    <row r="877" s="198" customFormat="1" ht="16" customHeight="1" spans="1:9">
      <c r="A877" s="151" t="s">
        <v>1403</v>
      </c>
      <c r="B877" s="209">
        <v>2130101</v>
      </c>
      <c r="C877" s="209" t="s">
        <v>1404</v>
      </c>
      <c r="D877" s="213">
        <v>440</v>
      </c>
      <c r="E877" s="213">
        <v>452</v>
      </c>
      <c r="F877" s="213">
        <v>509</v>
      </c>
      <c r="G877" s="211">
        <f t="shared" si="27"/>
        <v>115.681818181818</v>
      </c>
      <c r="H877" s="211">
        <f t="shared" si="28"/>
        <v>112.610619469027</v>
      </c>
      <c r="I877" s="151">
        <f t="shared" si="26"/>
        <v>1401</v>
      </c>
    </row>
    <row r="878" s="198" customFormat="1" ht="16" customHeight="1" spans="1:9">
      <c r="A878" s="151" t="s">
        <v>1403</v>
      </c>
      <c r="B878" s="209">
        <v>2130102</v>
      </c>
      <c r="C878" s="209" t="s">
        <v>1405</v>
      </c>
      <c r="D878" s="213">
        <v>63</v>
      </c>
      <c r="E878" s="213">
        <v>181</v>
      </c>
      <c r="F878" s="213">
        <v>63</v>
      </c>
      <c r="G878" s="211">
        <f t="shared" si="27"/>
        <v>100</v>
      </c>
      <c r="H878" s="211">
        <f t="shared" si="28"/>
        <v>34.8066298342541</v>
      </c>
      <c r="I878" s="151">
        <f t="shared" si="26"/>
        <v>307</v>
      </c>
    </row>
    <row r="879" customFormat="1" ht="14.25" hidden="1" spans="1:9">
      <c r="A879" s="151" t="s">
        <v>1403</v>
      </c>
      <c r="B879" s="156">
        <v>2130103</v>
      </c>
      <c r="C879" s="156" t="s">
        <v>1406</v>
      </c>
      <c r="D879" s="158">
        <v>0</v>
      </c>
      <c r="E879" s="158">
        <v>0</v>
      </c>
      <c r="F879" s="158"/>
      <c r="G879" s="214"/>
      <c r="H879" s="214"/>
      <c r="I879" s="151">
        <f t="shared" si="26"/>
        <v>0</v>
      </c>
    </row>
    <row r="880" s="198" customFormat="1" ht="16" customHeight="1" spans="1:9">
      <c r="A880" s="151" t="s">
        <v>1403</v>
      </c>
      <c r="B880" s="209">
        <v>2130104</v>
      </c>
      <c r="C880" s="209" t="s">
        <v>1426</v>
      </c>
      <c r="D880" s="213">
        <v>2867</v>
      </c>
      <c r="E880" s="213">
        <v>2909</v>
      </c>
      <c r="F880" s="213">
        <v>2950</v>
      </c>
      <c r="G880" s="211">
        <f t="shared" si="27"/>
        <v>102.895012207883</v>
      </c>
      <c r="H880" s="211">
        <f t="shared" si="28"/>
        <v>101.409419044345</v>
      </c>
      <c r="I880" s="151">
        <f t="shared" si="26"/>
        <v>8726</v>
      </c>
    </row>
    <row r="881" customFormat="1" ht="14.25" hidden="1" spans="1:9">
      <c r="A881" s="151" t="s">
        <v>1403</v>
      </c>
      <c r="B881" s="156">
        <v>2130105</v>
      </c>
      <c r="C881" s="156" t="s">
        <v>2046</v>
      </c>
      <c r="D881" s="158">
        <v>0</v>
      </c>
      <c r="E881" s="158">
        <v>0</v>
      </c>
      <c r="F881" s="158"/>
      <c r="G881" s="214"/>
      <c r="H881" s="214"/>
      <c r="I881" s="151">
        <f t="shared" si="26"/>
        <v>0</v>
      </c>
    </row>
    <row r="882" s="198" customFormat="1" ht="16" customHeight="1" spans="1:9">
      <c r="A882" s="151" t="s">
        <v>1403</v>
      </c>
      <c r="B882" s="209">
        <v>2130106</v>
      </c>
      <c r="C882" s="209" t="s">
        <v>2047</v>
      </c>
      <c r="D882" s="213">
        <v>8</v>
      </c>
      <c r="E882" s="213">
        <v>8</v>
      </c>
      <c r="F882" s="213">
        <v>21</v>
      </c>
      <c r="G882" s="211">
        <f t="shared" si="27"/>
        <v>262.5</v>
      </c>
      <c r="H882" s="211">
        <f t="shared" si="28"/>
        <v>262.5</v>
      </c>
      <c r="I882" s="151">
        <f t="shared" si="26"/>
        <v>37</v>
      </c>
    </row>
    <row r="883" s="198" customFormat="1" ht="16" customHeight="1" spans="1:9">
      <c r="A883" s="151" t="s">
        <v>1403</v>
      </c>
      <c r="B883" s="209">
        <v>2130108</v>
      </c>
      <c r="C883" s="209" t="s">
        <v>2048</v>
      </c>
      <c r="D883" s="213">
        <v>498</v>
      </c>
      <c r="E883" s="213">
        <v>538</v>
      </c>
      <c r="F883" s="213">
        <v>523</v>
      </c>
      <c r="G883" s="211">
        <f t="shared" si="27"/>
        <v>105.020080321285</v>
      </c>
      <c r="H883" s="211">
        <f t="shared" si="28"/>
        <v>97.2118959107807</v>
      </c>
      <c r="I883" s="151">
        <f t="shared" si="26"/>
        <v>1559</v>
      </c>
    </row>
    <row r="884" s="198" customFormat="1" ht="16" customHeight="1" spans="1:9">
      <c r="A884" s="151" t="s">
        <v>1403</v>
      </c>
      <c r="B884" s="209">
        <v>2130109</v>
      </c>
      <c r="C884" s="209" t="s">
        <v>2049</v>
      </c>
      <c r="D884" s="213">
        <v>22</v>
      </c>
      <c r="E884" s="213">
        <v>14</v>
      </c>
      <c r="F884" s="213">
        <v>6</v>
      </c>
      <c r="G884" s="211">
        <f t="shared" si="27"/>
        <v>27.2727272727273</v>
      </c>
      <c r="H884" s="211">
        <f t="shared" si="28"/>
        <v>42.8571428571429</v>
      </c>
      <c r="I884" s="151">
        <f t="shared" si="26"/>
        <v>42</v>
      </c>
    </row>
    <row r="885" s="198" customFormat="1" ht="16" customHeight="1" spans="1:9">
      <c r="A885" s="151" t="s">
        <v>1403</v>
      </c>
      <c r="B885" s="209">
        <v>2130110</v>
      </c>
      <c r="C885" s="209" t="s">
        <v>2050</v>
      </c>
      <c r="D885" s="213">
        <v>29</v>
      </c>
      <c r="E885" s="213">
        <v>29</v>
      </c>
      <c r="F885" s="213">
        <v>22</v>
      </c>
      <c r="G885" s="211">
        <f t="shared" si="27"/>
        <v>75.8620689655172</v>
      </c>
      <c r="H885" s="211">
        <f t="shared" si="28"/>
        <v>75.8620689655172</v>
      </c>
      <c r="I885" s="151">
        <f t="shared" si="26"/>
        <v>80</v>
      </c>
    </row>
    <row r="886" customFormat="1" ht="14.25" hidden="1" spans="1:9">
      <c r="A886" s="151" t="s">
        <v>1403</v>
      </c>
      <c r="B886" s="156">
        <v>2130111</v>
      </c>
      <c r="C886" s="156" t="s">
        <v>2051</v>
      </c>
      <c r="D886" s="158">
        <v>0</v>
      </c>
      <c r="E886" s="158">
        <v>0</v>
      </c>
      <c r="F886" s="158"/>
      <c r="G886" s="214"/>
      <c r="H886" s="214"/>
      <c r="I886" s="151">
        <f t="shared" si="26"/>
        <v>0</v>
      </c>
    </row>
    <row r="887" customFormat="1" ht="14.25" hidden="1" spans="1:9">
      <c r="A887" s="151" t="s">
        <v>1403</v>
      </c>
      <c r="B887" s="156">
        <v>2130112</v>
      </c>
      <c r="C887" s="156" t="s">
        <v>2052</v>
      </c>
      <c r="D887" s="158">
        <v>0</v>
      </c>
      <c r="E887" s="158">
        <v>0</v>
      </c>
      <c r="F887" s="158"/>
      <c r="G887" s="214"/>
      <c r="H887" s="214"/>
      <c r="I887" s="151">
        <f t="shared" si="26"/>
        <v>0</v>
      </c>
    </row>
    <row r="888" customFormat="1" ht="14.25" hidden="1" spans="1:9">
      <c r="A888" s="151" t="s">
        <v>1403</v>
      </c>
      <c r="B888" s="156">
        <v>2130114</v>
      </c>
      <c r="C888" s="156" t="s">
        <v>2053</v>
      </c>
      <c r="D888" s="158">
        <v>0</v>
      </c>
      <c r="E888" s="158">
        <v>0</v>
      </c>
      <c r="F888" s="158"/>
      <c r="G888" s="214"/>
      <c r="H888" s="214"/>
      <c r="I888" s="151">
        <f t="shared" si="26"/>
        <v>0</v>
      </c>
    </row>
    <row r="889" s="198" customFormat="1" ht="16" customHeight="1" spans="1:9">
      <c r="A889" s="151" t="s">
        <v>1403</v>
      </c>
      <c r="B889" s="209">
        <v>2130119</v>
      </c>
      <c r="C889" s="209" t="s">
        <v>2054</v>
      </c>
      <c r="D889" s="213">
        <v>619</v>
      </c>
      <c r="E889" s="213">
        <v>901</v>
      </c>
      <c r="F889" s="213">
        <v>365</v>
      </c>
      <c r="G889" s="211">
        <f t="shared" si="27"/>
        <v>58.9660743134087</v>
      </c>
      <c r="H889" s="211">
        <f t="shared" si="28"/>
        <v>40.5105438401776</v>
      </c>
      <c r="I889" s="151">
        <f t="shared" si="26"/>
        <v>1885</v>
      </c>
    </row>
    <row r="890" s="198" customFormat="1" ht="16" customHeight="1" spans="1:9">
      <c r="A890" s="151" t="s">
        <v>1403</v>
      </c>
      <c r="B890" s="209">
        <v>2130120</v>
      </c>
      <c r="C890" s="209" t="s">
        <v>2055</v>
      </c>
      <c r="D890" s="213">
        <v>3805</v>
      </c>
      <c r="E890" s="213">
        <v>3730</v>
      </c>
      <c r="F890" s="213">
        <v>3805</v>
      </c>
      <c r="G890" s="211">
        <f t="shared" si="27"/>
        <v>100</v>
      </c>
      <c r="H890" s="211">
        <f t="shared" si="28"/>
        <v>102.01072386059</v>
      </c>
      <c r="I890" s="151">
        <f t="shared" si="26"/>
        <v>11340</v>
      </c>
    </row>
    <row r="891" customFormat="1" ht="14.25" hidden="1" spans="1:9">
      <c r="A891" s="151" t="s">
        <v>1403</v>
      </c>
      <c r="B891" s="156">
        <v>2130121</v>
      </c>
      <c r="C891" s="156" t="s">
        <v>2056</v>
      </c>
      <c r="D891" s="158">
        <v>0</v>
      </c>
      <c r="E891" s="158">
        <v>0</v>
      </c>
      <c r="F891" s="158"/>
      <c r="G891" s="214"/>
      <c r="H891" s="214"/>
      <c r="I891" s="151">
        <f t="shared" si="26"/>
        <v>0</v>
      </c>
    </row>
    <row r="892" s="198" customFormat="1" ht="16" customHeight="1" spans="1:9">
      <c r="A892" s="151" t="s">
        <v>1403</v>
      </c>
      <c r="B892" s="209">
        <v>2130122</v>
      </c>
      <c r="C892" s="209" t="s">
        <v>2057</v>
      </c>
      <c r="D892" s="213">
        <v>10916</v>
      </c>
      <c r="E892" s="213">
        <v>11938</v>
      </c>
      <c r="F892" s="213">
        <v>9983</v>
      </c>
      <c r="G892" s="211">
        <f t="shared" si="27"/>
        <v>91.4529131550018</v>
      </c>
      <c r="H892" s="211">
        <f t="shared" si="28"/>
        <v>83.6237225665941</v>
      </c>
      <c r="I892" s="151">
        <f t="shared" si="26"/>
        <v>32837</v>
      </c>
    </row>
    <row r="893" s="198" customFormat="1" ht="16" customHeight="1" spans="1:9">
      <c r="A893" s="151" t="s">
        <v>1403</v>
      </c>
      <c r="B893" s="209">
        <v>2130124</v>
      </c>
      <c r="C893" s="209" t="s">
        <v>2058</v>
      </c>
      <c r="D893" s="213">
        <v>2342</v>
      </c>
      <c r="E893" s="213">
        <v>3409</v>
      </c>
      <c r="F893" s="213">
        <v>2937</v>
      </c>
      <c r="G893" s="211">
        <f t="shared" si="27"/>
        <v>125.405636208369</v>
      </c>
      <c r="H893" s="211">
        <f t="shared" si="28"/>
        <v>86.154297447932</v>
      </c>
      <c r="I893" s="151">
        <f t="shared" si="26"/>
        <v>8688</v>
      </c>
    </row>
    <row r="894" s="198" customFormat="1" ht="16" customHeight="1" spans="1:9">
      <c r="A894" s="151" t="s">
        <v>1403</v>
      </c>
      <c r="B894" s="209">
        <v>2130125</v>
      </c>
      <c r="C894" s="209" t="s">
        <v>2059</v>
      </c>
      <c r="D894" s="213">
        <v>0</v>
      </c>
      <c r="E894" s="213">
        <v>175</v>
      </c>
      <c r="F894" s="213"/>
      <c r="G894" s="211"/>
      <c r="H894" s="211">
        <f t="shared" si="28"/>
        <v>0</v>
      </c>
      <c r="I894" s="151">
        <f t="shared" si="26"/>
        <v>175</v>
      </c>
    </row>
    <row r="895" s="198" customFormat="1" ht="16" customHeight="1" spans="1:9">
      <c r="A895" s="151" t="s">
        <v>1403</v>
      </c>
      <c r="B895" s="209">
        <v>2130126</v>
      </c>
      <c r="C895" s="209" t="s">
        <v>2060</v>
      </c>
      <c r="D895" s="213">
        <v>518</v>
      </c>
      <c r="E895" s="213">
        <v>436</v>
      </c>
      <c r="F895" s="213">
        <v>640</v>
      </c>
      <c r="G895" s="211">
        <f t="shared" si="27"/>
        <v>123.552123552124</v>
      </c>
      <c r="H895" s="211">
        <f t="shared" si="28"/>
        <v>146.788990825688</v>
      </c>
      <c r="I895" s="151">
        <f t="shared" si="26"/>
        <v>1594</v>
      </c>
    </row>
    <row r="896" s="198" customFormat="1" ht="16" customHeight="1" spans="1:9">
      <c r="A896" s="151" t="s">
        <v>1403</v>
      </c>
      <c r="B896" s="209">
        <v>2130135</v>
      </c>
      <c r="C896" s="209" t="s">
        <v>2061</v>
      </c>
      <c r="D896" s="213">
        <v>4707</v>
      </c>
      <c r="E896" s="213">
        <v>4653</v>
      </c>
      <c r="F896" s="213">
        <v>1096</v>
      </c>
      <c r="G896" s="211">
        <f t="shared" si="27"/>
        <v>23.2844699383896</v>
      </c>
      <c r="H896" s="211">
        <f t="shared" si="28"/>
        <v>23.5546958951214</v>
      </c>
      <c r="I896" s="151">
        <f t="shared" si="26"/>
        <v>10456</v>
      </c>
    </row>
    <row r="897" s="198" customFormat="1" ht="16" customHeight="1" spans="1:9">
      <c r="A897" s="151" t="s">
        <v>1403</v>
      </c>
      <c r="B897" s="209">
        <v>2130142</v>
      </c>
      <c r="C897" s="209" t="s">
        <v>2062</v>
      </c>
      <c r="D897" s="213">
        <v>1000</v>
      </c>
      <c r="E897" s="213">
        <v>4448</v>
      </c>
      <c r="F897" s="213">
        <v>1000</v>
      </c>
      <c r="G897" s="211">
        <f t="shared" si="27"/>
        <v>100</v>
      </c>
      <c r="H897" s="211">
        <f t="shared" si="28"/>
        <v>22.4820143884892</v>
      </c>
      <c r="I897" s="151">
        <f t="shared" si="26"/>
        <v>6448</v>
      </c>
    </row>
    <row r="898" customFormat="1" ht="14.25" hidden="1" spans="1:9">
      <c r="A898" s="151" t="s">
        <v>1403</v>
      </c>
      <c r="B898" s="156">
        <v>2130148</v>
      </c>
      <c r="C898" s="156" t="s">
        <v>2063</v>
      </c>
      <c r="D898" s="158">
        <v>0</v>
      </c>
      <c r="E898" s="158">
        <v>0</v>
      </c>
      <c r="F898" s="158"/>
      <c r="G898" s="214"/>
      <c r="H898" s="214"/>
      <c r="I898" s="151">
        <f t="shared" si="26"/>
        <v>0</v>
      </c>
    </row>
    <row r="899" customFormat="1" ht="14.25" hidden="1" spans="1:9">
      <c r="A899" s="151" t="s">
        <v>1403</v>
      </c>
      <c r="B899" s="156">
        <v>2130152</v>
      </c>
      <c r="C899" s="156" t="s">
        <v>2064</v>
      </c>
      <c r="D899" s="158">
        <v>0</v>
      </c>
      <c r="E899" s="158">
        <v>0</v>
      </c>
      <c r="F899" s="158"/>
      <c r="G899" s="214"/>
      <c r="H899" s="214"/>
      <c r="I899" s="151">
        <f t="shared" si="26"/>
        <v>0</v>
      </c>
    </row>
    <row r="900" s="198" customFormat="1" ht="16" customHeight="1" spans="1:9">
      <c r="A900" s="151" t="s">
        <v>1403</v>
      </c>
      <c r="B900" s="209">
        <v>2130153</v>
      </c>
      <c r="C900" s="209" t="s">
        <v>2065</v>
      </c>
      <c r="D900" s="213">
        <v>3289</v>
      </c>
      <c r="E900" s="213">
        <v>2850</v>
      </c>
      <c r="F900" s="213">
        <v>1644</v>
      </c>
      <c r="G900" s="211">
        <f t="shared" si="27"/>
        <v>49.9847978108848</v>
      </c>
      <c r="H900" s="211">
        <f t="shared" si="28"/>
        <v>57.6842105263158</v>
      </c>
      <c r="I900" s="151">
        <f t="shared" si="26"/>
        <v>7783</v>
      </c>
    </row>
    <row r="901" s="198" customFormat="1" ht="16" customHeight="1" spans="1:9">
      <c r="A901" s="151" t="s">
        <v>1403</v>
      </c>
      <c r="B901" s="209">
        <v>2130199</v>
      </c>
      <c r="C901" s="209" t="s">
        <v>2066</v>
      </c>
      <c r="D901" s="213">
        <v>0</v>
      </c>
      <c r="E901" s="213">
        <v>2087</v>
      </c>
      <c r="F901" s="213"/>
      <c r="G901" s="211"/>
      <c r="H901" s="211">
        <f t="shared" si="28"/>
        <v>0</v>
      </c>
      <c r="I901" s="151">
        <f t="shared" si="26"/>
        <v>2087</v>
      </c>
    </row>
    <row r="902" s="198" customFormat="1" ht="16" customHeight="1" spans="1:9">
      <c r="A902" s="151" t="s">
        <v>1401</v>
      </c>
      <c r="B902" s="209">
        <v>21302</v>
      </c>
      <c r="C902" s="212" t="s">
        <v>2067</v>
      </c>
      <c r="D902" s="210">
        <f>SUM(D903:D924)</f>
        <v>3128</v>
      </c>
      <c r="E902" s="210">
        <f>SUM(E903:E924)</f>
        <v>3491</v>
      </c>
      <c r="F902" s="210">
        <f>SUM(F903:F924)</f>
        <v>3647</v>
      </c>
      <c r="G902" s="211">
        <f t="shared" si="27"/>
        <v>116.592071611253</v>
      </c>
      <c r="H902" s="211">
        <f t="shared" si="28"/>
        <v>104.468633629333</v>
      </c>
      <c r="I902" s="151">
        <f t="shared" si="26"/>
        <v>10266</v>
      </c>
    </row>
    <row r="903" s="198" customFormat="1" ht="16" customHeight="1" spans="1:9">
      <c r="A903" s="151" t="s">
        <v>1403</v>
      </c>
      <c r="B903" s="209">
        <v>2130201</v>
      </c>
      <c r="C903" s="209" t="s">
        <v>1404</v>
      </c>
      <c r="D903" s="213">
        <v>1005</v>
      </c>
      <c r="E903" s="213">
        <v>1028</v>
      </c>
      <c r="F903" s="213">
        <v>1076</v>
      </c>
      <c r="G903" s="211">
        <f t="shared" si="27"/>
        <v>107.064676616915</v>
      </c>
      <c r="H903" s="211">
        <f t="shared" si="28"/>
        <v>104.669260700389</v>
      </c>
      <c r="I903" s="151">
        <f t="shared" ref="I903:I966" si="32">D903+E903+F903</f>
        <v>3109</v>
      </c>
    </row>
    <row r="904" s="198" customFormat="1" ht="16" customHeight="1" spans="1:9">
      <c r="A904" s="151" t="s">
        <v>1403</v>
      </c>
      <c r="B904" s="209">
        <v>2130202</v>
      </c>
      <c r="C904" s="209" t="s">
        <v>1405</v>
      </c>
      <c r="D904" s="213">
        <v>59</v>
      </c>
      <c r="E904" s="213">
        <v>58</v>
      </c>
      <c r="F904" s="213">
        <v>58</v>
      </c>
      <c r="G904" s="211">
        <f t="shared" si="27"/>
        <v>98.3050847457627</v>
      </c>
      <c r="H904" s="211">
        <f t="shared" si="28"/>
        <v>100</v>
      </c>
      <c r="I904" s="151">
        <f t="shared" si="32"/>
        <v>175</v>
      </c>
    </row>
    <row r="905" customFormat="1" ht="14.25" hidden="1" spans="1:9">
      <c r="A905" s="151" t="s">
        <v>1403</v>
      </c>
      <c r="B905" s="156">
        <v>2130203</v>
      </c>
      <c r="C905" s="156" t="s">
        <v>1406</v>
      </c>
      <c r="D905" s="158">
        <v>0</v>
      </c>
      <c r="E905" s="158">
        <v>0</v>
      </c>
      <c r="F905" s="158"/>
      <c r="G905" s="214"/>
      <c r="H905" s="214"/>
      <c r="I905" s="151">
        <f t="shared" si="32"/>
        <v>0</v>
      </c>
    </row>
    <row r="906" customFormat="1" ht="14.25" hidden="1" spans="1:9">
      <c r="A906" s="151" t="s">
        <v>1403</v>
      </c>
      <c r="B906" s="156">
        <v>2130204</v>
      </c>
      <c r="C906" s="156" t="s">
        <v>2068</v>
      </c>
      <c r="D906" s="158">
        <v>0</v>
      </c>
      <c r="E906" s="158">
        <v>0</v>
      </c>
      <c r="F906" s="158"/>
      <c r="G906" s="214"/>
      <c r="H906" s="214"/>
      <c r="I906" s="151">
        <f t="shared" si="32"/>
        <v>0</v>
      </c>
    </row>
    <row r="907" s="198" customFormat="1" ht="16" customHeight="1" spans="1:9">
      <c r="A907" s="151" t="s">
        <v>1403</v>
      </c>
      <c r="B907" s="209">
        <v>2130205</v>
      </c>
      <c r="C907" s="209" t="s">
        <v>2069</v>
      </c>
      <c r="D907" s="213">
        <v>173</v>
      </c>
      <c r="E907" s="213">
        <v>125</v>
      </c>
      <c r="F907" s="213">
        <v>117</v>
      </c>
      <c r="G907" s="211">
        <f>F907/D907*100</f>
        <v>67.6300578034682</v>
      </c>
      <c r="H907" s="211">
        <f t="shared" ref="H907:H912" si="33">F907/E907*100</f>
        <v>93.6</v>
      </c>
      <c r="I907" s="151">
        <f t="shared" si="32"/>
        <v>415</v>
      </c>
    </row>
    <row r="908" s="198" customFormat="1" ht="16" customHeight="1" spans="1:9">
      <c r="A908" s="151" t="s">
        <v>1403</v>
      </c>
      <c r="B908" s="209">
        <v>2130206</v>
      </c>
      <c r="C908" s="209" t="s">
        <v>2070</v>
      </c>
      <c r="D908" s="213">
        <v>59</v>
      </c>
      <c r="E908" s="213">
        <v>54</v>
      </c>
      <c r="F908" s="213">
        <v>4</v>
      </c>
      <c r="G908" s="211">
        <f>F908/D908*100</f>
        <v>6.77966101694915</v>
      </c>
      <c r="H908" s="211">
        <f t="shared" si="33"/>
        <v>7.40740740740741</v>
      </c>
      <c r="I908" s="151">
        <f t="shared" si="32"/>
        <v>117</v>
      </c>
    </row>
    <row r="909" s="198" customFormat="1" ht="16" customHeight="1" spans="1:9">
      <c r="A909" s="151" t="s">
        <v>1403</v>
      </c>
      <c r="B909" s="209">
        <v>2130207</v>
      </c>
      <c r="C909" s="209" t="s">
        <v>2071</v>
      </c>
      <c r="D909" s="213">
        <v>218</v>
      </c>
      <c r="E909" s="213">
        <v>202</v>
      </c>
      <c r="F909" s="213">
        <v>220</v>
      </c>
      <c r="G909" s="211">
        <f>F909/D909*100</f>
        <v>100.917431192661</v>
      </c>
      <c r="H909" s="211">
        <f t="shared" si="33"/>
        <v>108.910891089109</v>
      </c>
      <c r="I909" s="151">
        <f t="shared" si="32"/>
        <v>640</v>
      </c>
    </row>
    <row r="910" s="198" customFormat="1" ht="16" customHeight="1" spans="1:9">
      <c r="A910" s="151" t="s">
        <v>1403</v>
      </c>
      <c r="B910" s="209">
        <v>2130209</v>
      </c>
      <c r="C910" s="209" t="s">
        <v>2072</v>
      </c>
      <c r="D910" s="213">
        <v>0</v>
      </c>
      <c r="E910" s="213">
        <v>53</v>
      </c>
      <c r="F910" s="213">
        <v>1033</v>
      </c>
      <c r="G910" s="211"/>
      <c r="H910" s="211">
        <f t="shared" si="33"/>
        <v>1949.05660377359</v>
      </c>
      <c r="I910" s="151">
        <f t="shared" si="32"/>
        <v>1086</v>
      </c>
    </row>
    <row r="911" s="198" customFormat="1" ht="16" customHeight="1" spans="1:9">
      <c r="A911" s="151" t="s">
        <v>1403</v>
      </c>
      <c r="B911" s="209">
        <v>2130211</v>
      </c>
      <c r="C911" s="209" t="s">
        <v>2073</v>
      </c>
      <c r="D911" s="213">
        <v>0</v>
      </c>
      <c r="E911" s="213">
        <v>15</v>
      </c>
      <c r="F911" s="213"/>
      <c r="G911" s="211"/>
      <c r="H911" s="211">
        <f t="shared" si="33"/>
        <v>0</v>
      </c>
      <c r="I911" s="151">
        <f t="shared" si="32"/>
        <v>15</v>
      </c>
    </row>
    <row r="912" s="198" customFormat="1" ht="16" customHeight="1" spans="1:9">
      <c r="A912" s="151" t="s">
        <v>1403</v>
      </c>
      <c r="B912" s="209">
        <v>2130212</v>
      </c>
      <c r="C912" s="209" t="s">
        <v>2074</v>
      </c>
      <c r="D912" s="213">
        <v>14</v>
      </c>
      <c r="E912" s="213">
        <v>13</v>
      </c>
      <c r="F912" s="213">
        <v>11</v>
      </c>
      <c r="G912" s="211">
        <f>F912/D912*100</f>
        <v>78.5714285714286</v>
      </c>
      <c r="H912" s="211">
        <f t="shared" si="33"/>
        <v>84.6153846153846</v>
      </c>
      <c r="I912" s="151">
        <f t="shared" si="32"/>
        <v>38</v>
      </c>
    </row>
    <row r="913" customFormat="1" ht="14.25" hidden="1" spans="1:9">
      <c r="A913" s="151" t="s">
        <v>1403</v>
      </c>
      <c r="B913" s="156">
        <v>2130213</v>
      </c>
      <c r="C913" s="156" t="s">
        <v>2075</v>
      </c>
      <c r="D913" s="158">
        <v>0</v>
      </c>
      <c r="E913" s="158">
        <v>0</v>
      </c>
      <c r="F913" s="158"/>
      <c r="G913" s="214"/>
      <c r="H913" s="214"/>
      <c r="I913" s="151">
        <f t="shared" si="32"/>
        <v>0</v>
      </c>
    </row>
    <row r="914" customFormat="1" ht="14.25" hidden="1" spans="1:9">
      <c r="A914" s="151" t="s">
        <v>1403</v>
      </c>
      <c r="B914" s="156">
        <v>2130217</v>
      </c>
      <c r="C914" s="156" t="s">
        <v>2076</v>
      </c>
      <c r="D914" s="158">
        <v>0</v>
      </c>
      <c r="E914" s="158">
        <v>0</v>
      </c>
      <c r="F914" s="158"/>
      <c r="G914" s="214"/>
      <c r="H914" s="214"/>
      <c r="I914" s="151">
        <f t="shared" si="32"/>
        <v>0</v>
      </c>
    </row>
    <row r="915" customFormat="1" ht="14.25" hidden="1" spans="1:9">
      <c r="A915" s="151" t="s">
        <v>1403</v>
      </c>
      <c r="B915" s="156">
        <v>2130220</v>
      </c>
      <c r="C915" s="156" t="s">
        <v>2077</v>
      </c>
      <c r="D915" s="158">
        <v>0</v>
      </c>
      <c r="E915" s="158">
        <v>0</v>
      </c>
      <c r="F915" s="158"/>
      <c r="G915" s="214"/>
      <c r="H915" s="214"/>
      <c r="I915" s="151">
        <f t="shared" si="32"/>
        <v>0</v>
      </c>
    </row>
    <row r="916" s="198" customFormat="1" ht="16" customHeight="1" spans="1:9">
      <c r="A916" s="151" t="s">
        <v>1403</v>
      </c>
      <c r="B916" s="209">
        <v>2130221</v>
      </c>
      <c r="C916" s="209" t="s">
        <v>2078</v>
      </c>
      <c r="D916" s="213">
        <v>65</v>
      </c>
      <c r="E916" s="213">
        <v>65</v>
      </c>
      <c r="F916" s="213">
        <v>647</v>
      </c>
      <c r="G916" s="211">
        <f>F916/D916*100</f>
        <v>995.384615384615</v>
      </c>
      <c r="H916" s="211">
        <f>F916/E916*100</f>
        <v>995.384615384615</v>
      </c>
      <c r="I916" s="151">
        <f t="shared" si="32"/>
        <v>777</v>
      </c>
    </row>
    <row r="917" customFormat="1" ht="14.25" hidden="1" spans="1:9">
      <c r="A917" s="151" t="s">
        <v>1403</v>
      </c>
      <c r="B917" s="156">
        <v>2130223</v>
      </c>
      <c r="C917" s="156" t="s">
        <v>2079</v>
      </c>
      <c r="D917" s="158">
        <v>0</v>
      </c>
      <c r="E917" s="158">
        <v>0</v>
      </c>
      <c r="F917" s="158"/>
      <c r="G917" s="214"/>
      <c r="H917" s="214"/>
      <c r="I917" s="151">
        <f t="shared" si="32"/>
        <v>0</v>
      </c>
    </row>
    <row r="918" customFormat="1" ht="14.25" hidden="1" spans="1:9">
      <c r="A918" s="151" t="s">
        <v>1403</v>
      </c>
      <c r="B918" s="156">
        <v>2130226</v>
      </c>
      <c r="C918" s="156" t="s">
        <v>2080</v>
      </c>
      <c r="D918" s="158">
        <v>0</v>
      </c>
      <c r="E918" s="158">
        <v>0</v>
      </c>
      <c r="F918" s="158"/>
      <c r="G918" s="214"/>
      <c r="H918" s="214"/>
      <c r="I918" s="151">
        <f t="shared" si="32"/>
        <v>0</v>
      </c>
    </row>
    <row r="919" s="198" customFormat="1" ht="16" customHeight="1" spans="1:9">
      <c r="A919" s="151" t="s">
        <v>1403</v>
      </c>
      <c r="B919" s="209">
        <v>2130227</v>
      </c>
      <c r="C919" s="209" t="s">
        <v>2081</v>
      </c>
      <c r="D919" s="213">
        <v>0</v>
      </c>
      <c r="E919" s="213">
        <v>116</v>
      </c>
      <c r="F919" s="213"/>
      <c r="G919" s="211"/>
      <c r="H919" s="211">
        <f>F919/E919*100</f>
        <v>0</v>
      </c>
      <c r="I919" s="151">
        <f t="shared" si="32"/>
        <v>116</v>
      </c>
    </row>
    <row r="920" s="198" customFormat="1" ht="16" customHeight="1" spans="1:9">
      <c r="A920" s="151" t="s">
        <v>1403</v>
      </c>
      <c r="B920" s="209">
        <v>2130234</v>
      </c>
      <c r="C920" s="209" t="s">
        <v>2082</v>
      </c>
      <c r="D920" s="213">
        <v>140</v>
      </c>
      <c r="E920" s="213">
        <v>147</v>
      </c>
      <c r="F920" s="213">
        <v>333</v>
      </c>
      <c r="G920" s="211">
        <f>F920/D920*100</f>
        <v>237.857142857143</v>
      </c>
      <c r="H920" s="211">
        <f>F920/E920*100</f>
        <v>226.530612244898</v>
      </c>
      <c r="I920" s="151">
        <f t="shared" si="32"/>
        <v>620</v>
      </c>
    </row>
    <row r="921" s="198" customFormat="1" ht="16" customHeight="1" spans="1:9">
      <c r="A921" s="151" t="s">
        <v>1403</v>
      </c>
      <c r="B921" s="209">
        <v>2130236</v>
      </c>
      <c r="C921" s="209" t="s">
        <v>2083</v>
      </c>
      <c r="D921" s="213">
        <v>3</v>
      </c>
      <c r="E921" s="213">
        <v>3</v>
      </c>
      <c r="F921" s="213">
        <v>7</v>
      </c>
      <c r="G921" s="211">
        <f>F921/D921*100</f>
        <v>233.333333333333</v>
      </c>
      <c r="H921" s="211">
        <f>F921/E921*100</f>
        <v>233.333333333333</v>
      </c>
      <c r="I921" s="151">
        <f t="shared" si="32"/>
        <v>13</v>
      </c>
    </row>
    <row r="922" customFormat="1" ht="14.25" hidden="1" spans="1:9">
      <c r="A922" s="151" t="s">
        <v>1403</v>
      </c>
      <c r="B922" s="156">
        <v>2130237</v>
      </c>
      <c r="C922" s="156" t="s">
        <v>2052</v>
      </c>
      <c r="D922" s="158">
        <v>0</v>
      </c>
      <c r="E922" s="158">
        <v>0</v>
      </c>
      <c r="F922" s="158"/>
      <c r="G922" s="214"/>
      <c r="H922" s="214"/>
      <c r="I922" s="151">
        <f t="shared" si="32"/>
        <v>0</v>
      </c>
    </row>
    <row r="923" s="198" customFormat="1" ht="16" customHeight="1" spans="1:9">
      <c r="A923" s="151" t="s">
        <v>1403</v>
      </c>
      <c r="B923" s="209">
        <v>2130238</v>
      </c>
      <c r="C923" s="209" t="s">
        <v>2084</v>
      </c>
      <c r="D923" s="213">
        <v>873</v>
      </c>
      <c r="E923" s="213">
        <v>838</v>
      </c>
      <c r="F923" s="213">
        <v>141</v>
      </c>
      <c r="G923" s="211">
        <f>F923/D923*100</f>
        <v>16.1512027491409</v>
      </c>
      <c r="H923" s="211">
        <f>F923/E923*100</f>
        <v>16.8257756563246</v>
      </c>
      <c r="I923" s="151">
        <f t="shared" si="32"/>
        <v>1852</v>
      </c>
    </row>
    <row r="924" s="198" customFormat="1" ht="16" customHeight="1" spans="1:9">
      <c r="A924" s="151" t="s">
        <v>1403</v>
      </c>
      <c r="B924" s="209">
        <v>2130299</v>
      </c>
      <c r="C924" s="209" t="s">
        <v>2085</v>
      </c>
      <c r="D924" s="213">
        <v>519</v>
      </c>
      <c r="E924" s="213">
        <v>774</v>
      </c>
      <c r="F924" s="213">
        <v>0</v>
      </c>
      <c r="G924" s="211">
        <f>F924/D924*100</f>
        <v>0</v>
      </c>
      <c r="H924" s="211">
        <f>F924/E924*100</f>
        <v>0</v>
      </c>
      <c r="I924" s="151">
        <f t="shared" si="32"/>
        <v>1293</v>
      </c>
    </row>
    <row r="925" s="198" customFormat="1" ht="16" customHeight="1" spans="1:9">
      <c r="A925" s="151" t="s">
        <v>1401</v>
      </c>
      <c r="B925" s="209">
        <v>21303</v>
      </c>
      <c r="C925" s="212" t="s">
        <v>2086</v>
      </c>
      <c r="D925" s="210">
        <f>SUM(D926:D952)</f>
        <v>5698</v>
      </c>
      <c r="E925" s="210">
        <f>SUM(E926:E952)</f>
        <v>13576</v>
      </c>
      <c r="F925" s="210">
        <f>SUM(F926:F952)</f>
        <v>16109</v>
      </c>
      <c r="G925" s="211">
        <f>F925/D925*100</f>
        <v>282.713232713233</v>
      </c>
      <c r="H925" s="211">
        <f>F925/E925*100</f>
        <v>118.657925751326</v>
      </c>
      <c r="I925" s="151">
        <f t="shared" si="32"/>
        <v>35383</v>
      </c>
    </row>
    <row r="926" s="198" customFormat="1" ht="16" customHeight="1" spans="1:9">
      <c r="A926" s="151" t="s">
        <v>1403</v>
      </c>
      <c r="B926" s="209">
        <v>2130301</v>
      </c>
      <c r="C926" s="209" t="s">
        <v>1404</v>
      </c>
      <c r="D926" s="213">
        <v>2515</v>
      </c>
      <c r="E926" s="213">
        <v>2527</v>
      </c>
      <c r="F926" s="213">
        <v>3111</v>
      </c>
      <c r="G926" s="211">
        <f>F926/D926*100</f>
        <v>123.697813121272</v>
      </c>
      <c r="H926" s="211">
        <f>F926/E926*100</f>
        <v>123.110407597942</v>
      </c>
      <c r="I926" s="151">
        <f t="shared" si="32"/>
        <v>8153</v>
      </c>
    </row>
    <row r="927" customFormat="1" ht="14.25" hidden="1" spans="1:9">
      <c r="A927" s="151" t="s">
        <v>1403</v>
      </c>
      <c r="B927" s="156">
        <v>2130302</v>
      </c>
      <c r="C927" s="156" t="s">
        <v>1436</v>
      </c>
      <c r="D927" s="158">
        <v>0</v>
      </c>
      <c r="E927" s="158">
        <v>0</v>
      </c>
      <c r="F927" s="158"/>
      <c r="G927" s="214"/>
      <c r="H927" s="214"/>
      <c r="I927" s="151">
        <f t="shared" si="32"/>
        <v>0</v>
      </c>
    </row>
    <row r="928" customFormat="1" ht="14.25" hidden="1" spans="1:9">
      <c r="A928" s="151" t="s">
        <v>1403</v>
      </c>
      <c r="B928" s="156">
        <v>2130303</v>
      </c>
      <c r="C928" s="156" t="s">
        <v>1406</v>
      </c>
      <c r="D928" s="158">
        <v>0</v>
      </c>
      <c r="E928" s="158">
        <v>0</v>
      </c>
      <c r="F928" s="158"/>
      <c r="G928" s="214"/>
      <c r="H928" s="214"/>
      <c r="I928" s="151">
        <f t="shared" si="32"/>
        <v>0</v>
      </c>
    </row>
    <row r="929" customFormat="1" ht="14.25" hidden="1" spans="1:9">
      <c r="A929" s="151" t="s">
        <v>1403</v>
      </c>
      <c r="B929" s="156">
        <v>2130304</v>
      </c>
      <c r="C929" s="156" t="s">
        <v>2087</v>
      </c>
      <c r="D929" s="158">
        <v>0</v>
      </c>
      <c r="E929" s="158">
        <v>0</v>
      </c>
      <c r="F929" s="158"/>
      <c r="G929" s="214"/>
      <c r="H929" s="214"/>
      <c r="I929" s="151">
        <f t="shared" si="32"/>
        <v>0</v>
      </c>
    </row>
    <row r="930" s="198" customFormat="1" ht="16" customHeight="1" spans="1:9">
      <c r="A930" s="151" t="s">
        <v>1403</v>
      </c>
      <c r="B930" s="209">
        <v>2130305</v>
      </c>
      <c r="C930" s="209" t="s">
        <v>2088</v>
      </c>
      <c r="D930" s="213">
        <v>672</v>
      </c>
      <c r="E930" s="213">
        <v>7107</v>
      </c>
      <c r="F930" s="213">
        <v>10445</v>
      </c>
      <c r="G930" s="211">
        <f>F930/D930*100</f>
        <v>1554.31547619048</v>
      </c>
      <c r="H930" s="211">
        <f>F930/E930*100</f>
        <v>146.967778246799</v>
      </c>
      <c r="I930" s="151">
        <f t="shared" si="32"/>
        <v>18224</v>
      </c>
    </row>
    <row r="931" s="198" customFormat="1" ht="16" customHeight="1" spans="1:9">
      <c r="A931" s="151" t="s">
        <v>1403</v>
      </c>
      <c r="B931" s="209">
        <v>2130306</v>
      </c>
      <c r="C931" s="209" t="s">
        <v>2089</v>
      </c>
      <c r="D931" s="213">
        <v>2200</v>
      </c>
      <c r="E931" s="213">
        <v>2823</v>
      </c>
      <c r="F931" s="213">
        <v>2342</v>
      </c>
      <c r="G931" s="211">
        <f>F931/D931*100</f>
        <v>106.454545454545</v>
      </c>
      <c r="H931" s="211">
        <f>F931/E931*100</f>
        <v>82.9613885936947</v>
      </c>
      <c r="I931" s="151">
        <f t="shared" si="32"/>
        <v>7365</v>
      </c>
    </row>
    <row r="932" customFormat="1" ht="14.25" hidden="1" spans="1:9">
      <c r="A932" s="151" t="s">
        <v>1403</v>
      </c>
      <c r="B932" s="156">
        <v>2130307</v>
      </c>
      <c r="C932" s="156" t="s">
        <v>2090</v>
      </c>
      <c r="D932" s="158">
        <v>0</v>
      </c>
      <c r="E932" s="158">
        <v>0</v>
      </c>
      <c r="F932" s="158"/>
      <c r="G932" s="214"/>
      <c r="H932" s="214"/>
      <c r="I932" s="151">
        <f t="shared" si="32"/>
        <v>0</v>
      </c>
    </row>
    <row r="933" customFormat="1" ht="14.25" hidden="1" spans="1:9">
      <c r="A933" s="151" t="s">
        <v>1403</v>
      </c>
      <c r="B933" s="156">
        <v>2130308</v>
      </c>
      <c r="C933" s="156" t="s">
        <v>2091</v>
      </c>
      <c r="D933" s="158">
        <v>0</v>
      </c>
      <c r="E933" s="158">
        <v>0</v>
      </c>
      <c r="F933" s="158"/>
      <c r="G933" s="214"/>
      <c r="H933" s="214"/>
      <c r="I933" s="151">
        <f t="shared" si="32"/>
        <v>0</v>
      </c>
    </row>
    <row r="934" customFormat="1" ht="14.25" hidden="1" spans="1:9">
      <c r="A934" s="151" t="s">
        <v>1403</v>
      </c>
      <c r="B934" s="156">
        <v>2130309</v>
      </c>
      <c r="C934" s="156" t="s">
        <v>2092</v>
      </c>
      <c r="D934" s="158">
        <v>0</v>
      </c>
      <c r="E934" s="158">
        <v>0</v>
      </c>
      <c r="F934" s="158"/>
      <c r="G934" s="214"/>
      <c r="H934" s="214"/>
      <c r="I934" s="151">
        <f t="shared" si="32"/>
        <v>0</v>
      </c>
    </row>
    <row r="935" s="198" customFormat="1" ht="16" customHeight="1" spans="1:9">
      <c r="A935" s="151" t="s">
        <v>1403</v>
      </c>
      <c r="B935" s="209">
        <v>2130310</v>
      </c>
      <c r="C935" s="209" t="s">
        <v>2093</v>
      </c>
      <c r="D935" s="213">
        <v>69</v>
      </c>
      <c r="E935" s="213">
        <v>171</v>
      </c>
      <c r="F935" s="213">
        <v>45</v>
      </c>
      <c r="G935" s="211">
        <f>F935/D935*100</f>
        <v>65.2173913043478</v>
      </c>
      <c r="H935" s="211">
        <f>F935/E935*100</f>
        <v>26.3157894736842</v>
      </c>
      <c r="I935" s="151">
        <f t="shared" si="32"/>
        <v>285</v>
      </c>
    </row>
    <row r="936" s="198" customFormat="1" ht="16" customHeight="1" spans="1:9">
      <c r="A936" s="151" t="s">
        <v>1403</v>
      </c>
      <c r="B936" s="209">
        <v>2130311</v>
      </c>
      <c r="C936" s="209" t="s">
        <v>2094</v>
      </c>
      <c r="D936" s="213">
        <v>0</v>
      </c>
      <c r="E936" s="213">
        <v>0</v>
      </c>
      <c r="F936" s="213">
        <v>100</v>
      </c>
      <c r="G936" s="211"/>
      <c r="H936" s="211"/>
      <c r="I936" s="151">
        <f t="shared" si="32"/>
        <v>100</v>
      </c>
    </row>
    <row r="937" customFormat="1" ht="14.25" hidden="1" spans="1:9">
      <c r="A937" s="151" t="s">
        <v>1403</v>
      </c>
      <c r="B937" s="156">
        <v>2130312</v>
      </c>
      <c r="C937" s="156" t="s">
        <v>2095</v>
      </c>
      <c r="D937" s="158">
        <v>0</v>
      </c>
      <c r="E937" s="158">
        <v>0</v>
      </c>
      <c r="F937" s="158"/>
      <c r="G937" s="214"/>
      <c r="H937" s="214"/>
      <c r="I937" s="151">
        <f t="shared" si="32"/>
        <v>0</v>
      </c>
    </row>
    <row r="938" customFormat="1" ht="14.25" hidden="1" spans="1:9">
      <c r="A938" s="151" t="s">
        <v>1403</v>
      </c>
      <c r="B938" s="156">
        <v>2130313</v>
      </c>
      <c r="C938" s="156" t="s">
        <v>2096</v>
      </c>
      <c r="D938" s="158">
        <v>0</v>
      </c>
      <c r="E938" s="158">
        <v>0</v>
      </c>
      <c r="F938" s="158"/>
      <c r="G938" s="214"/>
      <c r="H938" s="214"/>
      <c r="I938" s="151">
        <f t="shared" si="32"/>
        <v>0</v>
      </c>
    </row>
    <row r="939" s="198" customFormat="1" ht="16" customHeight="1" spans="1:9">
      <c r="A939" s="151" t="s">
        <v>1403</v>
      </c>
      <c r="B939" s="209">
        <v>2130314</v>
      </c>
      <c r="C939" s="209" t="s">
        <v>2097</v>
      </c>
      <c r="D939" s="213">
        <v>0</v>
      </c>
      <c r="E939" s="213">
        <v>49</v>
      </c>
      <c r="F939" s="213">
        <v>1</v>
      </c>
      <c r="G939" s="211"/>
      <c r="H939" s="211">
        <f>F939/E939*100</f>
        <v>2.04081632653061</v>
      </c>
      <c r="I939" s="151">
        <f t="shared" si="32"/>
        <v>50</v>
      </c>
    </row>
    <row r="940" s="198" customFormat="1" ht="16" customHeight="1" spans="1:9">
      <c r="A940" s="151" t="s">
        <v>1403</v>
      </c>
      <c r="B940" s="209">
        <v>2130315</v>
      </c>
      <c r="C940" s="209" t="s">
        <v>2098</v>
      </c>
      <c r="D940" s="213">
        <v>0</v>
      </c>
      <c r="E940" s="213">
        <v>45</v>
      </c>
      <c r="F940" s="213">
        <v>45</v>
      </c>
      <c r="G940" s="211"/>
      <c r="H940" s="211">
        <f>F940/E940*100</f>
        <v>100</v>
      </c>
      <c r="I940" s="151">
        <f t="shared" si="32"/>
        <v>90</v>
      </c>
    </row>
    <row r="941" customFormat="1" ht="14.25" hidden="1" spans="1:9">
      <c r="A941" s="151" t="s">
        <v>1403</v>
      </c>
      <c r="B941" s="156">
        <v>2130316</v>
      </c>
      <c r="C941" s="156" t="s">
        <v>2099</v>
      </c>
      <c r="D941" s="158">
        <v>0</v>
      </c>
      <c r="E941" s="158">
        <v>0</v>
      </c>
      <c r="F941" s="158"/>
      <c r="G941" s="214"/>
      <c r="H941" s="214"/>
      <c r="I941" s="151">
        <f t="shared" si="32"/>
        <v>0</v>
      </c>
    </row>
    <row r="942" customFormat="1" ht="14.25" hidden="1" spans="1:9">
      <c r="A942" s="151" t="s">
        <v>1403</v>
      </c>
      <c r="B942" s="156">
        <v>2130317</v>
      </c>
      <c r="C942" s="156" t="s">
        <v>2100</v>
      </c>
      <c r="D942" s="158">
        <v>0</v>
      </c>
      <c r="E942" s="158">
        <v>0</v>
      </c>
      <c r="F942" s="158"/>
      <c r="G942" s="214"/>
      <c r="H942" s="214"/>
      <c r="I942" s="151">
        <f t="shared" si="32"/>
        <v>0</v>
      </c>
    </row>
    <row r="943" customFormat="1" ht="14.25" hidden="1" spans="1:9">
      <c r="A943" s="151" t="s">
        <v>1403</v>
      </c>
      <c r="B943" s="156">
        <v>2130318</v>
      </c>
      <c r="C943" s="156" t="s">
        <v>2101</v>
      </c>
      <c r="D943" s="158">
        <v>0</v>
      </c>
      <c r="E943" s="158">
        <v>0</v>
      </c>
      <c r="F943" s="158"/>
      <c r="G943" s="214"/>
      <c r="H943" s="214"/>
      <c r="I943" s="151">
        <f t="shared" si="32"/>
        <v>0</v>
      </c>
    </row>
    <row r="944" customFormat="1" ht="14.25" hidden="1" spans="1:9">
      <c r="A944" s="151" t="s">
        <v>1403</v>
      </c>
      <c r="B944" s="156">
        <v>2130319</v>
      </c>
      <c r="C944" s="156" t="s">
        <v>2102</v>
      </c>
      <c r="D944" s="158">
        <v>0</v>
      </c>
      <c r="E944" s="158">
        <v>0</v>
      </c>
      <c r="F944" s="158"/>
      <c r="G944" s="214"/>
      <c r="H944" s="214"/>
      <c r="I944" s="151">
        <f t="shared" si="32"/>
        <v>0</v>
      </c>
    </row>
    <row r="945" customFormat="1" ht="14.25" hidden="1" spans="1:9">
      <c r="A945" s="151" t="s">
        <v>1403</v>
      </c>
      <c r="B945" s="156">
        <v>2130321</v>
      </c>
      <c r="C945" s="156" t="s">
        <v>2103</v>
      </c>
      <c r="D945" s="158">
        <v>0</v>
      </c>
      <c r="E945" s="158">
        <v>0</v>
      </c>
      <c r="F945" s="158"/>
      <c r="G945" s="214"/>
      <c r="H945" s="214"/>
      <c r="I945" s="151">
        <f t="shared" si="32"/>
        <v>0</v>
      </c>
    </row>
    <row r="946" customFormat="1" ht="14.25" hidden="1" spans="1:9">
      <c r="A946" s="151" t="s">
        <v>1403</v>
      </c>
      <c r="B946" s="156">
        <v>2130322</v>
      </c>
      <c r="C946" s="156" t="s">
        <v>2104</v>
      </c>
      <c r="D946" s="158">
        <v>0</v>
      </c>
      <c r="E946" s="158">
        <v>0</v>
      </c>
      <c r="F946" s="158"/>
      <c r="G946" s="214"/>
      <c r="H946" s="214"/>
      <c r="I946" s="151">
        <f t="shared" si="32"/>
        <v>0</v>
      </c>
    </row>
    <row r="947" customFormat="1" ht="14.25" hidden="1" spans="1:9">
      <c r="A947" s="151" t="s">
        <v>1403</v>
      </c>
      <c r="B947" s="156">
        <v>2130333</v>
      </c>
      <c r="C947" s="156" t="s">
        <v>2079</v>
      </c>
      <c r="D947" s="158">
        <v>0</v>
      </c>
      <c r="E947" s="158">
        <v>0</v>
      </c>
      <c r="F947" s="158"/>
      <c r="G947" s="214"/>
      <c r="H947" s="214"/>
      <c r="I947" s="151">
        <f t="shared" si="32"/>
        <v>0</v>
      </c>
    </row>
    <row r="948" customFormat="1" ht="14.25" hidden="1" spans="1:9">
      <c r="A948" s="151" t="s">
        <v>1403</v>
      </c>
      <c r="B948" s="156">
        <v>2130334</v>
      </c>
      <c r="C948" s="156" t="s">
        <v>2105</v>
      </c>
      <c r="D948" s="158">
        <v>0</v>
      </c>
      <c r="E948" s="158">
        <v>0</v>
      </c>
      <c r="F948" s="158"/>
      <c r="G948" s="214"/>
      <c r="H948" s="214"/>
      <c r="I948" s="151">
        <f t="shared" si="32"/>
        <v>0</v>
      </c>
    </row>
    <row r="949" customFormat="1" ht="14.25" hidden="1" spans="1:9">
      <c r="A949" s="151" t="s">
        <v>1403</v>
      </c>
      <c r="B949" s="156">
        <v>2130335</v>
      </c>
      <c r="C949" s="156" t="s">
        <v>2106</v>
      </c>
      <c r="D949" s="158">
        <v>0</v>
      </c>
      <c r="E949" s="158">
        <v>0</v>
      </c>
      <c r="F949" s="158"/>
      <c r="G949" s="214"/>
      <c r="H949" s="214"/>
      <c r="I949" s="151">
        <f t="shared" si="32"/>
        <v>0</v>
      </c>
    </row>
    <row r="950" customFormat="1" ht="14.25" hidden="1" spans="1:9">
      <c r="A950" s="151" t="s">
        <v>1403</v>
      </c>
      <c r="B950" s="156">
        <v>2130336</v>
      </c>
      <c r="C950" s="156" t="s">
        <v>2107</v>
      </c>
      <c r="D950" s="158">
        <v>0</v>
      </c>
      <c r="E950" s="158">
        <v>0</v>
      </c>
      <c r="F950" s="158"/>
      <c r="G950" s="214"/>
      <c r="H950" s="214"/>
      <c r="I950" s="151">
        <f t="shared" si="32"/>
        <v>0</v>
      </c>
    </row>
    <row r="951" customFormat="1" ht="14.25" hidden="1" spans="1:9">
      <c r="A951" s="151" t="s">
        <v>1403</v>
      </c>
      <c r="B951" s="156">
        <v>2130337</v>
      </c>
      <c r="C951" s="156" t="s">
        <v>2108</v>
      </c>
      <c r="D951" s="158">
        <v>0</v>
      </c>
      <c r="E951" s="158">
        <v>0</v>
      </c>
      <c r="F951" s="158"/>
      <c r="G951" s="214"/>
      <c r="H951" s="214"/>
      <c r="I951" s="151">
        <f t="shared" si="32"/>
        <v>0</v>
      </c>
    </row>
    <row r="952" s="198" customFormat="1" ht="16" customHeight="1" spans="1:9">
      <c r="A952" s="151" t="s">
        <v>1403</v>
      </c>
      <c r="B952" s="209">
        <v>2130399</v>
      </c>
      <c r="C952" s="209" t="s">
        <v>2109</v>
      </c>
      <c r="D952" s="213">
        <v>242</v>
      </c>
      <c r="E952" s="213">
        <v>854</v>
      </c>
      <c r="F952" s="213">
        <v>20</v>
      </c>
      <c r="G952" s="211">
        <f>F952/D952*100</f>
        <v>8.26446280991736</v>
      </c>
      <c r="H952" s="211">
        <f>F952/E952*100</f>
        <v>2.34192037470726</v>
      </c>
      <c r="I952" s="151">
        <f t="shared" si="32"/>
        <v>1116</v>
      </c>
    </row>
    <row r="953" s="198" customFormat="1" ht="16" customHeight="1" spans="1:9">
      <c r="A953" s="151" t="s">
        <v>1401</v>
      </c>
      <c r="B953" s="209">
        <v>21305</v>
      </c>
      <c r="C953" s="212" t="s">
        <v>2110</v>
      </c>
      <c r="D953" s="210">
        <f>SUM(D954:D959)</f>
        <v>17267</v>
      </c>
      <c r="E953" s="210">
        <f>SUM(E954:E959)</f>
        <v>42529</v>
      </c>
      <c r="F953" s="210">
        <f>SUM(F954:F959)</f>
        <v>9128</v>
      </c>
      <c r="G953" s="211">
        <f>F953/D953*100</f>
        <v>52.8638443273296</v>
      </c>
      <c r="H953" s="211">
        <f>F953/E953*100</f>
        <v>21.4630017164758</v>
      </c>
      <c r="I953" s="151">
        <f t="shared" si="32"/>
        <v>68924</v>
      </c>
    </row>
    <row r="954" s="198" customFormat="1" ht="16" customHeight="1" spans="1:9">
      <c r="A954" s="151" t="s">
        <v>1403</v>
      </c>
      <c r="B954" s="209">
        <v>2130504</v>
      </c>
      <c r="C954" s="209" t="s">
        <v>2111</v>
      </c>
      <c r="D954" s="213">
        <v>1266</v>
      </c>
      <c r="E954" s="213">
        <v>21320</v>
      </c>
      <c r="F954" s="213">
        <v>197</v>
      </c>
      <c r="G954" s="211">
        <f>F954/D954*100</f>
        <v>15.5608214849921</v>
      </c>
      <c r="H954" s="211">
        <f>F954/E954*100</f>
        <v>0.924015009380863</v>
      </c>
      <c r="I954" s="151">
        <f t="shared" si="32"/>
        <v>22783</v>
      </c>
    </row>
    <row r="955" s="198" customFormat="1" ht="16" customHeight="1" spans="1:9">
      <c r="A955" s="151" t="s">
        <v>1403</v>
      </c>
      <c r="B955" s="209">
        <v>2130505</v>
      </c>
      <c r="C955" s="209" t="s">
        <v>2112</v>
      </c>
      <c r="D955" s="213">
        <v>10</v>
      </c>
      <c r="E955" s="213">
        <v>14182</v>
      </c>
      <c r="F955" s="213">
        <v>8364</v>
      </c>
      <c r="G955" s="211">
        <f>F955/D955*100</f>
        <v>83640</v>
      </c>
      <c r="H955" s="211">
        <f>F955/E955*100</f>
        <v>58.9761669722183</v>
      </c>
      <c r="I955" s="151">
        <f t="shared" si="32"/>
        <v>22556</v>
      </c>
    </row>
    <row r="956" customFormat="1" ht="14.25" hidden="1" spans="1:9">
      <c r="A956" s="151" t="s">
        <v>1403</v>
      </c>
      <c r="B956" s="156">
        <v>2130506</v>
      </c>
      <c r="C956" s="156" t="s">
        <v>2113</v>
      </c>
      <c r="D956" s="158">
        <v>0</v>
      </c>
      <c r="E956" s="158">
        <v>0</v>
      </c>
      <c r="F956" s="158"/>
      <c r="G956" s="214"/>
      <c r="H956" s="214"/>
      <c r="I956" s="151">
        <f t="shared" si="32"/>
        <v>0</v>
      </c>
    </row>
    <row r="957" s="198" customFormat="1" ht="16" customHeight="1" spans="1:9">
      <c r="A957" s="151" t="s">
        <v>1403</v>
      </c>
      <c r="B957" s="209">
        <v>2130507</v>
      </c>
      <c r="C957" s="209" t="s">
        <v>2114</v>
      </c>
      <c r="D957" s="213">
        <v>0</v>
      </c>
      <c r="E957" s="213">
        <v>977</v>
      </c>
      <c r="F957" s="213"/>
      <c r="G957" s="211"/>
      <c r="H957" s="211">
        <f>F957/E957*100</f>
        <v>0</v>
      </c>
      <c r="I957" s="151">
        <f t="shared" si="32"/>
        <v>977</v>
      </c>
    </row>
    <row r="958" customFormat="1" ht="14.25" hidden="1" spans="1:9">
      <c r="A958" s="151" t="s">
        <v>1403</v>
      </c>
      <c r="B958" s="156">
        <v>2130508</v>
      </c>
      <c r="C958" s="156" t="s">
        <v>2115</v>
      </c>
      <c r="D958" s="158">
        <v>0</v>
      </c>
      <c r="E958" s="158">
        <v>0</v>
      </c>
      <c r="F958" s="158"/>
      <c r="G958" s="214"/>
      <c r="H958" s="214"/>
      <c r="I958" s="151">
        <f t="shared" si="32"/>
        <v>0</v>
      </c>
    </row>
    <row r="959" s="198" customFormat="1" ht="16" customHeight="1" spans="1:9">
      <c r="A959" s="151" t="s">
        <v>1403</v>
      </c>
      <c r="B959" s="209">
        <v>2130599</v>
      </c>
      <c r="C959" s="209" t="s">
        <v>2116</v>
      </c>
      <c r="D959" s="213">
        <v>15991</v>
      </c>
      <c r="E959" s="213">
        <v>6050</v>
      </c>
      <c r="F959" s="213">
        <v>567</v>
      </c>
      <c r="G959" s="211">
        <f>F959/D959*100</f>
        <v>3.54574448127071</v>
      </c>
      <c r="H959" s="211">
        <f>F959/E959*100</f>
        <v>9.37190082644628</v>
      </c>
      <c r="I959" s="151">
        <f t="shared" si="32"/>
        <v>22608</v>
      </c>
    </row>
    <row r="960" s="198" customFormat="1" ht="16" customHeight="1" spans="1:9">
      <c r="A960" s="151" t="s">
        <v>1401</v>
      </c>
      <c r="B960" s="209">
        <v>21307</v>
      </c>
      <c r="C960" s="212" t="s">
        <v>2117</v>
      </c>
      <c r="D960" s="210">
        <f>SUM(D961:D965)</f>
        <v>12860</v>
      </c>
      <c r="E960" s="210">
        <f>SUM(E961:E965)</f>
        <v>12852</v>
      </c>
      <c r="F960" s="210">
        <f>SUM(F961:F965)</f>
        <v>13758</v>
      </c>
      <c r="G960" s="211">
        <f>F960/D960*100</f>
        <v>106.982892690513</v>
      </c>
      <c r="H960" s="211">
        <f>F960/E960*100</f>
        <v>107.049486461251</v>
      </c>
      <c r="I960" s="151">
        <f t="shared" si="32"/>
        <v>39470</v>
      </c>
    </row>
    <row r="961" s="198" customFormat="1" ht="16" customHeight="1" spans="1:9">
      <c r="A961" s="151" t="s">
        <v>1403</v>
      </c>
      <c r="B961" s="209">
        <v>2130701</v>
      </c>
      <c r="C961" s="209" t="s">
        <v>2118</v>
      </c>
      <c r="D961" s="213">
        <v>3317</v>
      </c>
      <c r="E961" s="213">
        <v>3226</v>
      </c>
      <c r="F961" s="213">
        <v>3411</v>
      </c>
      <c r="G961" s="211">
        <f>F961/D961*100</f>
        <v>102.833886041604</v>
      </c>
      <c r="H961" s="211">
        <f>F961/E961*100</f>
        <v>105.734655920645</v>
      </c>
      <c r="I961" s="151">
        <f t="shared" si="32"/>
        <v>9954</v>
      </c>
    </row>
    <row r="962" s="198" customFormat="1" ht="16" customHeight="1" spans="1:9">
      <c r="A962" s="151" t="s">
        <v>1403</v>
      </c>
      <c r="B962" s="209">
        <v>2130705</v>
      </c>
      <c r="C962" s="209" t="s">
        <v>2119</v>
      </c>
      <c r="D962" s="213">
        <v>9543</v>
      </c>
      <c r="E962" s="213">
        <v>9626</v>
      </c>
      <c r="F962" s="213">
        <v>10347</v>
      </c>
      <c r="G962" s="211">
        <f>F962/D962*100</f>
        <v>108.425023577491</v>
      </c>
      <c r="H962" s="211">
        <f>F962/E962*100</f>
        <v>107.490130895491</v>
      </c>
      <c r="I962" s="151">
        <f t="shared" si="32"/>
        <v>29516</v>
      </c>
    </row>
    <row r="963" customFormat="1" ht="14.25" hidden="1" spans="1:9">
      <c r="A963" s="151" t="s">
        <v>1403</v>
      </c>
      <c r="B963" s="156">
        <v>2130706</v>
      </c>
      <c r="C963" s="156" t="s">
        <v>2120</v>
      </c>
      <c r="D963" s="158">
        <v>0</v>
      </c>
      <c r="E963" s="158">
        <v>0</v>
      </c>
      <c r="F963" s="158"/>
      <c r="G963" s="214"/>
      <c r="H963" s="214"/>
      <c r="I963" s="151">
        <f t="shared" si="32"/>
        <v>0</v>
      </c>
    </row>
    <row r="964" customFormat="1" ht="14.25" hidden="1" spans="1:9">
      <c r="A964" s="151" t="s">
        <v>1403</v>
      </c>
      <c r="B964" s="156">
        <v>2130707</v>
      </c>
      <c r="C964" s="156" t="s">
        <v>2121</v>
      </c>
      <c r="D964" s="158">
        <v>0</v>
      </c>
      <c r="E964" s="158">
        <v>0</v>
      </c>
      <c r="F964" s="158"/>
      <c r="G964" s="214"/>
      <c r="H964" s="214"/>
      <c r="I964" s="151">
        <f t="shared" si="32"/>
        <v>0</v>
      </c>
    </row>
    <row r="965" customFormat="1" ht="14.25" hidden="1" spans="1:9">
      <c r="A965" s="151" t="s">
        <v>1403</v>
      </c>
      <c r="B965" s="156">
        <v>2130799</v>
      </c>
      <c r="C965" s="156" t="s">
        <v>2122</v>
      </c>
      <c r="D965" s="158">
        <v>0</v>
      </c>
      <c r="E965" s="158">
        <v>0</v>
      </c>
      <c r="F965" s="158"/>
      <c r="G965" s="214"/>
      <c r="H965" s="214"/>
      <c r="I965" s="151">
        <f t="shared" si="32"/>
        <v>0</v>
      </c>
    </row>
    <row r="966" s="198" customFormat="1" ht="16" customHeight="1" spans="1:9">
      <c r="A966" s="151" t="s">
        <v>1401</v>
      </c>
      <c r="B966" s="209">
        <v>21308</v>
      </c>
      <c r="C966" s="212" t="s">
        <v>2123</v>
      </c>
      <c r="D966" s="210">
        <f>SUM(D967:D971)</f>
        <v>2521</v>
      </c>
      <c r="E966" s="210">
        <f>SUM(E967:E971)</f>
        <v>3902</v>
      </c>
      <c r="F966" s="210">
        <f>SUM(F967:F971)</f>
        <v>4698</v>
      </c>
      <c r="G966" s="211">
        <f>F966/D966*100</f>
        <v>186.354621182071</v>
      </c>
      <c r="H966" s="211">
        <f>F966/E966*100</f>
        <v>120.399794976935</v>
      </c>
      <c r="I966" s="151">
        <f t="shared" si="32"/>
        <v>11121</v>
      </c>
    </row>
    <row r="967" s="198" customFormat="1" ht="16" customHeight="1" spans="1:9">
      <c r="A967" s="151" t="s">
        <v>1403</v>
      </c>
      <c r="B967" s="209">
        <v>2130801</v>
      </c>
      <c r="C967" s="209" t="s">
        <v>2124</v>
      </c>
      <c r="D967" s="213">
        <v>0</v>
      </c>
      <c r="E967" s="213">
        <v>596</v>
      </c>
      <c r="F967" s="213"/>
      <c r="G967" s="211"/>
      <c r="H967" s="211">
        <f>F967/E967*100</f>
        <v>0</v>
      </c>
      <c r="I967" s="151">
        <f t="shared" ref="I967:I1030" si="34">D967+E967+F967</f>
        <v>596</v>
      </c>
    </row>
    <row r="968" s="198" customFormat="1" ht="16" customHeight="1" spans="1:9">
      <c r="A968" s="151" t="s">
        <v>1403</v>
      </c>
      <c r="B968" s="209">
        <v>2130803</v>
      </c>
      <c r="C968" s="209" t="s">
        <v>2125</v>
      </c>
      <c r="D968" s="213">
        <v>656</v>
      </c>
      <c r="E968" s="213">
        <v>2574</v>
      </c>
      <c r="F968" s="213">
        <v>2798</v>
      </c>
      <c r="G968" s="211">
        <f>F968/D968*100</f>
        <v>426.524390243902</v>
      </c>
      <c r="H968" s="211">
        <f>F968/E968*100</f>
        <v>108.702408702409</v>
      </c>
      <c r="I968" s="151">
        <f t="shared" si="34"/>
        <v>6028</v>
      </c>
    </row>
    <row r="969" s="198" customFormat="1" ht="16" customHeight="1" spans="1:9">
      <c r="A969" s="151" t="s">
        <v>1403</v>
      </c>
      <c r="B969" s="209">
        <v>2130804</v>
      </c>
      <c r="C969" s="209" t="s">
        <v>2126</v>
      </c>
      <c r="D969" s="213">
        <v>1865</v>
      </c>
      <c r="E969" s="213">
        <v>732</v>
      </c>
      <c r="F969" s="213">
        <v>1900</v>
      </c>
      <c r="G969" s="211">
        <f>F969/D969*100</f>
        <v>101.876675603217</v>
      </c>
      <c r="H969" s="211">
        <f>F969/E969*100</f>
        <v>259.562841530055</v>
      </c>
      <c r="I969" s="151">
        <f t="shared" si="34"/>
        <v>4497</v>
      </c>
    </row>
    <row r="970" customFormat="1" ht="14.25" hidden="1" spans="1:9">
      <c r="A970" s="151" t="s">
        <v>1403</v>
      </c>
      <c r="B970" s="156">
        <v>2130805</v>
      </c>
      <c r="C970" s="156" t="s">
        <v>2127</v>
      </c>
      <c r="D970" s="158">
        <v>0</v>
      </c>
      <c r="E970" s="158">
        <v>0</v>
      </c>
      <c r="F970" s="158"/>
      <c r="G970" s="214"/>
      <c r="H970" s="214"/>
      <c r="I970" s="151">
        <f t="shared" si="34"/>
        <v>0</v>
      </c>
    </row>
    <row r="971" customFormat="1" ht="14.25" hidden="1" spans="1:9">
      <c r="A971" s="151" t="s">
        <v>1403</v>
      </c>
      <c r="B971" s="156">
        <v>2130899</v>
      </c>
      <c r="C971" s="156" t="s">
        <v>2128</v>
      </c>
      <c r="D971" s="158">
        <v>0</v>
      </c>
      <c r="E971" s="158">
        <v>0</v>
      </c>
      <c r="F971" s="158"/>
      <c r="G971" s="214"/>
      <c r="H971" s="214"/>
      <c r="I971" s="151">
        <f t="shared" si="34"/>
        <v>0</v>
      </c>
    </row>
    <row r="972" customFormat="1" ht="14.25" hidden="1" spans="1:9">
      <c r="A972" s="151" t="s">
        <v>1401</v>
      </c>
      <c r="B972" s="156">
        <v>21309</v>
      </c>
      <c r="C972" s="215" t="s">
        <v>2129</v>
      </c>
      <c r="D972" s="162">
        <f>SUM(D973:D974)</f>
        <v>0</v>
      </c>
      <c r="E972" s="162">
        <f>SUM(E973:E974)</f>
        <v>0</v>
      </c>
      <c r="F972" s="162">
        <f>SUM(F973:F974)</f>
        <v>0</v>
      </c>
      <c r="G972" s="214"/>
      <c r="H972" s="214"/>
      <c r="I972" s="151">
        <f t="shared" si="34"/>
        <v>0</v>
      </c>
    </row>
    <row r="973" customFormat="1" ht="14.25" hidden="1" spans="1:9">
      <c r="A973" s="151" t="s">
        <v>1403</v>
      </c>
      <c r="B973" s="156">
        <v>2130901</v>
      </c>
      <c r="C973" s="156" t="s">
        <v>2130</v>
      </c>
      <c r="D973" s="158">
        <v>0</v>
      </c>
      <c r="E973" s="158">
        <v>0</v>
      </c>
      <c r="F973" s="158"/>
      <c r="G973" s="214"/>
      <c r="H973" s="214"/>
      <c r="I973" s="151">
        <f t="shared" si="34"/>
        <v>0</v>
      </c>
    </row>
    <row r="974" customFormat="1" ht="14.25" hidden="1" spans="1:9">
      <c r="A974" s="151" t="s">
        <v>1403</v>
      </c>
      <c r="B974" s="156">
        <v>2130999</v>
      </c>
      <c r="C974" s="156" t="s">
        <v>2131</v>
      </c>
      <c r="D974" s="158">
        <v>0</v>
      </c>
      <c r="E974" s="158">
        <v>0</v>
      </c>
      <c r="F974" s="158"/>
      <c r="G974" s="214"/>
      <c r="H974" s="214"/>
      <c r="I974" s="151">
        <f t="shared" si="34"/>
        <v>0</v>
      </c>
    </row>
    <row r="975" s="198" customFormat="1" ht="16" customHeight="1" spans="1:9">
      <c r="A975" s="151" t="s">
        <v>1401</v>
      </c>
      <c r="B975" s="209">
        <v>21399</v>
      </c>
      <c r="C975" s="212" t="s">
        <v>2132</v>
      </c>
      <c r="D975" s="210">
        <f>SUM(D976:D977)</f>
        <v>5355</v>
      </c>
      <c r="E975" s="210">
        <f>SUM(E976:E977)</f>
        <v>5537</v>
      </c>
      <c r="F975" s="210">
        <f>SUM(F976:F977)</f>
        <v>665</v>
      </c>
      <c r="G975" s="211">
        <f>F975/D975*100</f>
        <v>12.4183006535948</v>
      </c>
      <c r="H975" s="211">
        <f>F975/E975*100</f>
        <v>12.0101137800253</v>
      </c>
      <c r="I975" s="151">
        <f t="shared" si="34"/>
        <v>11557</v>
      </c>
    </row>
    <row r="976" customFormat="1" ht="14.25" hidden="1" spans="1:9">
      <c r="A976" s="151" t="s">
        <v>1403</v>
      </c>
      <c r="B976" s="156">
        <v>2139901</v>
      </c>
      <c r="C976" s="156" t="s">
        <v>2133</v>
      </c>
      <c r="D976" s="158">
        <v>0</v>
      </c>
      <c r="E976" s="158">
        <v>0</v>
      </c>
      <c r="F976" s="158"/>
      <c r="G976" s="214"/>
      <c r="H976" s="214"/>
      <c r="I976" s="151">
        <f t="shared" si="34"/>
        <v>0</v>
      </c>
    </row>
    <row r="977" s="198" customFormat="1" ht="16" customHeight="1" spans="1:9">
      <c r="A977" s="151" t="s">
        <v>1403</v>
      </c>
      <c r="B977" s="209">
        <v>2139999</v>
      </c>
      <c r="C977" s="209" t="s">
        <v>2134</v>
      </c>
      <c r="D977" s="213">
        <v>5355</v>
      </c>
      <c r="E977" s="213">
        <v>5537</v>
      </c>
      <c r="F977" s="213">
        <v>665</v>
      </c>
      <c r="G977" s="211">
        <f>F977/D977*100</f>
        <v>12.4183006535948</v>
      </c>
      <c r="H977" s="211">
        <f>F977/E977*100</f>
        <v>12.0101137800253</v>
      </c>
      <c r="I977" s="151">
        <f t="shared" si="34"/>
        <v>11557</v>
      </c>
    </row>
    <row r="978" s="198" customFormat="1" ht="16" customHeight="1" spans="1:9">
      <c r="A978" s="151" t="s">
        <v>1399</v>
      </c>
      <c r="B978" s="209">
        <v>214</v>
      </c>
      <c r="C978" s="212" t="s">
        <v>2135</v>
      </c>
      <c r="D978" s="210">
        <f>SUM(D979,D1000,D1010,D1020,D1027)</f>
        <v>6495</v>
      </c>
      <c r="E978" s="210">
        <f>SUM(E979,E1000,E1010,E1020,E1027)</f>
        <v>24867</v>
      </c>
      <c r="F978" s="210">
        <f>SUM(F979,F1000,F1010,F1020,F1027)</f>
        <v>6161</v>
      </c>
      <c r="G978" s="211">
        <f>F978/D978*100</f>
        <v>94.8575827559661</v>
      </c>
      <c r="H978" s="211">
        <f>F978/E978*100</f>
        <v>24.7758072948084</v>
      </c>
      <c r="I978" s="151">
        <f t="shared" si="34"/>
        <v>37523</v>
      </c>
    </row>
    <row r="979" s="198" customFormat="1" ht="16" customHeight="1" spans="1:9">
      <c r="A979" s="151" t="s">
        <v>1401</v>
      </c>
      <c r="B979" s="209">
        <v>21401</v>
      </c>
      <c r="C979" s="212" t="s">
        <v>2136</v>
      </c>
      <c r="D979" s="210">
        <f>SUM(D980:D999)</f>
        <v>6494</v>
      </c>
      <c r="E979" s="210">
        <f>SUM(E980:E999)</f>
        <v>9094</v>
      </c>
      <c r="F979" s="210">
        <f>SUM(F980:F999)</f>
        <v>6161</v>
      </c>
      <c r="G979" s="211">
        <f>F979/D979*100</f>
        <v>94.8721897135818</v>
      </c>
      <c r="H979" s="211">
        <f>F979/E979*100</f>
        <v>67.7479656916648</v>
      </c>
      <c r="I979" s="151">
        <f t="shared" si="34"/>
        <v>21749</v>
      </c>
    </row>
    <row r="980" s="198" customFormat="1" ht="16" customHeight="1" spans="1:9">
      <c r="A980" s="151" t="s">
        <v>1403</v>
      </c>
      <c r="B980" s="209">
        <v>2140101</v>
      </c>
      <c r="C980" s="209" t="s">
        <v>1404</v>
      </c>
      <c r="D980" s="213">
        <v>405</v>
      </c>
      <c r="E980" s="213">
        <v>406</v>
      </c>
      <c r="F980" s="213">
        <v>405</v>
      </c>
      <c r="G980" s="211">
        <f>F980/D980*100</f>
        <v>100</v>
      </c>
      <c r="H980" s="211">
        <f>F980/E980*100</f>
        <v>99.7536945812808</v>
      </c>
      <c r="I980" s="151">
        <f t="shared" si="34"/>
        <v>1216</v>
      </c>
    </row>
    <row r="981" customFormat="1" ht="14.25" hidden="1" spans="1:9">
      <c r="A981" s="151" t="s">
        <v>1403</v>
      </c>
      <c r="B981" s="156">
        <v>2140102</v>
      </c>
      <c r="C981" s="156" t="s">
        <v>1436</v>
      </c>
      <c r="D981" s="158">
        <v>0</v>
      </c>
      <c r="E981" s="158">
        <v>0</v>
      </c>
      <c r="F981" s="158"/>
      <c r="G981" s="214"/>
      <c r="H981" s="214"/>
      <c r="I981" s="151">
        <f t="shared" si="34"/>
        <v>0</v>
      </c>
    </row>
    <row r="982" customFormat="1" ht="14.25" hidden="1" spans="1:9">
      <c r="A982" s="151" t="s">
        <v>1403</v>
      </c>
      <c r="B982" s="156">
        <v>2140103</v>
      </c>
      <c r="C982" s="156" t="s">
        <v>1406</v>
      </c>
      <c r="D982" s="158">
        <v>0</v>
      </c>
      <c r="E982" s="158">
        <v>0</v>
      </c>
      <c r="F982" s="158"/>
      <c r="G982" s="214"/>
      <c r="H982" s="214"/>
      <c r="I982" s="151">
        <f t="shared" si="34"/>
        <v>0</v>
      </c>
    </row>
    <row r="983" s="198" customFormat="1" ht="16" customHeight="1" spans="1:9">
      <c r="A983" s="151" t="s">
        <v>1403</v>
      </c>
      <c r="B983" s="209">
        <v>2140104</v>
      </c>
      <c r="C983" s="209" t="s">
        <v>2137</v>
      </c>
      <c r="D983" s="213">
        <v>1232</v>
      </c>
      <c r="E983" s="213">
        <v>2294</v>
      </c>
      <c r="F983" s="213">
        <v>1252</v>
      </c>
      <c r="G983" s="211">
        <f>F983/D983*100</f>
        <v>101.623376623377</v>
      </c>
      <c r="H983" s="211">
        <f>F983/E983*100</f>
        <v>54.5771578029643</v>
      </c>
      <c r="I983" s="151">
        <f t="shared" si="34"/>
        <v>4778</v>
      </c>
    </row>
    <row r="984" s="198" customFormat="1" ht="16" customHeight="1" spans="1:9">
      <c r="A984" s="151" t="s">
        <v>1403</v>
      </c>
      <c r="B984" s="209">
        <v>2140106</v>
      </c>
      <c r="C984" s="209" t="s">
        <v>2138</v>
      </c>
      <c r="D984" s="213">
        <v>3779</v>
      </c>
      <c r="E984" s="213">
        <v>4658</v>
      </c>
      <c r="F984" s="213">
        <v>3691</v>
      </c>
      <c r="G984" s="211">
        <f>F984/D984*100</f>
        <v>97.6713416247685</v>
      </c>
      <c r="H984" s="211">
        <f>F984/E984*100</f>
        <v>79.2400171747531</v>
      </c>
      <c r="I984" s="151">
        <f t="shared" si="34"/>
        <v>12128</v>
      </c>
    </row>
    <row r="985" customFormat="1" ht="14.25" hidden="1" spans="1:9">
      <c r="A985" s="151" t="s">
        <v>1403</v>
      </c>
      <c r="B985" s="156">
        <v>2140109</v>
      </c>
      <c r="C985" s="156" t="s">
        <v>2139</v>
      </c>
      <c r="D985" s="158">
        <v>0</v>
      </c>
      <c r="E985" s="158">
        <v>0</v>
      </c>
      <c r="F985" s="158"/>
      <c r="G985" s="214"/>
      <c r="H985" s="214"/>
      <c r="I985" s="151">
        <f t="shared" si="34"/>
        <v>0</v>
      </c>
    </row>
    <row r="986" customFormat="1" ht="14.25" hidden="1" spans="1:9">
      <c r="A986" s="151" t="s">
        <v>1403</v>
      </c>
      <c r="B986" s="156">
        <v>2140110</v>
      </c>
      <c r="C986" s="156" t="s">
        <v>2140</v>
      </c>
      <c r="D986" s="158">
        <v>0</v>
      </c>
      <c r="E986" s="158">
        <v>0</v>
      </c>
      <c r="F986" s="158"/>
      <c r="G986" s="214"/>
      <c r="H986" s="214"/>
      <c r="I986" s="151">
        <f t="shared" si="34"/>
        <v>0</v>
      </c>
    </row>
    <row r="987" s="198" customFormat="1" ht="16" customHeight="1" spans="1:9">
      <c r="A987" s="151" t="s">
        <v>1403</v>
      </c>
      <c r="B987" s="209">
        <v>2140112</v>
      </c>
      <c r="C987" s="209" t="s">
        <v>2141</v>
      </c>
      <c r="D987" s="213">
        <v>735</v>
      </c>
      <c r="E987" s="213">
        <v>946</v>
      </c>
      <c r="F987" s="213">
        <v>548</v>
      </c>
      <c r="G987" s="211">
        <f>F987/D987*100</f>
        <v>74.5578231292517</v>
      </c>
      <c r="H987" s="211">
        <f>F987/E987*100</f>
        <v>57.9281183932347</v>
      </c>
      <c r="I987" s="151">
        <f t="shared" si="34"/>
        <v>2229</v>
      </c>
    </row>
    <row r="988" customFormat="1" ht="14.25" hidden="1" spans="1:9">
      <c r="A988" s="151" t="s">
        <v>1403</v>
      </c>
      <c r="B988" s="156">
        <v>2140114</v>
      </c>
      <c r="C988" s="156" t="s">
        <v>2142</v>
      </c>
      <c r="D988" s="158">
        <v>0</v>
      </c>
      <c r="E988" s="158">
        <v>0</v>
      </c>
      <c r="F988" s="158"/>
      <c r="G988" s="214"/>
      <c r="H988" s="214"/>
      <c r="I988" s="151">
        <f t="shared" si="34"/>
        <v>0</v>
      </c>
    </row>
    <row r="989" customFormat="1" ht="14.25" hidden="1" spans="1:9">
      <c r="A989" s="151" t="s">
        <v>1403</v>
      </c>
      <c r="B989" s="156">
        <v>2140122</v>
      </c>
      <c r="C989" s="156" t="s">
        <v>2143</v>
      </c>
      <c r="D989" s="158">
        <v>0</v>
      </c>
      <c r="E989" s="158">
        <v>0</v>
      </c>
      <c r="F989" s="158"/>
      <c r="G989" s="214"/>
      <c r="H989" s="214"/>
      <c r="I989" s="151">
        <f t="shared" si="34"/>
        <v>0</v>
      </c>
    </row>
    <row r="990" customFormat="1" ht="14.25" hidden="1" spans="1:9">
      <c r="A990" s="151" t="s">
        <v>1403</v>
      </c>
      <c r="B990" s="156">
        <v>2140123</v>
      </c>
      <c r="C990" s="156" t="s">
        <v>2144</v>
      </c>
      <c r="D990" s="158">
        <v>0</v>
      </c>
      <c r="E990" s="158">
        <v>0</v>
      </c>
      <c r="F990" s="158"/>
      <c r="G990" s="214"/>
      <c r="H990" s="214"/>
      <c r="I990" s="151">
        <f t="shared" si="34"/>
        <v>0</v>
      </c>
    </row>
    <row r="991" customFormat="1" ht="14.25" hidden="1" spans="1:9">
      <c r="A991" s="151" t="s">
        <v>1403</v>
      </c>
      <c r="B991" s="156">
        <v>2140127</v>
      </c>
      <c r="C991" s="156" t="s">
        <v>2145</v>
      </c>
      <c r="D991" s="158">
        <v>0</v>
      </c>
      <c r="E991" s="158">
        <v>0</v>
      </c>
      <c r="F991" s="158"/>
      <c r="G991" s="214"/>
      <c r="H991" s="214"/>
      <c r="I991" s="151">
        <f t="shared" si="34"/>
        <v>0</v>
      </c>
    </row>
    <row r="992" customFormat="1" ht="14.25" hidden="1" spans="1:9">
      <c r="A992" s="151" t="s">
        <v>1403</v>
      </c>
      <c r="B992" s="156">
        <v>2140128</v>
      </c>
      <c r="C992" s="156" t="s">
        <v>2146</v>
      </c>
      <c r="D992" s="158">
        <v>0</v>
      </c>
      <c r="E992" s="158">
        <v>0</v>
      </c>
      <c r="F992" s="158"/>
      <c r="G992" s="214"/>
      <c r="H992" s="214"/>
      <c r="I992" s="151">
        <f t="shared" si="34"/>
        <v>0</v>
      </c>
    </row>
    <row r="993" customFormat="1" ht="14.25" hidden="1" spans="1:9">
      <c r="A993" s="151" t="s">
        <v>1403</v>
      </c>
      <c r="B993" s="156">
        <v>2140129</v>
      </c>
      <c r="C993" s="156" t="s">
        <v>2147</v>
      </c>
      <c r="D993" s="158">
        <v>0</v>
      </c>
      <c r="E993" s="158">
        <v>0</v>
      </c>
      <c r="F993" s="158"/>
      <c r="G993" s="214"/>
      <c r="H993" s="214"/>
      <c r="I993" s="151">
        <f t="shared" si="34"/>
        <v>0</v>
      </c>
    </row>
    <row r="994" customFormat="1" ht="14.25" hidden="1" spans="1:9">
      <c r="A994" s="151" t="s">
        <v>1403</v>
      </c>
      <c r="B994" s="156">
        <v>2140130</v>
      </c>
      <c r="C994" s="156" t="s">
        <v>2148</v>
      </c>
      <c r="D994" s="158">
        <v>0</v>
      </c>
      <c r="E994" s="158">
        <v>0</v>
      </c>
      <c r="F994" s="158"/>
      <c r="G994" s="214"/>
      <c r="H994" s="214"/>
      <c r="I994" s="151">
        <f t="shared" si="34"/>
        <v>0</v>
      </c>
    </row>
    <row r="995" customFormat="1" ht="14.25" hidden="1" spans="1:9">
      <c r="A995" s="151" t="s">
        <v>1403</v>
      </c>
      <c r="B995" s="156">
        <v>2140131</v>
      </c>
      <c r="C995" s="156" t="s">
        <v>2149</v>
      </c>
      <c r="D995" s="158">
        <v>0</v>
      </c>
      <c r="E995" s="158">
        <v>0</v>
      </c>
      <c r="F995" s="158"/>
      <c r="G995" s="214"/>
      <c r="H995" s="214"/>
      <c r="I995" s="151">
        <f t="shared" si="34"/>
        <v>0</v>
      </c>
    </row>
    <row r="996" customFormat="1" ht="14.25" hidden="1" spans="1:9">
      <c r="A996" s="151" t="s">
        <v>1403</v>
      </c>
      <c r="B996" s="156">
        <v>2140133</v>
      </c>
      <c r="C996" s="156" t="s">
        <v>2150</v>
      </c>
      <c r="D996" s="158">
        <v>0</v>
      </c>
      <c r="E996" s="158">
        <v>0</v>
      </c>
      <c r="F996" s="158"/>
      <c r="G996" s="214"/>
      <c r="H996" s="214"/>
      <c r="I996" s="151">
        <f t="shared" si="34"/>
        <v>0</v>
      </c>
    </row>
    <row r="997" customFormat="1" ht="14.25" hidden="1" spans="1:9">
      <c r="A997" s="151" t="s">
        <v>1403</v>
      </c>
      <c r="B997" s="156">
        <v>2140136</v>
      </c>
      <c r="C997" s="156" t="s">
        <v>2151</v>
      </c>
      <c r="D997" s="158">
        <v>0</v>
      </c>
      <c r="E997" s="158">
        <v>0</v>
      </c>
      <c r="F997" s="158"/>
      <c r="G997" s="214"/>
      <c r="H997" s="214"/>
      <c r="I997" s="151">
        <f t="shared" si="34"/>
        <v>0</v>
      </c>
    </row>
    <row r="998" customFormat="1" ht="14.25" hidden="1" spans="1:9">
      <c r="A998" s="151" t="s">
        <v>1403</v>
      </c>
      <c r="B998" s="156">
        <v>2140138</v>
      </c>
      <c r="C998" s="156" t="s">
        <v>2152</v>
      </c>
      <c r="D998" s="158">
        <v>0</v>
      </c>
      <c r="E998" s="158">
        <v>0</v>
      </c>
      <c r="F998" s="158"/>
      <c r="G998" s="214"/>
      <c r="H998" s="214"/>
      <c r="I998" s="151">
        <f t="shared" si="34"/>
        <v>0</v>
      </c>
    </row>
    <row r="999" s="198" customFormat="1" ht="16" customHeight="1" spans="1:9">
      <c r="A999" s="151" t="s">
        <v>1403</v>
      </c>
      <c r="B999" s="209">
        <v>2140199</v>
      </c>
      <c r="C999" s="209" t="s">
        <v>2153</v>
      </c>
      <c r="D999" s="213">
        <v>343</v>
      </c>
      <c r="E999" s="213">
        <v>790</v>
      </c>
      <c r="F999" s="213">
        <v>265</v>
      </c>
      <c r="G999" s="211">
        <f>F999/D999*100</f>
        <v>77.2594752186589</v>
      </c>
      <c r="H999" s="211">
        <f>F999/E999*100</f>
        <v>33.5443037974684</v>
      </c>
      <c r="I999" s="151">
        <f t="shared" si="34"/>
        <v>1398</v>
      </c>
    </row>
    <row r="1000" s="198" customFormat="1" ht="16" customHeight="1" spans="1:9">
      <c r="A1000" s="151" t="s">
        <v>1401</v>
      </c>
      <c r="B1000" s="209">
        <v>21402</v>
      </c>
      <c r="C1000" s="212" t="s">
        <v>2154</v>
      </c>
      <c r="D1000" s="210">
        <f>SUM(D1001:D1009)</f>
        <v>1</v>
      </c>
      <c r="E1000" s="210">
        <f>SUM(E1001:E1009)</f>
        <v>15594</v>
      </c>
      <c r="F1000" s="210">
        <f>SUM(F1001:F1009)</f>
        <v>0</v>
      </c>
      <c r="G1000" s="211">
        <f>F1000/D1000*100</f>
        <v>0</v>
      </c>
      <c r="H1000" s="211">
        <f>F1000/E1000*100</f>
        <v>0</v>
      </c>
      <c r="I1000" s="151">
        <f t="shared" si="34"/>
        <v>15595</v>
      </c>
    </row>
    <row r="1001" customFormat="1" ht="14.25" hidden="1" spans="1:9">
      <c r="A1001" s="151" t="s">
        <v>1403</v>
      </c>
      <c r="B1001" s="156">
        <v>2140201</v>
      </c>
      <c r="C1001" s="156" t="s">
        <v>1451</v>
      </c>
      <c r="D1001" s="158">
        <v>0</v>
      </c>
      <c r="E1001" s="158">
        <v>0</v>
      </c>
      <c r="F1001" s="158"/>
      <c r="G1001" s="214"/>
      <c r="H1001" s="214"/>
      <c r="I1001" s="151">
        <f t="shared" si="34"/>
        <v>0</v>
      </c>
    </row>
    <row r="1002" customFormat="1" ht="14.25" hidden="1" spans="1:9">
      <c r="A1002" s="151" t="s">
        <v>1403</v>
      </c>
      <c r="B1002" s="156">
        <v>2140202</v>
      </c>
      <c r="C1002" s="156" t="s">
        <v>1436</v>
      </c>
      <c r="D1002" s="158">
        <v>0</v>
      </c>
      <c r="E1002" s="158">
        <v>0</v>
      </c>
      <c r="F1002" s="158"/>
      <c r="G1002" s="214"/>
      <c r="H1002" s="214"/>
      <c r="I1002" s="151">
        <f t="shared" si="34"/>
        <v>0</v>
      </c>
    </row>
    <row r="1003" customFormat="1" ht="14.25" hidden="1" spans="1:9">
      <c r="A1003" s="151" t="s">
        <v>1403</v>
      </c>
      <c r="B1003" s="156">
        <v>2140203</v>
      </c>
      <c r="C1003" s="156" t="s">
        <v>1406</v>
      </c>
      <c r="D1003" s="158">
        <v>0</v>
      </c>
      <c r="E1003" s="158">
        <v>0</v>
      </c>
      <c r="F1003" s="158"/>
      <c r="G1003" s="214"/>
      <c r="H1003" s="214"/>
      <c r="I1003" s="151">
        <f t="shared" si="34"/>
        <v>0</v>
      </c>
    </row>
    <row r="1004" customFormat="1" ht="14.25" hidden="1" spans="1:9">
      <c r="A1004" s="151" t="s">
        <v>1403</v>
      </c>
      <c r="B1004" s="156">
        <v>2140204</v>
      </c>
      <c r="C1004" s="156" t="s">
        <v>2155</v>
      </c>
      <c r="D1004" s="158">
        <v>0</v>
      </c>
      <c r="E1004" s="158">
        <v>0</v>
      </c>
      <c r="F1004" s="158"/>
      <c r="G1004" s="214"/>
      <c r="H1004" s="214"/>
      <c r="I1004" s="151">
        <f t="shared" si="34"/>
        <v>0</v>
      </c>
    </row>
    <row r="1005" customFormat="1" ht="14.25" hidden="1" spans="1:9">
      <c r="A1005" s="151" t="s">
        <v>1403</v>
      </c>
      <c r="B1005" s="156">
        <v>2140205</v>
      </c>
      <c r="C1005" s="156" t="s">
        <v>2156</v>
      </c>
      <c r="D1005" s="158">
        <v>0</v>
      </c>
      <c r="E1005" s="158">
        <v>0</v>
      </c>
      <c r="F1005" s="158"/>
      <c r="G1005" s="214"/>
      <c r="H1005" s="214"/>
      <c r="I1005" s="151">
        <f t="shared" si="34"/>
        <v>0</v>
      </c>
    </row>
    <row r="1006" s="198" customFormat="1" ht="16" customHeight="1" spans="1:9">
      <c r="A1006" s="151" t="s">
        <v>1403</v>
      </c>
      <c r="B1006" s="209">
        <v>2140206</v>
      </c>
      <c r="C1006" s="209" t="s">
        <v>2157</v>
      </c>
      <c r="D1006" s="213">
        <v>1</v>
      </c>
      <c r="E1006" s="213">
        <v>4</v>
      </c>
      <c r="F1006" s="213">
        <v>0</v>
      </c>
      <c r="G1006" s="211">
        <f>F1006/D1006*100</f>
        <v>0</v>
      </c>
      <c r="H1006" s="211">
        <f>F1006/E1006*100</f>
        <v>0</v>
      </c>
      <c r="I1006" s="151">
        <f t="shared" si="34"/>
        <v>5</v>
      </c>
    </row>
    <row r="1007" customFormat="1" ht="14.25" hidden="1" spans="1:9">
      <c r="A1007" s="151" t="s">
        <v>1403</v>
      </c>
      <c r="B1007" s="156">
        <v>2140207</v>
      </c>
      <c r="C1007" s="156" t="s">
        <v>2158</v>
      </c>
      <c r="D1007" s="158">
        <v>0</v>
      </c>
      <c r="E1007" s="158">
        <v>0</v>
      </c>
      <c r="F1007" s="158"/>
      <c r="G1007" s="214"/>
      <c r="H1007" s="214"/>
      <c r="I1007" s="151">
        <f t="shared" si="34"/>
        <v>0</v>
      </c>
    </row>
    <row r="1008" customFormat="1" ht="14.25" hidden="1" spans="1:9">
      <c r="A1008" s="151" t="s">
        <v>1403</v>
      </c>
      <c r="B1008" s="156">
        <v>2140208</v>
      </c>
      <c r="C1008" s="156" t="s">
        <v>2159</v>
      </c>
      <c r="D1008" s="158">
        <v>0</v>
      </c>
      <c r="E1008" s="158">
        <v>0</v>
      </c>
      <c r="F1008" s="158"/>
      <c r="G1008" s="214"/>
      <c r="H1008" s="214"/>
      <c r="I1008" s="151">
        <f t="shared" si="34"/>
        <v>0</v>
      </c>
    </row>
    <row r="1009" s="198" customFormat="1" ht="16" customHeight="1" spans="1:9">
      <c r="A1009" s="151" t="s">
        <v>1403</v>
      </c>
      <c r="B1009" s="209">
        <v>2140299</v>
      </c>
      <c r="C1009" s="209" t="s">
        <v>2160</v>
      </c>
      <c r="D1009" s="213">
        <v>0</v>
      </c>
      <c r="E1009" s="213">
        <v>15590</v>
      </c>
      <c r="F1009" s="213"/>
      <c r="G1009" s="211"/>
      <c r="H1009" s="211">
        <f>F1009/E1009*100</f>
        <v>0</v>
      </c>
      <c r="I1009" s="151">
        <f t="shared" si="34"/>
        <v>15590</v>
      </c>
    </row>
    <row r="1010" customFormat="1" ht="14.25" hidden="1" spans="1:9">
      <c r="A1010" s="151" t="s">
        <v>1401</v>
      </c>
      <c r="B1010" s="156">
        <v>21403</v>
      </c>
      <c r="C1010" s="215" t="s">
        <v>2161</v>
      </c>
      <c r="D1010" s="162">
        <f>SUM(D1011:D1019)</f>
        <v>0</v>
      </c>
      <c r="E1010" s="162">
        <f>SUM(E1011:E1019)</f>
        <v>0</v>
      </c>
      <c r="F1010" s="162">
        <f>SUM(F1011:F1019)</f>
        <v>0</v>
      </c>
      <c r="G1010" s="214"/>
      <c r="H1010" s="214"/>
      <c r="I1010" s="151">
        <f t="shared" si="34"/>
        <v>0</v>
      </c>
    </row>
    <row r="1011" customFormat="1" ht="14.25" hidden="1" spans="1:9">
      <c r="A1011" s="151" t="s">
        <v>1403</v>
      </c>
      <c r="B1011" s="156">
        <v>2140301</v>
      </c>
      <c r="C1011" s="156" t="s">
        <v>1451</v>
      </c>
      <c r="D1011" s="158">
        <v>0</v>
      </c>
      <c r="E1011" s="158">
        <v>0</v>
      </c>
      <c r="F1011" s="158"/>
      <c r="G1011" s="214"/>
      <c r="H1011" s="214"/>
      <c r="I1011" s="151">
        <f t="shared" si="34"/>
        <v>0</v>
      </c>
    </row>
    <row r="1012" customFormat="1" ht="14.25" hidden="1" spans="1:9">
      <c r="A1012" s="151" t="s">
        <v>1403</v>
      </c>
      <c r="B1012" s="156">
        <v>2140302</v>
      </c>
      <c r="C1012" s="156" t="s">
        <v>1436</v>
      </c>
      <c r="D1012" s="158">
        <v>0</v>
      </c>
      <c r="E1012" s="158">
        <v>0</v>
      </c>
      <c r="F1012" s="158"/>
      <c r="G1012" s="214"/>
      <c r="H1012" s="214"/>
      <c r="I1012" s="151">
        <f t="shared" si="34"/>
        <v>0</v>
      </c>
    </row>
    <row r="1013" customFormat="1" ht="14.25" hidden="1" spans="1:9">
      <c r="A1013" s="151" t="s">
        <v>1403</v>
      </c>
      <c r="B1013" s="156">
        <v>2140303</v>
      </c>
      <c r="C1013" s="156" t="s">
        <v>1406</v>
      </c>
      <c r="D1013" s="158">
        <v>0</v>
      </c>
      <c r="E1013" s="158">
        <v>0</v>
      </c>
      <c r="F1013" s="158"/>
      <c r="G1013" s="214"/>
      <c r="H1013" s="214"/>
      <c r="I1013" s="151">
        <f t="shared" si="34"/>
        <v>0</v>
      </c>
    </row>
    <row r="1014" customFormat="1" ht="14.25" hidden="1" spans="1:9">
      <c r="A1014" s="151" t="s">
        <v>1403</v>
      </c>
      <c r="B1014" s="156">
        <v>2140304</v>
      </c>
      <c r="C1014" s="156" t="s">
        <v>2162</v>
      </c>
      <c r="D1014" s="158">
        <v>0</v>
      </c>
      <c r="E1014" s="158">
        <v>0</v>
      </c>
      <c r="F1014" s="158"/>
      <c r="G1014" s="214"/>
      <c r="H1014" s="214"/>
      <c r="I1014" s="151">
        <f t="shared" si="34"/>
        <v>0</v>
      </c>
    </row>
    <row r="1015" customFormat="1" ht="14.25" hidden="1" spans="1:9">
      <c r="A1015" s="151" t="s">
        <v>1403</v>
      </c>
      <c r="B1015" s="156">
        <v>2140305</v>
      </c>
      <c r="C1015" s="156" t="s">
        <v>2163</v>
      </c>
      <c r="D1015" s="158">
        <v>0</v>
      </c>
      <c r="E1015" s="158">
        <v>0</v>
      </c>
      <c r="F1015" s="158"/>
      <c r="G1015" s="214"/>
      <c r="H1015" s="214"/>
      <c r="I1015" s="151">
        <f t="shared" si="34"/>
        <v>0</v>
      </c>
    </row>
    <row r="1016" customFormat="1" ht="14.25" hidden="1" spans="1:9">
      <c r="A1016" s="151" t="s">
        <v>1403</v>
      </c>
      <c r="B1016" s="156">
        <v>2140306</v>
      </c>
      <c r="C1016" s="156" t="s">
        <v>2164</v>
      </c>
      <c r="D1016" s="158">
        <v>0</v>
      </c>
      <c r="E1016" s="158">
        <v>0</v>
      </c>
      <c r="F1016" s="158"/>
      <c r="G1016" s="214"/>
      <c r="H1016" s="214"/>
      <c r="I1016" s="151">
        <f t="shared" si="34"/>
        <v>0</v>
      </c>
    </row>
    <row r="1017" customFormat="1" ht="14.25" hidden="1" spans="1:9">
      <c r="A1017" s="151" t="s">
        <v>1403</v>
      </c>
      <c r="B1017" s="156">
        <v>2140307</v>
      </c>
      <c r="C1017" s="156" t="s">
        <v>2165</v>
      </c>
      <c r="D1017" s="158">
        <v>0</v>
      </c>
      <c r="E1017" s="158">
        <v>0</v>
      </c>
      <c r="F1017" s="158"/>
      <c r="G1017" s="214"/>
      <c r="H1017" s="214"/>
      <c r="I1017" s="151">
        <f t="shared" si="34"/>
        <v>0</v>
      </c>
    </row>
    <row r="1018" customFormat="1" ht="14.25" hidden="1" spans="1:9">
      <c r="A1018" s="151" t="s">
        <v>1403</v>
      </c>
      <c r="B1018" s="156">
        <v>2140308</v>
      </c>
      <c r="C1018" s="156" t="s">
        <v>2166</v>
      </c>
      <c r="D1018" s="158">
        <v>0</v>
      </c>
      <c r="E1018" s="158">
        <v>0</v>
      </c>
      <c r="F1018" s="158"/>
      <c r="G1018" s="214"/>
      <c r="H1018" s="214"/>
      <c r="I1018" s="151">
        <f t="shared" si="34"/>
        <v>0</v>
      </c>
    </row>
    <row r="1019" customFormat="1" ht="14.25" hidden="1" spans="1:9">
      <c r="A1019" s="151" t="s">
        <v>1403</v>
      </c>
      <c r="B1019" s="156">
        <v>2140399</v>
      </c>
      <c r="C1019" s="156" t="s">
        <v>2167</v>
      </c>
      <c r="D1019" s="158">
        <v>0</v>
      </c>
      <c r="E1019" s="158">
        <v>0</v>
      </c>
      <c r="F1019" s="158"/>
      <c r="G1019" s="214"/>
      <c r="H1019" s="214"/>
      <c r="I1019" s="151">
        <f t="shared" si="34"/>
        <v>0</v>
      </c>
    </row>
    <row r="1020" customFormat="1" ht="14.25" hidden="1" spans="1:9">
      <c r="A1020" s="151" t="s">
        <v>1401</v>
      </c>
      <c r="B1020" s="156">
        <v>21405</v>
      </c>
      <c r="C1020" s="215" t="s">
        <v>2168</v>
      </c>
      <c r="D1020" s="162">
        <f>SUM(D1021:D1026)</f>
        <v>0</v>
      </c>
      <c r="E1020" s="162">
        <f>SUM(E1021:E1026)</f>
        <v>0</v>
      </c>
      <c r="F1020" s="162">
        <f>SUM(F1021:F1026)</f>
        <v>0</v>
      </c>
      <c r="G1020" s="214"/>
      <c r="H1020" s="214"/>
      <c r="I1020" s="151">
        <f t="shared" si="34"/>
        <v>0</v>
      </c>
    </row>
    <row r="1021" customFormat="1" ht="14.25" hidden="1" spans="1:9">
      <c r="A1021" s="151" t="s">
        <v>1403</v>
      </c>
      <c r="B1021" s="156">
        <v>2140501</v>
      </c>
      <c r="C1021" s="156" t="s">
        <v>1451</v>
      </c>
      <c r="D1021" s="158">
        <v>0</v>
      </c>
      <c r="E1021" s="158">
        <v>0</v>
      </c>
      <c r="F1021" s="158"/>
      <c r="G1021" s="214"/>
      <c r="H1021" s="214"/>
      <c r="I1021" s="151">
        <f t="shared" si="34"/>
        <v>0</v>
      </c>
    </row>
    <row r="1022" customFormat="1" ht="14.25" hidden="1" spans="1:9">
      <c r="A1022" s="151" t="s">
        <v>1403</v>
      </c>
      <c r="B1022" s="156">
        <v>2140502</v>
      </c>
      <c r="C1022" s="156" t="s">
        <v>1436</v>
      </c>
      <c r="D1022" s="158">
        <v>0</v>
      </c>
      <c r="E1022" s="158">
        <v>0</v>
      </c>
      <c r="F1022" s="158"/>
      <c r="G1022" s="214"/>
      <c r="H1022" s="214"/>
      <c r="I1022" s="151">
        <f t="shared" si="34"/>
        <v>0</v>
      </c>
    </row>
    <row r="1023" customFormat="1" ht="14.25" hidden="1" spans="1:9">
      <c r="A1023" s="151" t="s">
        <v>1403</v>
      </c>
      <c r="B1023" s="156">
        <v>2140503</v>
      </c>
      <c r="C1023" s="156" t="s">
        <v>1406</v>
      </c>
      <c r="D1023" s="158">
        <v>0</v>
      </c>
      <c r="E1023" s="158">
        <v>0</v>
      </c>
      <c r="F1023" s="158"/>
      <c r="G1023" s="214"/>
      <c r="H1023" s="214"/>
      <c r="I1023" s="151">
        <f t="shared" si="34"/>
        <v>0</v>
      </c>
    </row>
    <row r="1024" customFormat="1" ht="14.25" hidden="1" spans="1:9">
      <c r="A1024" s="151" t="s">
        <v>1403</v>
      </c>
      <c r="B1024" s="156">
        <v>2140504</v>
      </c>
      <c r="C1024" s="156" t="s">
        <v>2159</v>
      </c>
      <c r="D1024" s="158">
        <v>0</v>
      </c>
      <c r="E1024" s="158">
        <v>0</v>
      </c>
      <c r="F1024" s="158"/>
      <c r="G1024" s="214"/>
      <c r="H1024" s="214"/>
      <c r="I1024" s="151">
        <f t="shared" si="34"/>
        <v>0</v>
      </c>
    </row>
    <row r="1025" customFormat="1" ht="14.25" hidden="1" spans="1:9">
      <c r="A1025" s="151" t="s">
        <v>1403</v>
      </c>
      <c r="B1025" s="156">
        <v>2140505</v>
      </c>
      <c r="C1025" s="156" t="s">
        <v>2169</v>
      </c>
      <c r="D1025" s="158">
        <v>0</v>
      </c>
      <c r="E1025" s="158">
        <v>0</v>
      </c>
      <c r="F1025" s="158"/>
      <c r="G1025" s="214"/>
      <c r="H1025" s="214"/>
      <c r="I1025" s="151">
        <f t="shared" si="34"/>
        <v>0</v>
      </c>
    </row>
    <row r="1026" customFormat="1" ht="14.25" hidden="1" spans="1:9">
      <c r="A1026" s="151" t="s">
        <v>1403</v>
      </c>
      <c r="B1026" s="156">
        <v>2140599</v>
      </c>
      <c r="C1026" s="156" t="s">
        <v>2170</v>
      </c>
      <c r="D1026" s="158">
        <v>0</v>
      </c>
      <c r="E1026" s="158">
        <v>0</v>
      </c>
      <c r="F1026" s="158"/>
      <c r="G1026" s="214"/>
      <c r="H1026" s="214"/>
      <c r="I1026" s="151">
        <f t="shared" si="34"/>
        <v>0</v>
      </c>
    </row>
    <row r="1027" s="198" customFormat="1" ht="16" customHeight="1" spans="1:9">
      <c r="A1027" s="151" t="s">
        <v>1401</v>
      </c>
      <c r="B1027" s="209">
        <v>21499</v>
      </c>
      <c r="C1027" s="212" t="s">
        <v>2171</v>
      </c>
      <c r="D1027" s="210">
        <f>SUM(D1028:D1029)</f>
        <v>0</v>
      </c>
      <c r="E1027" s="210">
        <f>SUM(E1028:E1029)</f>
        <v>179</v>
      </c>
      <c r="F1027" s="210">
        <f>SUM(F1028:F1029)</f>
        <v>0</v>
      </c>
      <c r="G1027" s="211"/>
      <c r="H1027" s="211">
        <f>F1027/E1027*100</f>
        <v>0</v>
      </c>
      <c r="I1027" s="151">
        <f t="shared" si="34"/>
        <v>179</v>
      </c>
    </row>
    <row r="1028" s="198" customFormat="1" ht="16" customHeight="1" spans="1:9">
      <c r="A1028" s="151" t="s">
        <v>1403</v>
      </c>
      <c r="B1028" s="209">
        <v>2149901</v>
      </c>
      <c r="C1028" s="209" t="s">
        <v>2172</v>
      </c>
      <c r="D1028" s="213">
        <v>0</v>
      </c>
      <c r="E1028" s="213">
        <v>187</v>
      </c>
      <c r="F1028" s="213"/>
      <c r="G1028" s="211"/>
      <c r="H1028" s="211">
        <f>F1028/E1028*100</f>
        <v>0</v>
      </c>
      <c r="I1028" s="151">
        <f t="shared" si="34"/>
        <v>187</v>
      </c>
    </row>
    <row r="1029" s="198" customFormat="1" ht="16" customHeight="1" spans="1:9">
      <c r="A1029" s="151" t="s">
        <v>1403</v>
      </c>
      <c r="B1029" s="209">
        <v>2149999</v>
      </c>
      <c r="C1029" s="209" t="s">
        <v>2173</v>
      </c>
      <c r="D1029" s="213">
        <v>0</v>
      </c>
      <c r="E1029" s="213">
        <v>-8</v>
      </c>
      <c r="F1029" s="213"/>
      <c r="G1029" s="211"/>
      <c r="H1029" s="211">
        <f>F1029/E1029*100</f>
        <v>0</v>
      </c>
      <c r="I1029" s="151">
        <f t="shared" si="34"/>
        <v>-8</v>
      </c>
    </row>
    <row r="1030" s="198" customFormat="1" ht="16" customHeight="1" spans="1:9">
      <c r="A1030" s="151" t="s">
        <v>1399</v>
      </c>
      <c r="B1030" s="209">
        <v>215</v>
      </c>
      <c r="C1030" s="212" t="s">
        <v>2174</v>
      </c>
      <c r="D1030" s="210">
        <f>SUM(D1031,D1041,D1057,D1062,D1073,D1080,D1088)</f>
        <v>2305</v>
      </c>
      <c r="E1030" s="210">
        <f>SUM(E1031,E1041,E1057,E1062,E1073,E1080,E1088)</f>
        <v>4369</v>
      </c>
      <c r="F1030" s="210">
        <f>SUM(F1031,F1041,F1057,F1062,F1073,F1080,F1088)</f>
        <v>3904</v>
      </c>
      <c r="G1030" s="211">
        <f>F1030/D1030*100</f>
        <v>169.370932754881</v>
      </c>
      <c r="H1030" s="211">
        <f>F1030/E1030*100</f>
        <v>89.3568322270543</v>
      </c>
      <c r="I1030" s="151">
        <f t="shared" si="34"/>
        <v>10578</v>
      </c>
    </row>
    <row r="1031" customFormat="1" ht="14.25" hidden="1" spans="1:9">
      <c r="A1031" s="151" t="s">
        <v>1401</v>
      </c>
      <c r="B1031" s="156">
        <v>21501</v>
      </c>
      <c r="C1031" s="215" t="s">
        <v>2175</v>
      </c>
      <c r="D1031" s="162">
        <f>SUM(D1032:D1040)</f>
        <v>0</v>
      </c>
      <c r="E1031" s="162">
        <f>SUM(E1032:E1040)</f>
        <v>0</v>
      </c>
      <c r="F1031" s="162">
        <f>SUM(F1032:F1040)</f>
        <v>0</v>
      </c>
      <c r="G1031" s="214"/>
      <c r="H1031" s="214"/>
      <c r="I1031" s="151">
        <f t="shared" ref="I1031:I1094" si="35">D1031+E1031+F1031</f>
        <v>0</v>
      </c>
    </row>
    <row r="1032" customFormat="1" ht="14.25" hidden="1" spans="1:9">
      <c r="A1032" s="151" t="s">
        <v>1403</v>
      </c>
      <c r="B1032" s="156">
        <v>2150101</v>
      </c>
      <c r="C1032" s="156" t="s">
        <v>1451</v>
      </c>
      <c r="D1032" s="158">
        <v>0</v>
      </c>
      <c r="E1032" s="158">
        <v>0</v>
      </c>
      <c r="F1032" s="158"/>
      <c r="G1032" s="214"/>
      <c r="H1032" s="214"/>
      <c r="I1032" s="151">
        <f t="shared" si="35"/>
        <v>0</v>
      </c>
    </row>
    <row r="1033" customFormat="1" ht="14.25" hidden="1" spans="1:9">
      <c r="A1033" s="151" t="s">
        <v>1403</v>
      </c>
      <c r="B1033" s="156">
        <v>2150102</v>
      </c>
      <c r="C1033" s="156" t="s">
        <v>1436</v>
      </c>
      <c r="D1033" s="158">
        <v>0</v>
      </c>
      <c r="E1033" s="158">
        <v>0</v>
      </c>
      <c r="F1033" s="158"/>
      <c r="G1033" s="214"/>
      <c r="H1033" s="214"/>
      <c r="I1033" s="151">
        <f t="shared" si="35"/>
        <v>0</v>
      </c>
    </row>
    <row r="1034" customFormat="1" ht="14.25" hidden="1" spans="1:9">
      <c r="A1034" s="151" t="s">
        <v>1403</v>
      </c>
      <c r="B1034" s="156">
        <v>2150103</v>
      </c>
      <c r="C1034" s="156" t="s">
        <v>1406</v>
      </c>
      <c r="D1034" s="158">
        <v>0</v>
      </c>
      <c r="E1034" s="158">
        <v>0</v>
      </c>
      <c r="F1034" s="158"/>
      <c r="G1034" s="214"/>
      <c r="H1034" s="214"/>
      <c r="I1034" s="151">
        <f t="shared" si="35"/>
        <v>0</v>
      </c>
    </row>
    <row r="1035" customFormat="1" ht="14.25" hidden="1" spans="1:9">
      <c r="A1035" s="151" t="s">
        <v>1403</v>
      </c>
      <c r="B1035" s="156">
        <v>2150104</v>
      </c>
      <c r="C1035" s="156" t="s">
        <v>2176</v>
      </c>
      <c r="D1035" s="158">
        <v>0</v>
      </c>
      <c r="E1035" s="158">
        <v>0</v>
      </c>
      <c r="F1035" s="158"/>
      <c r="G1035" s="214"/>
      <c r="H1035" s="214"/>
      <c r="I1035" s="151">
        <f t="shared" si="35"/>
        <v>0</v>
      </c>
    </row>
    <row r="1036" customFormat="1" ht="14.25" hidden="1" spans="1:9">
      <c r="A1036" s="151" t="s">
        <v>1403</v>
      </c>
      <c r="B1036" s="156">
        <v>2150105</v>
      </c>
      <c r="C1036" s="156" t="s">
        <v>2177</v>
      </c>
      <c r="D1036" s="158">
        <v>0</v>
      </c>
      <c r="E1036" s="158">
        <v>0</v>
      </c>
      <c r="F1036" s="158"/>
      <c r="G1036" s="214"/>
      <c r="H1036" s="214"/>
      <c r="I1036" s="151">
        <f t="shared" si="35"/>
        <v>0</v>
      </c>
    </row>
    <row r="1037" customFormat="1" ht="14.25" hidden="1" spans="1:9">
      <c r="A1037" s="151" t="s">
        <v>1403</v>
      </c>
      <c r="B1037" s="156">
        <v>2150106</v>
      </c>
      <c r="C1037" s="156" t="s">
        <v>2178</v>
      </c>
      <c r="D1037" s="158">
        <v>0</v>
      </c>
      <c r="E1037" s="158">
        <v>0</v>
      </c>
      <c r="F1037" s="158"/>
      <c r="G1037" s="214"/>
      <c r="H1037" s="214"/>
      <c r="I1037" s="151">
        <f t="shared" si="35"/>
        <v>0</v>
      </c>
    </row>
    <row r="1038" customFormat="1" ht="14.25" hidden="1" spans="1:9">
      <c r="A1038" s="151" t="s">
        <v>1403</v>
      </c>
      <c r="B1038" s="156">
        <v>2150107</v>
      </c>
      <c r="C1038" s="156" t="s">
        <v>2179</v>
      </c>
      <c r="D1038" s="158">
        <v>0</v>
      </c>
      <c r="E1038" s="158">
        <v>0</v>
      </c>
      <c r="F1038" s="158"/>
      <c r="G1038" s="214"/>
      <c r="H1038" s="214"/>
      <c r="I1038" s="151">
        <f t="shared" si="35"/>
        <v>0</v>
      </c>
    </row>
    <row r="1039" customFormat="1" ht="14.25" hidden="1" spans="1:9">
      <c r="A1039" s="151" t="s">
        <v>1403</v>
      </c>
      <c r="B1039" s="156">
        <v>2150108</v>
      </c>
      <c r="C1039" s="156" t="s">
        <v>2180</v>
      </c>
      <c r="D1039" s="158">
        <v>0</v>
      </c>
      <c r="E1039" s="158">
        <v>0</v>
      </c>
      <c r="F1039" s="158"/>
      <c r="G1039" s="214"/>
      <c r="H1039" s="214"/>
      <c r="I1039" s="151">
        <f t="shared" si="35"/>
        <v>0</v>
      </c>
    </row>
    <row r="1040" customFormat="1" ht="14.25" hidden="1" spans="1:9">
      <c r="A1040" s="151" t="s">
        <v>1403</v>
      </c>
      <c r="B1040" s="156">
        <v>2150199</v>
      </c>
      <c r="C1040" s="156" t="s">
        <v>2181</v>
      </c>
      <c r="D1040" s="158">
        <v>0</v>
      </c>
      <c r="E1040" s="158">
        <v>0</v>
      </c>
      <c r="F1040" s="158"/>
      <c r="G1040" s="214"/>
      <c r="H1040" s="214"/>
      <c r="I1040" s="151">
        <f t="shared" si="35"/>
        <v>0</v>
      </c>
    </row>
    <row r="1041" customFormat="1" ht="14.25" hidden="1" spans="1:9">
      <c r="A1041" s="151" t="s">
        <v>1401</v>
      </c>
      <c r="B1041" s="156">
        <v>21502</v>
      </c>
      <c r="C1041" s="215" t="s">
        <v>2182</v>
      </c>
      <c r="D1041" s="162">
        <f>SUM(D1042:D1056)</f>
        <v>0</v>
      </c>
      <c r="E1041" s="162">
        <f>SUM(E1042:E1056)</f>
        <v>0</v>
      </c>
      <c r="F1041" s="162">
        <f>SUM(F1042:F1056)</f>
        <v>0</v>
      </c>
      <c r="G1041" s="214"/>
      <c r="H1041" s="214"/>
      <c r="I1041" s="151">
        <f t="shared" si="35"/>
        <v>0</v>
      </c>
    </row>
    <row r="1042" customFormat="1" ht="14.25" hidden="1" spans="1:9">
      <c r="A1042" s="151" t="s">
        <v>1403</v>
      </c>
      <c r="B1042" s="156">
        <v>2150201</v>
      </c>
      <c r="C1042" s="156" t="s">
        <v>1451</v>
      </c>
      <c r="D1042" s="158">
        <v>0</v>
      </c>
      <c r="E1042" s="158">
        <v>0</v>
      </c>
      <c r="F1042" s="158"/>
      <c r="G1042" s="214"/>
      <c r="H1042" s="214"/>
      <c r="I1042" s="151">
        <f t="shared" si="35"/>
        <v>0</v>
      </c>
    </row>
    <row r="1043" customFormat="1" ht="14.25" hidden="1" spans="1:9">
      <c r="A1043" s="151" t="s">
        <v>1403</v>
      </c>
      <c r="B1043" s="156">
        <v>2150202</v>
      </c>
      <c r="C1043" s="156" t="s">
        <v>1436</v>
      </c>
      <c r="D1043" s="158">
        <v>0</v>
      </c>
      <c r="E1043" s="158">
        <v>0</v>
      </c>
      <c r="F1043" s="158"/>
      <c r="G1043" s="214"/>
      <c r="H1043" s="214"/>
      <c r="I1043" s="151">
        <f t="shared" si="35"/>
        <v>0</v>
      </c>
    </row>
    <row r="1044" customFormat="1" ht="14.25" hidden="1" spans="1:9">
      <c r="A1044" s="151" t="s">
        <v>1403</v>
      </c>
      <c r="B1044" s="156">
        <v>2150203</v>
      </c>
      <c r="C1044" s="156" t="s">
        <v>1406</v>
      </c>
      <c r="D1044" s="158">
        <v>0</v>
      </c>
      <c r="E1044" s="158">
        <v>0</v>
      </c>
      <c r="F1044" s="158"/>
      <c r="G1044" s="214"/>
      <c r="H1044" s="214"/>
      <c r="I1044" s="151">
        <f t="shared" si="35"/>
        <v>0</v>
      </c>
    </row>
    <row r="1045" customFormat="1" ht="14.25" hidden="1" spans="1:9">
      <c r="A1045" s="151" t="s">
        <v>1403</v>
      </c>
      <c r="B1045" s="156">
        <v>2150204</v>
      </c>
      <c r="C1045" s="156" t="s">
        <v>2183</v>
      </c>
      <c r="D1045" s="158">
        <v>0</v>
      </c>
      <c r="E1045" s="158">
        <v>0</v>
      </c>
      <c r="F1045" s="158"/>
      <c r="G1045" s="214"/>
      <c r="H1045" s="214"/>
      <c r="I1045" s="151">
        <f t="shared" si="35"/>
        <v>0</v>
      </c>
    </row>
    <row r="1046" customFormat="1" ht="14.25" hidden="1" spans="1:9">
      <c r="A1046" s="151" t="s">
        <v>1403</v>
      </c>
      <c r="B1046" s="156">
        <v>2150205</v>
      </c>
      <c r="C1046" s="156" t="s">
        <v>2184</v>
      </c>
      <c r="D1046" s="158">
        <v>0</v>
      </c>
      <c r="E1046" s="158">
        <v>0</v>
      </c>
      <c r="F1046" s="158"/>
      <c r="G1046" s="214"/>
      <c r="H1046" s="214"/>
      <c r="I1046" s="151">
        <f t="shared" si="35"/>
        <v>0</v>
      </c>
    </row>
    <row r="1047" customFormat="1" ht="14.25" hidden="1" spans="1:9">
      <c r="A1047" s="151" t="s">
        <v>1403</v>
      </c>
      <c r="B1047" s="156">
        <v>2150206</v>
      </c>
      <c r="C1047" s="156" t="s">
        <v>2185</v>
      </c>
      <c r="D1047" s="158">
        <v>0</v>
      </c>
      <c r="E1047" s="158">
        <v>0</v>
      </c>
      <c r="F1047" s="158"/>
      <c r="G1047" s="214"/>
      <c r="H1047" s="214"/>
      <c r="I1047" s="151">
        <f t="shared" si="35"/>
        <v>0</v>
      </c>
    </row>
    <row r="1048" customFormat="1" ht="14.25" hidden="1" spans="1:9">
      <c r="A1048" s="151" t="s">
        <v>1403</v>
      </c>
      <c r="B1048" s="156">
        <v>2150207</v>
      </c>
      <c r="C1048" s="156" t="s">
        <v>2186</v>
      </c>
      <c r="D1048" s="158">
        <v>0</v>
      </c>
      <c r="E1048" s="158">
        <v>0</v>
      </c>
      <c r="F1048" s="158"/>
      <c r="G1048" s="214"/>
      <c r="H1048" s="214"/>
      <c r="I1048" s="151">
        <f t="shared" si="35"/>
        <v>0</v>
      </c>
    </row>
    <row r="1049" customFormat="1" ht="14.25" hidden="1" spans="1:9">
      <c r="A1049" s="151" t="s">
        <v>1403</v>
      </c>
      <c r="B1049" s="156">
        <v>2150208</v>
      </c>
      <c r="C1049" s="156" t="s">
        <v>2187</v>
      </c>
      <c r="D1049" s="158">
        <v>0</v>
      </c>
      <c r="E1049" s="158">
        <v>0</v>
      </c>
      <c r="F1049" s="158"/>
      <c r="G1049" s="214"/>
      <c r="H1049" s="214"/>
      <c r="I1049" s="151">
        <f t="shared" si="35"/>
        <v>0</v>
      </c>
    </row>
    <row r="1050" customFormat="1" ht="14.25" hidden="1" spans="1:9">
      <c r="A1050" s="151" t="s">
        <v>1403</v>
      </c>
      <c r="B1050" s="156">
        <v>2150209</v>
      </c>
      <c r="C1050" s="156" t="s">
        <v>2188</v>
      </c>
      <c r="D1050" s="158">
        <v>0</v>
      </c>
      <c r="E1050" s="158">
        <v>0</v>
      </c>
      <c r="F1050" s="158"/>
      <c r="G1050" s="214"/>
      <c r="H1050" s="214"/>
      <c r="I1050" s="151">
        <f t="shared" si="35"/>
        <v>0</v>
      </c>
    </row>
    <row r="1051" customFormat="1" ht="14.25" hidden="1" spans="1:9">
      <c r="A1051" s="151" t="s">
        <v>1403</v>
      </c>
      <c r="B1051" s="156">
        <v>2150210</v>
      </c>
      <c r="C1051" s="156" t="s">
        <v>2189</v>
      </c>
      <c r="D1051" s="158">
        <v>0</v>
      </c>
      <c r="E1051" s="158">
        <v>0</v>
      </c>
      <c r="F1051" s="158"/>
      <c r="G1051" s="214"/>
      <c r="H1051" s="214"/>
      <c r="I1051" s="151">
        <f t="shared" si="35"/>
        <v>0</v>
      </c>
    </row>
    <row r="1052" customFormat="1" ht="14.25" hidden="1" spans="1:9">
      <c r="A1052" s="151" t="s">
        <v>1403</v>
      </c>
      <c r="B1052" s="156">
        <v>2150212</v>
      </c>
      <c r="C1052" s="156" t="s">
        <v>2190</v>
      </c>
      <c r="D1052" s="158">
        <v>0</v>
      </c>
      <c r="E1052" s="158">
        <v>0</v>
      </c>
      <c r="F1052" s="158"/>
      <c r="G1052" s="214"/>
      <c r="H1052" s="214"/>
      <c r="I1052" s="151">
        <f t="shared" si="35"/>
        <v>0</v>
      </c>
    </row>
    <row r="1053" customFormat="1" ht="14.25" hidden="1" spans="1:9">
      <c r="A1053" s="151" t="s">
        <v>1403</v>
      </c>
      <c r="B1053" s="156">
        <v>2150213</v>
      </c>
      <c r="C1053" s="156" t="s">
        <v>2191</v>
      </c>
      <c r="D1053" s="158">
        <v>0</v>
      </c>
      <c r="E1053" s="158">
        <v>0</v>
      </c>
      <c r="F1053" s="158"/>
      <c r="G1053" s="214"/>
      <c r="H1053" s="214"/>
      <c r="I1053" s="151">
        <f t="shared" si="35"/>
        <v>0</v>
      </c>
    </row>
    <row r="1054" customFormat="1" ht="14.25" hidden="1" spans="1:9">
      <c r="A1054" s="151" t="s">
        <v>1403</v>
      </c>
      <c r="B1054" s="156">
        <v>2150214</v>
      </c>
      <c r="C1054" s="156" t="s">
        <v>2192</v>
      </c>
      <c r="D1054" s="158">
        <v>0</v>
      </c>
      <c r="E1054" s="158">
        <v>0</v>
      </c>
      <c r="F1054" s="158"/>
      <c r="G1054" s="214"/>
      <c r="H1054" s="214"/>
      <c r="I1054" s="151">
        <f t="shared" si="35"/>
        <v>0</v>
      </c>
    </row>
    <row r="1055" customFormat="1" ht="14.25" hidden="1" spans="1:9">
      <c r="A1055" s="151" t="s">
        <v>1403</v>
      </c>
      <c r="B1055" s="156">
        <v>2150215</v>
      </c>
      <c r="C1055" s="156" t="s">
        <v>2193</v>
      </c>
      <c r="D1055" s="158">
        <v>0</v>
      </c>
      <c r="E1055" s="158">
        <v>0</v>
      </c>
      <c r="F1055" s="158"/>
      <c r="G1055" s="214"/>
      <c r="H1055" s="214"/>
      <c r="I1055" s="151">
        <f t="shared" si="35"/>
        <v>0</v>
      </c>
    </row>
    <row r="1056" customFormat="1" ht="14.25" hidden="1" spans="1:9">
      <c r="A1056" s="151" t="s">
        <v>1403</v>
      </c>
      <c r="B1056" s="156">
        <v>2150299</v>
      </c>
      <c r="C1056" s="156" t="s">
        <v>2194</v>
      </c>
      <c r="D1056" s="158">
        <v>0</v>
      </c>
      <c r="E1056" s="158">
        <v>0</v>
      </c>
      <c r="F1056" s="158"/>
      <c r="G1056" s="214"/>
      <c r="H1056" s="214"/>
      <c r="I1056" s="151">
        <f t="shared" si="35"/>
        <v>0</v>
      </c>
    </row>
    <row r="1057" customFormat="1" ht="14.25" hidden="1" spans="1:9">
      <c r="A1057" s="151" t="s">
        <v>1401</v>
      </c>
      <c r="B1057" s="156">
        <v>21503</v>
      </c>
      <c r="C1057" s="215" t="s">
        <v>2195</v>
      </c>
      <c r="D1057" s="162">
        <f>SUM(D1058:D1061)</f>
        <v>0</v>
      </c>
      <c r="E1057" s="162">
        <f>SUM(E1058:E1061)</f>
        <v>0</v>
      </c>
      <c r="F1057" s="162">
        <f>SUM(F1058:F1061)</f>
        <v>0</v>
      </c>
      <c r="G1057" s="214"/>
      <c r="H1057" s="214"/>
      <c r="I1057" s="151">
        <f t="shared" si="35"/>
        <v>0</v>
      </c>
    </row>
    <row r="1058" customFormat="1" ht="14.25" hidden="1" spans="1:9">
      <c r="A1058" s="151" t="s">
        <v>1403</v>
      </c>
      <c r="B1058" s="156">
        <v>2150301</v>
      </c>
      <c r="C1058" s="156" t="s">
        <v>1451</v>
      </c>
      <c r="D1058" s="158">
        <v>0</v>
      </c>
      <c r="E1058" s="158">
        <v>0</v>
      </c>
      <c r="F1058" s="158"/>
      <c r="G1058" s="214"/>
      <c r="H1058" s="214"/>
      <c r="I1058" s="151">
        <f t="shared" si="35"/>
        <v>0</v>
      </c>
    </row>
    <row r="1059" customFormat="1" ht="14.25" hidden="1" spans="1:9">
      <c r="A1059" s="151" t="s">
        <v>1403</v>
      </c>
      <c r="B1059" s="156">
        <v>2150302</v>
      </c>
      <c r="C1059" s="156" t="s">
        <v>1436</v>
      </c>
      <c r="D1059" s="158">
        <v>0</v>
      </c>
      <c r="E1059" s="158">
        <v>0</v>
      </c>
      <c r="F1059" s="158"/>
      <c r="G1059" s="214"/>
      <c r="H1059" s="214"/>
      <c r="I1059" s="151">
        <f t="shared" si="35"/>
        <v>0</v>
      </c>
    </row>
    <row r="1060" customFormat="1" ht="14.25" hidden="1" spans="1:9">
      <c r="A1060" s="151" t="s">
        <v>1403</v>
      </c>
      <c r="B1060" s="156">
        <v>2150303</v>
      </c>
      <c r="C1060" s="156" t="s">
        <v>1406</v>
      </c>
      <c r="D1060" s="158">
        <v>0</v>
      </c>
      <c r="E1060" s="158">
        <v>0</v>
      </c>
      <c r="F1060" s="158"/>
      <c r="G1060" s="214"/>
      <c r="H1060" s="214"/>
      <c r="I1060" s="151">
        <f t="shared" si="35"/>
        <v>0</v>
      </c>
    </row>
    <row r="1061" customFormat="1" ht="14.25" hidden="1" spans="1:9">
      <c r="A1061" s="151" t="s">
        <v>1403</v>
      </c>
      <c r="B1061" s="156">
        <v>2150399</v>
      </c>
      <c r="C1061" s="156" t="s">
        <v>2196</v>
      </c>
      <c r="D1061" s="158">
        <v>0</v>
      </c>
      <c r="E1061" s="158">
        <v>0</v>
      </c>
      <c r="F1061" s="158"/>
      <c r="G1061" s="214"/>
      <c r="H1061" s="214"/>
      <c r="I1061" s="151">
        <f t="shared" si="35"/>
        <v>0</v>
      </c>
    </row>
    <row r="1062" s="198" customFormat="1" ht="16" customHeight="1" spans="1:9">
      <c r="A1062" s="151" t="s">
        <v>1401</v>
      </c>
      <c r="B1062" s="209">
        <v>21505</v>
      </c>
      <c r="C1062" s="212" t="s">
        <v>2197</v>
      </c>
      <c r="D1062" s="210">
        <f>SUM(D1063:D1072)</f>
        <v>1383</v>
      </c>
      <c r="E1062" s="210">
        <f>SUM(E1063:E1072)</f>
        <v>1197</v>
      </c>
      <c r="F1062" s="210">
        <f>SUM(F1063:F1072)</f>
        <v>1926</v>
      </c>
      <c r="G1062" s="211">
        <f>F1062/D1062*100</f>
        <v>139.262472885033</v>
      </c>
      <c r="H1062" s="211">
        <f>F1062/E1062*100</f>
        <v>160.902255639098</v>
      </c>
      <c r="I1062" s="151">
        <f t="shared" si="35"/>
        <v>4506</v>
      </c>
    </row>
    <row r="1063" s="198" customFormat="1" ht="16" customHeight="1" spans="1:9">
      <c r="A1063" s="151" t="s">
        <v>1403</v>
      </c>
      <c r="B1063" s="209">
        <v>2150501</v>
      </c>
      <c r="C1063" s="209" t="s">
        <v>1404</v>
      </c>
      <c r="D1063" s="213">
        <v>271</v>
      </c>
      <c r="E1063" s="213">
        <v>278</v>
      </c>
      <c r="F1063" s="213">
        <v>315</v>
      </c>
      <c r="G1063" s="211">
        <f>F1063/D1063*100</f>
        <v>116.236162361624</v>
      </c>
      <c r="H1063" s="211">
        <f>F1063/E1063*100</f>
        <v>113.309352517986</v>
      </c>
      <c r="I1063" s="151">
        <f t="shared" si="35"/>
        <v>864</v>
      </c>
    </row>
    <row r="1064" s="198" customFormat="1" ht="16" customHeight="1" spans="1:9">
      <c r="A1064" s="151" t="s">
        <v>1403</v>
      </c>
      <c r="B1064" s="209">
        <v>2150502</v>
      </c>
      <c r="C1064" s="209" t="s">
        <v>1405</v>
      </c>
      <c r="D1064" s="213">
        <v>54</v>
      </c>
      <c r="E1064" s="213">
        <v>49</v>
      </c>
      <c r="F1064" s="213">
        <v>50</v>
      </c>
      <c r="G1064" s="211">
        <f>F1064/D1064*100</f>
        <v>92.5925925925926</v>
      </c>
      <c r="H1064" s="211">
        <f>F1064/E1064*100</f>
        <v>102.040816326531</v>
      </c>
      <c r="I1064" s="151">
        <f t="shared" si="35"/>
        <v>153</v>
      </c>
    </row>
    <row r="1065" customFormat="1" ht="14.25" hidden="1" spans="1:9">
      <c r="A1065" s="151" t="s">
        <v>1403</v>
      </c>
      <c r="B1065" s="156">
        <v>2150503</v>
      </c>
      <c r="C1065" s="156" t="s">
        <v>1406</v>
      </c>
      <c r="D1065" s="158">
        <v>0</v>
      </c>
      <c r="E1065" s="158">
        <v>0</v>
      </c>
      <c r="F1065" s="158"/>
      <c r="G1065" s="214"/>
      <c r="H1065" s="214"/>
      <c r="I1065" s="151">
        <f t="shared" si="35"/>
        <v>0</v>
      </c>
    </row>
    <row r="1066" customFormat="1" ht="14.25" hidden="1" spans="1:9">
      <c r="A1066" s="151" t="s">
        <v>1403</v>
      </c>
      <c r="B1066" s="156">
        <v>2150505</v>
      </c>
      <c r="C1066" s="156" t="s">
        <v>2198</v>
      </c>
      <c r="D1066" s="158">
        <v>0</v>
      </c>
      <c r="E1066" s="158">
        <v>0</v>
      </c>
      <c r="F1066" s="158"/>
      <c r="G1066" s="214"/>
      <c r="H1066" s="214"/>
      <c r="I1066" s="151">
        <f t="shared" si="35"/>
        <v>0</v>
      </c>
    </row>
    <row r="1067" customFormat="1" ht="14.25" hidden="1" spans="1:9">
      <c r="A1067" s="151" t="s">
        <v>1403</v>
      </c>
      <c r="B1067" s="156">
        <v>2150507</v>
      </c>
      <c r="C1067" s="156" t="s">
        <v>2199</v>
      </c>
      <c r="D1067" s="158">
        <v>0</v>
      </c>
      <c r="E1067" s="158">
        <v>0</v>
      </c>
      <c r="F1067" s="158"/>
      <c r="G1067" s="214"/>
      <c r="H1067" s="214"/>
      <c r="I1067" s="151">
        <f t="shared" si="35"/>
        <v>0</v>
      </c>
    </row>
    <row r="1068" customFormat="1" ht="14.25" hidden="1" spans="1:9">
      <c r="A1068" s="151" t="s">
        <v>1403</v>
      </c>
      <c r="B1068" s="156">
        <v>2150508</v>
      </c>
      <c r="C1068" s="156" t="s">
        <v>2200</v>
      </c>
      <c r="D1068" s="158">
        <v>0</v>
      </c>
      <c r="E1068" s="158">
        <v>0</v>
      </c>
      <c r="F1068" s="158"/>
      <c r="G1068" s="214"/>
      <c r="H1068" s="214"/>
      <c r="I1068" s="151">
        <f t="shared" si="35"/>
        <v>0</v>
      </c>
    </row>
    <row r="1069" customFormat="1" ht="14.25" hidden="1" spans="1:9">
      <c r="A1069" s="151" t="s">
        <v>1403</v>
      </c>
      <c r="B1069" s="156">
        <v>2150516</v>
      </c>
      <c r="C1069" s="156" t="s">
        <v>2201</v>
      </c>
      <c r="D1069" s="158">
        <v>0</v>
      </c>
      <c r="E1069" s="158">
        <v>0</v>
      </c>
      <c r="F1069" s="158"/>
      <c r="G1069" s="214"/>
      <c r="H1069" s="214"/>
      <c r="I1069" s="151">
        <f t="shared" si="35"/>
        <v>0</v>
      </c>
    </row>
    <row r="1070" s="198" customFormat="1" ht="16" customHeight="1" spans="1:9">
      <c r="A1070" s="151" t="s">
        <v>1403</v>
      </c>
      <c r="B1070" s="209">
        <v>2150517</v>
      </c>
      <c r="C1070" s="209" t="s">
        <v>2202</v>
      </c>
      <c r="D1070" s="213">
        <v>1058</v>
      </c>
      <c r="E1070" s="213">
        <v>630</v>
      </c>
      <c r="F1070" s="213">
        <v>1456</v>
      </c>
      <c r="G1070" s="211">
        <f>F1070/D1070*100</f>
        <v>137.618147448015</v>
      </c>
      <c r="H1070" s="211">
        <f>F1070/E1070*100</f>
        <v>231.111111111111</v>
      </c>
      <c r="I1070" s="151">
        <f t="shared" si="35"/>
        <v>3144</v>
      </c>
    </row>
    <row r="1071" customFormat="1" ht="14.25" hidden="1" spans="1:9">
      <c r="A1071" s="151" t="s">
        <v>1403</v>
      </c>
      <c r="B1071" s="156">
        <v>2150550</v>
      </c>
      <c r="C1071" s="156" t="s">
        <v>1413</v>
      </c>
      <c r="D1071" s="158">
        <v>0</v>
      </c>
      <c r="E1071" s="158">
        <v>0</v>
      </c>
      <c r="F1071" s="158"/>
      <c r="G1071" s="214"/>
      <c r="H1071" s="214"/>
      <c r="I1071" s="151">
        <f t="shared" si="35"/>
        <v>0</v>
      </c>
    </row>
    <row r="1072" s="198" customFormat="1" ht="16" customHeight="1" spans="1:9">
      <c r="A1072" s="151" t="s">
        <v>1403</v>
      </c>
      <c r="B1072" s="209">
        <v>2150599</v>
      </c>
      <c r="C1072" s="209" t="s">
        <v>2203</v>
      </c>
      <c r="D1072" s="213">
        <v>0</v>
      </c>
      <c r="E1072" s="213">
        <v>240</v>
      </c>
      <c r="F1072" s="213">
        <v>105</v>
      </c>
      <c r="G1072" s="211"/>
      <c r="H1072" s="211">
        <f>F1072/E1072*100</f>
        <v>43.75</v>
      </c>
      <c r="I1072" s="151">
        <f t="shared" si="35"/>
        <v>345</v>
      </c>
    </row>
    <row r="1073" customFormat="1" ht="14.25" hidden="1" spans="1:9">
      <c r="A1073" s="151" t="s">
        <v>1401</v>
      </c>
      <c r="B1073" s="156">
        <v>21507</v>
      </c>
      <c r="C1073" s="215" t="s">
        <v>2204</v>
      </c>
      <c r="D1073" s="162">
        <f>SUM(D1074:D1079)</f>
        <v>0</v>
      </c>
      <c r="E1073" s="162">
        <f>SUM(E1074:E1079)</f>
        <v>0</v>
      </c>
      <c r="F1073" s="162">
        <f>SUM(F1074:F1079)</f>
        <v>0</v>
      </c>
      <c r="G1073" s="214"/>
      <c r="H1073" s="214"/>
      <c r="I1073" s="151">
        <f t="shared" si="35"/>
        <v>0</v>
      </c>
    </row>
    <row r="1074" customFormat="1" ht="14.25" hidden="1" spans="1:9">
      <c r="A1074" s="151" t="s">
        <v>1403</v>
      </c>
      <c r="B1074" s="156">
        <v>2150701</v>
      </c>
      <c r="C1074" s="156" t="s">
        <v>1451</v>
      </c>
      <c r="D1074" s="158">
        <v>0</v>
      </c>
      <c r="E1074" s="158">
        <v>0</v>
      </c>
      <c r="F1074" s="158"/>
      <c r="G1074" s="214"/>
      <c r="H1074" s="214"/>
      <c r="I1074" s="151">
        <f t="shared" si="35"/>
        <v>0</v>
      </c>
    </row>
    <row r="1075" customFormat="1" ht="14.25" hidden="1" spans="1:9">
      <c r="A1075" s="151" t="s">
        <v>1403</v>
      </c>
      <c r="B1075" s="156">
        <v>2150702</v>
      </c>
      <c r="C1075" s="156" t="s">
        <v>1436</v>
      </c>
      <c r="D1075" s="158">
        <v>0</v>
      </c>
      <c r="E1075" s="158">
        <v>0</v>
      </c>
      <c r="F1075" s="158"/>
      <c r="G1075" s="214"/>
      <c r="H1075" s="214"/>
      <c r="I1075" s="151">
        <f t="shared" si="35"/>
        <v>0</v>
      </c>
    </row>
    <row r="1076" customFormat="1" ht="14.25" hidden="1" spans="1:9">
      <c r="A1076" s="151" t="s">
        <v>1403</v>
      </c>
      <c r="B1076" s="156">
        <v>2150703</v>
      </c>
      <c r="C1076" s="156" t="s">
        <v>1406</v>
      </c>
      <c r="D1076" s="158">
        <v>0</v>
      </c>
      <c r="E1076" s="158">
        <v>0</v>
      </c>
      <c r="F1076" s="158"/>
      <c r="G1076" s="214"/>
      <c r="H1076" s="214"/>
      <c r="I1076" s="151">
        <f t="shared" si="35"/>
        <v>0</v>
      </c>
    </row>
    <row r="1077" customFormat="1" ht="14.25" hidden="1" spans="1:9">
      <c r="A1077" s="151" t="s">
        <v>1403</v>
      </c>
      <c r="B1077" s="156">
        <v>2150704</v>
      </c>
      <c r="C1077" s="156" t="s">
        <v>2205</v>
      </c>
      <c r="D1077" s="158">
        <v>0</v>
      </c>
      <c r="E1077" s="158">
        <v>0</v>
      </c>
      <c r="F1077" s="158"/>
      <c r="G1077" s="214"/>
      <c r="H1077" s="214"/>
      <c r="I1077" s="151">
        <f t="shared" si="35"/>
        <v>0</v>
      </c>
    </row>
    <row r="1078" customFormat="1" ht="14.25" hidden="1" spans="1:9">
      <c r="A1078" s="151" t="s">
        <v>1403</v>
      </c>
      <c r="B1078" s="156">
        <v>2150705</v>
      </c>
      <c r="C1078" s="156" t="s">
        <v>2206</v>
      </c>
      <c r="D1078" s="158">
        <v>0</v>
      </c>
      <c r="E1078" s="158">
        <v>0</v>
      </c>
      <c r="F1078" s="158"/>
      <c r="G1078" s="214"/>
      <c r="H1078" s="214"/>
      <c r="I1078" s="151">
        <f t="shared" si="35"/>
        <v>0</v>
      </c>
    </row>
    <row r="1079" customFormat="1" ht="14.25" hidden="1" spans="1:9">
      <c r="A1079" s="151" t="s">
        <v>1403</v>
      </c>
      <c r="B1079" s="156">
        <v>2150799</v>
      </c>
      <c r="C1079" s="156" t="s">
        <v>2207</v>
      </c>
      <c r="D1079" s="158">
        <v>0</v>
      </c>
      <c r="E1079" s="158">
        <v>0</v>
      </c>
      <c r="F1079" s="158"/>
      <c r="G1079" s="214"/>
      <c r="H1079" s="214"/>
      <c r="I1079" s="151">
        <f t="shared" si="35"/>
        <v>0</v>
      </c>
    </row>
    <row r="1080" s="198" customFormat="1" ht="16" customHeight="1" spans="1:9">
      <c r="A1080" s="151" t="s">
        <v>1401</v>
      </c>
      <c r="B1080" s="209">
        <v>21508</v>
      </c>
      <c r="C1080" s="212" t="s">
        <v>2208</v>
      </c>
      <c r="D1080" s="210">
        <f>SUM(D1081:D1087)</f>
        <v>550</v>
      </c>
      <c r="E1080" s="210">
        <f>SUM(E1081:E1087)</f>
        <v>1248</v>
      </c>
      <c r="F1080" s="210">
        <f>SUM(F1081:F1087)</f>
        <v>400</v>
      </c>
      <c r="G1080" s="211">
        <f>F1080/D1080*100</f>
        <v>72.7272727272727</v>
      </c>
      <c r="H1080" s="211">
        <f>F1080/E1080*100</f>
        <v>32.0512820512821</v>
      </c>
      <c r="I1080" s="151">
        <f t="shared" si="35"/>
        <v>2198</v>
      </c>
    </row>
    <row r="1081" customFormat="1" ht="14.25" hidden="1" spans="1:9">
      <c r="A1081" s="151" t="s">
        <v>1403</v>
      </c>
      <c r="B1081" s="156">
        <v>2150801</v>
      </c>
      <c r="C1081" s="156" t="s">
        <v>1451</v>
      </c>
      <c r="D1081" s="158">
        <v>0</v>
      </c>
      <c r="E1081" s="158">
        <v>0</v>
      </c>
      <c r="F1081" s="158"/>
      <c r="G1081" s="214"/>
      <c r="H1081" s="214"/>
      <c r="I1081" s="151">
        <f t="shared" si="35"/>
        <v>0</v>
      </c>
    </row>
    <row r="1082" customFormat="1" ht="14.25" hidden="1" spans="1:9">
      <c r="A1082" s="151" t="s">
        <v>1403</v>
      </c>
      <c r="B1082" s="156">
        <v>2150802</v>
      </c>
      <c r="C1082" s="156" t="s">
        <v>1436</v>
      </c>
      <c r="D1082" s="158">
        <v>0</v>
      </c>
      <c r="E1082" s="158">
        <v>0</v>
      </c>
      <c r="F1082" s="158"/>
      <c r="G1082" s="214"/>
      <c r="H1082" s="214"/>
      <c r="I1082" s="151">
        <f t="shared" si="35"/>
        <v>0</v>
      </c>
    </row>
    <row r="1083" customFormat="1" ht="14.25" hidden="1" spans="1:9">
      <c r="A1083" s="151" t="s">
        <v>1403</v>
      </c>
      <c r="B1083" s="156">
        <v>2150803</v>
      </c>
      <c r="C1083" s="156" t="s">
        <v>1406</v>
      </c>
      <c r="D1083" s="158">
        <v>0</v>
      </c>
      <c r="E1083" s="158">
        <v>0</v>
      </c>
      <c r="F1083" s="158"/>
      <c r="G1083" s="214"/>
      <c r="H1083" s="214"/>
      <c r="I1083" s="151">
        <f t="shared" si="35"/>
        <v>0</v>
      </c>
    </row>
    <row r="1084" customFormat="1" ht="14.25" hidden="1" spans="1:9">
      <c r="A1084" s="151" t="s">
        <v>1403</v>
      </c>
      <c r="B1084" s="156">
        <v>2150804</v>
      </c>
      <c r="C1084" s="156" t="s">
        <v>2209</v>
      </c>
      <c r="D1084" s="158">
        <v>0</v>
      </c>
      <c r="E1084" s="158">
        <v>0</v>
      </c>
      <c r="F1084" s="158"/>
      <c r="G1084" s="214"/>
      <c r="H1084" s="214"/>
      <c r="I1084" s="151">
        <f t="shared" si="35"/>
        <v>0</v>
      </c>
    </row>
    <row r="1085" customFormat="1" ht="14.25" hidden="1" spans="1:9">
      <c r="A1085" s="151" t="s">
        <v>1403</v>
      </c>
      <c r="B1085" s="156">
        <v>2150805</v>
      </c>
      <c r="C1085" s="156" t="s">
        <v>2210</v>
      </c>
      <c r="D1085" s="158">
        <v>0</v>
      </c>
      <c r="E1085" s="158">
        <v>0</v>
      </c>
      <c r="F1085" s="158"/>
      <c r="G1085" s="214"/>
      <c r="H1085" s="214"/>
      <c r="I1085" s="151">
        <f t="shared" si="35"/>
        <v>0</v>
      </c>
    </row>
    <row r="1086" customFormat="1" ht="14.25" hidden="1" spans="1:9">
      <c r="A1086" s="151" t="s">
        <v>1403</v>
      </c>
      <c r="B1086" s="156">
        <v>2150806</v>
      </c>
      <c r="C1086" s="156" t="s">
        <v>2211</v>
      </c>
      <c r="D1086" s="158">
        <v>0</v>
      </c>
      <c r="E1086" s="158">
        <v>0</v>
      </c>
      <c r="F1086" s="158"/>
      <c r="G1086" s="214"/>
      <c r="H1086" s="214"/>
      <c r="I1086" s="151">
        <f t="shared" si="35"/>
        <v>0</v>
      </c>
    </row>
    <row r="1087" s="198" customFormat="1" ht="16" customHeight="1" spans="1:9">
      <c r="A1087" s="151" t="s">
        <v>1403</v>
      </c>
      <c r="B1087" s="209">
        <v>2150899</v>
      </c>
      <c r="C1087" s="209" t="s">
        <v>2212</v>
      </c>
      <c r="D1087" s="213">
        <v>550</v>
      </c>
      <c r="E1087" s="213">
        <v>1248</v>
      </c>
      <c r="F1087" s="213">
        <v>400</v>
      </c>
      <c r="G1087" s="211">
        <f>F1087/D1087*100</f>
        <v>72.7272727272727</v>
      </c>
      <c r="H1087" s="211">
        <f>F1087/E1087*100</f>
        <v>32.0512820512821</v>
      </c>
      <c r="I1087" s="151">
        <f t="shared" si="35"/>
        <v>2198</v>
      </c>
    </row>
    <row r="1088" s="198" customFormat="1" ht="16" customHeight="1" spans="1:9">
      <c r="A1088" s="151" t="s">
        <v>1401</v>
      </c>
      <c r="B1088" s="209">
        <v>21599</v>
      </c>
      <c r="C1088" s="212" t="s">
        <v>2213</v>
      </c>
      <c r="D1088" s="210">
        <f>SUM(D1089:D1093)</f>
        <v>372</v>
      </c>
      <c r="E1088" s="210">
        <f>SUM(E1089:E1093)</f>
        <v>1924</v>
      </c>
      <c r="F1088" s="210">
        <f>SUM(F1089:F1093)</f>
        <v>1578</v>
      </c>
      <c r="G1088" s="211">
        <f>F1088/D1088*100</f>
        <v>424.193548387097</v>
      </c>
      <c r="H1088" s="211">
        <f>F1088/E1088*100</f>
        <v>82.016632016632</v>
      </c>
      <c r="I1088" s="151">
        <f t="shared" si="35"/>
        <v>3874</v>
      </c>
    </row>
    <row r="1089" customFormat="1" ht="14.25" hidden="1" spans="1:9">
      <c r="A1089" s="151" t="s">
        <v>1403</v>
      </c>
      <c r="B1089" s="156">
        <v>2159901</v>
      </c>
      <c r="C1089" s="156" t="s">
        <v>2214</v>
      </c>
      <c r="D1089" s="158">
        <v>0</v>
      </c>
      <c r="E1089" s="158">
        <v>0</v>
      </c>
      <c r="F1089" s="158"/>
      <c r="G1089" s="214"/>
      <c r="H1089" s="214"/>
      <c r="I1089" s="151">
        <f t="shared" si="35"/>
        <v>0</v>
      </c>
    </row>
    <row r="1090" customFormat="1" ht="14.25" hidden="1" spans="1:9">
      <c r="A1090" s="151" t="s">
        <v>1403</v>
      </c>
      <c r="B1090" s="156">
        <v>2159904</v>
      </c>
      <c r="C1090" s="156" t="s">
        <v>2215</v>
      </c>
      <c r="D1090" s="158">
        <v>0</v>
      </c>
      <c r="E1090" s="158">
        <v>0</v>
      </c>
      <c r="F1090" s="158"/>
      <c r="G1090" s="214"/>
      <c r="H1090" s="214"/>
      <c r="I1090" s="151">
        <f t="shared" si="35"/>
        <v>0</v>
      </c>
    </row>
    <row r="1091" customFormat="1" ht="14.25" hidden="1" spans="1:9">
      <c r="A1091" s="151" t="s">
        <v>1403</v>
      </c>
      <c r="B1091" s="156">
        <v>2159905</v>
      </c>
      <c r="C1091" s="156" t="s">
        <v>2216</v>
      </c>
      <c r="D1091" s="158">
        <v>0</v>
      </c>
      <c r="E1091" s="158">
        <v>0</v>
      </c>
      <c r="F1091" s="158"/>
      <c r="G1091" s="214"/>
      <c r="H1091" s="214"/>
      <c r="I1091" s="151">
        <f t="shared" si="35"/>
        <v>0</v>
      </c>
    </row>
    <row r="1092" customFormat="1" ht="14.25" hidden="1" spans="1:9">
      <c r="A1092" s="151" t="s">
        <v>1403</v>
      </c>
      <c r="B1092" s="156">
        <v>2159906</v>
      </c>
      <c r="C1092" s="156" t="s">
        <v>2217</v>
      </c>
      <c r="D1092" s="158">
        <v>0</v>
      </c>
      <c r="E1092" s="158">
        <v>0</v>
      </c>
      <c r="F1092" s="158"/>
      <c r="G1092" s="214"/>
      <c r="H1092" s="214"/>
      <c r="I1092" s="151">
        <f t="shared" si="35"/>
        <v>0</v>
      </c>
    </row>
    <row r="1093" s="198" customFormat="1" ht="16" customHeight="1" spans="1:9">
      <c r="A1093" s="151" t="s">
        <v>1403</v>
      </c>
      <c r="B1093" s="209">
        <v>2159999</v>
      </c>
      <c r="C1093" s="209" t="s">
        <v>2218</v>
      </c>
      <c r="D1093" s="213">
        <v>372</v>
      </c>
      <c r="E1093" s="213">
        <v>1924</v>
      </c>
      <c r="F1093" s="213">
        <v>1578</v>
      </c>
      <c r="G1093" s="211">
        <f>F1093/D1093*100</f>
        <v>424.193548387097</v>
      </c>
      <c r="H1093" s="211">
        <f>F1093/E1093*100</f>
        <v>82.016632016632</v>
      </c>
      <c r="I1093" s="151">
        <f t="shared" si="35"/>
        <v>3874</v>
      </c>
    </row>
    <row r="1094" s="198" customFormat="1" ht="16" customHeight="1" spans="1:9">
      <c r="A1094" s="151" t="s">
        <v>1399</v>
      </c>
      <c r="B1094" s="209">
        <v>216</v>
      </c>
      <c r="C1094" s="212" t="s">
        <v>2219</v>
      </c>
      <c r="D1094" s="210">
        <f>SUM(D1095,D1105,D1111)</f>
        <v>1001</v>
      </c>
      <c r="E1094" s="210">
        <f>SUM(E1095,E1105,E1111)</f>
        <v>1142</v>
      </c>
      <c r="F1094" s="210">
        <f>SUM(F1095,F1105,F1111)</f>
        <v>551</v>
      </c>
      <c r="G1094" s="211">
        <f>F1094/D1094*100</f>
        <v>55.044955044955</v>
      </c>
      <c r="H1094" s="211">
        <f>F1094/E1094*100</f>
        <v>48.2486865148862</v>
      </c>
      <c r="I1094" s="151">
        <f t="shared" si="35"/>
        <v>2694</v>
      </c>
    </row>
    <row r="1095" s="198" customFormat="1" ht="16" customHeight="1" spans="1:9">
      <c r="A1095" s="151" t="s">
        <v>1401</v>
      </c>
      <c r="B1095" s="209">
        <v>21602</v>
      </c>
      <c r="C1095" s="212" t="s">
        <v>2220</v>
      </c>
      <c r="D1095" s="210">
        <f>SUM(D1096:D1104)</f>
        <v>983</v>
      </c>
      <c r="E1095" s="210">
        <f>SUM(E1096:E1104)</f>
        <v>1082</v>
      </c>
      <c r="F1095" s="210">
        <f>SUM(F1096:F1104)</f>
        <v>501</v>
      </c>
      <c r="G1095" s="211">
        <f>F1095/D1095*100</f>
        <v>50.9664292980671</v>
      </c>
      <c r="H1095" s="211">
        <f>F1095/E1095*100</f>
        <v>46.3031423290203</v>
      </c>
      <c r="I1095" s="151">
        <f t="shared" ref="I1095:I1158" si="36">D1095+E1095+F1095</f>
        <v>2566</v>
      </c>
    </row>
    <row r="1096" customFormat="1" ht="14.25" hidden="1" spans="1:9">
      <c r="A1096" s="151" t="s">
        <v>1403</v>
      </c>
      <c r="B1096" s="156">
        <v>2160201</v>
      </c>
      <c r="C1096" s="156" t="s">
        <v>1451</v>
      </c>
      <c r="D1096" s="158">
        <v>0</v>
      </c>
      <c r="E1096" s="158">
        <v>0</v>
      </c>
      <c r="F1096" s="158"/>
      <c r="G1096" s="214"/>
      <c r="H1096" s="214"/>
      <c r="I1096" s="151">
        <f t="shared" si="36"/>
        <v>0</v>
      </c>
    </row>
    <row r="1097" customFormat="1" ht="14.25" hidden="1" spans="1:9">
      <c r="A1097" s="151" t="s">
        <v>1403</v>
      </c>
      <c r="B1097" s="156">
        <v>2160202</v>
      </c>
      <c r="C1097" s="156" t="s">
        <v>1436</v>
      </c>
      <c r="D1097" s="158">
        <v>0</v>
      </c>
      <c r="E1097" s="158">
        <v>0</v>
      </c>
      <c r="F1097" s="158"/>
      <c r="G1097" s="214"/>
      <c r="H1097" s="214"/>
      <c r="I1097" s="151">
        <f t="shared" si="36"/>
        <v>0</v>
      </c>
    </row>
    <row r="1098" customFormat="1" ht="14.25" hidden="1" spans="1:9">
      <c r="A1098" s="151" t="s">
        <v>1403</v>
      </c>
      <c r="B1098" s="156">
        <v>2160203</v>
      </c>
      <c r="C1098" s="156" t="s">
        <v>1406</v>
      </c>
      <c r="D1098" s="158">
        <v>0</v>
      </c>
      <c r="E1098" s="158">
        <v>0</v>
      </c>
      <c r="F1098" s="158"/>
      <c r="G1098" s="214"/>
      <c r="H1098" s="214"/>
      <c r="I1098" s="151">
        <f t="shared" si="36"/>
        <v>0</v>
      </c>
    </row>
    <row r="1099" customFormat="1" ht="14.25" hidden="1" spans="1:9">
      <c r="A1099" s="151" t="s">
        <v>1403</v>
      </c>
      <c r="B1099" s="156">
        <v>2160216</v>
      </c>
      <c r="C1099" s="156" t="s">
        <v>2221</v>
      </c>
      <c r="D1099" s="158">
        <v>0</v>
      </c>
      <c r="E1099" s="158">
        <v>0</v>
      </c>
      <c r="F1099" s="158"/>
      <c r="G1099" s="214"/>
      <c r="H1099" s="214"/>
      <c r="I1099" s="151">
        <f t="shared" si="36"/>
        <v>0</v>
      </c>
    </row>
    <row r="1100" customFormat="1" ht="14.25" hidden="1" spans="1:9">
      <c r="A1100" s="151" t="s">
        <v>1403</v>
      </c>
      <c r="B1100" s="156">
        <v>2160217</v>
      </c>
      <c r="C1100" s="156" t="s">
        <v>2222</v>
      </c>
      <c r="D1100" s="158">
        <v>0</v>
      </c>
      <c r="E1100" s="158">
        <v>0</v>
      </c>
      <c r="F1100" s="158"/>
      <c r="G1100" s="214"/>
      <c r="H1100" s="214"/>
      <c r="I1100" s="151">
        <f t="shared" si="36"/>
        <v>0</v>
      </c>
    </row>
    <row r="1101" customFormat="1" ht="14.25" hidden="1" spans="1:9">
      <c r="A1101" s="151" t="s">
        <v>1403</v>
      </c>
      <c r="B1101" s="156">
        <v>2160218</v>
      </c>
      <c r="C1101" s="156" t="s">
        <v>2223</v>
      </c>
      <c r="D1101" s="158">
        <v>0</v>
      </c>
      <c r="E1101" s="158">
        <v>0</v>
      </c>
      <c r="F1101" s="158"/>
      <c r="G1101" s="214"/>
      <c r="H1101" s="214"/>
      <c r="I1101" s="151">
        <f t="shared" si="36"/>
        <v>0</v>
      </c>
    </row>
    <row r="1102" s="198" customFormat="1" ht="16" customHeight="1" spans="1:9">
      <c r="A1102" s="151" t="s">
        <v>1403</v>
      </c>
      <c r="B1102" s="209">
        <v>2160219</v>
      </c>
      <c r="C1102" s="209" t="s">
        <v>2224</v>
      </c>
      <c r="D1102" s="213">
        <v>0</v>
      </c>
      <c r="E1102" s="213">
        <v>371</v>
      </c>
      <c r="F1102" s="213"/>
      <c r="G1102" s="211"/>
      <c r="H1102" s="211">
        <f>F1102/E1102*100</f>
        <v>0</v>
      </c>
      <c r="I1102" s="151">
        <f t="shared" si="36"/>
        <v>371</v>
      </c>
    </row>
    <row r="1103" customFormat="1" ht="14.25" hidden="1" spans="1:9">
      <c r="A1103" s="151" t="s">
        <v>1403</v>
      </c>
      <c r="B1103" s="156">
        <v>2160250</v>
      </c>
      <c r="C1103" s="156" t="s">
        <v>1413</v>
      </c>
      <c r="D1103" s="158">
        <v>0</v>
      </c>
      <c r="E1103" s="158">
        <v>0</v>
      </c>
      <c r="F1103" s="158"/>
      <c r="G1103" s="214"/>
      <c r="H1103" s="214"/>
      <c r="I1103" s="151">
        <f t="shared" si="36"/>
        <v>0</v>
      </c>
    </row>
    <row r="1104" s="198" customFormat="1" ht="16" customHeight="1" spans="1:9">
      <c r="A1104" s="151" t="s">
        <v>1403</v>
      </c>
      <c r="B1104" s="209">
        <v>2160299</v>
      </c>
      <c r="C1104" s="209" t="s">
        <v>2225</v>
      </c>
      <c r="D1104" s="213">
        <v>983</v>
      </c>
      <c r="E1104" s="213">
        <v>711</v>
      </c>
      <c r="F1104" s="213">
        <v>501</v>
      </c>
      <c r="G1104" s="211">
        <f>F1104/D1104*100</f>
        <v>50.9664292980671</v>
      </c>
      <c r="H1104" s="211">
        <f>F1104/E1104*100</f>
        <v>70.464135021097</v>
      </c>
      <c r="I1104" s="151">
        <f t="shared" si="36"/>
        <v>2195</v>
      </c>
    </row>
    <row r="1105" customFormat="1" ht="14.25" hidden="1" spans="1:9">
      <c r="A1105" s="151" t="s">
        <v>1401</v>
      </c>
      <c r="B1105" s="156">
        <v>21606</v>
      </c>
      <c r="C1105" s="215" t="s">
        <v>2226</v>
      </c>
      <c r="D1105" s="162">
        <f>SUM(D1106:D1110)</f>
        <v>0</v>
      </c>
      <c r="E1105" s="162">
        <f>SUM(E1106:E1110)</f>
        <v>0</v>
      </c>
      <c r="F1105" s="162">
        <f>SUM(F1106:F1110)</f>
        <v>0</v>
      </c>
      <c r="G1105" s="214"/>
      <c r="H1105" s="214"/>
      <c r="I1105" s="151">
        <f t="shared" si="36"/>
        <v>0</v>
      </c>
    </row>
    <row r="1106" customFormat="1" ht="14.25" hidden="1" spans="1:9">
      <c r="A1106" s="151" t="s">
        <v>1403</v>
      </c>
      <c r="B1106" s="156">
        <v>2160601</v>
      </c>
      <c r="C1106" s="156" t="s">
        <v>1451</v>
      </c>
      <c r="D1106" s="158">
        <v>0</v>
      </c>
      <c r="E1106" s="158">
        <v>0</v>
      </c>
      <c r="F1106" s="158"/>
      <c r="G1106" s="214"/>
      <c r="H1106" s="214"/>
      <c r="I1106" s="151">
        <f t="shared" si="36"/>
        <v>0</v>
      </c>
    </row>
    <row r="1107" customFormat="1" ht="14.25" hidden="1" spans="1:9">
      <c r="A1107" s="151" t="s">
        <v>1403</v>
      </c>
      <c r="B1107" s="156">
        <v>2160602</v>
      </c>
      <c r="C1107" s="156" t="s">
        <v>1436</v>
      </c>
      <c r="D1107" s="158">
        <v>0</v>
      </c>
      <c r="E1107" s="158">
        <v>0</v>
      </c>
      <c r="F1107" s="158"/>
      <c r="G1107" s="214"/>
      <c r="H1107" s="214"/>
      <c r="I1107" s="151">
        <f t="shared" si="36"/>
        <v>0</v>
      </c>
    </row>
    <row r="1108" customFormat="1" ht="14.25" hidden="1" spans="1:9">
      <c r="A1108" s="151" t="s">
        <v>1403</v>
      </c>
      <c r="B1108" s="156">
        <v>2160603</v>
      </c>
      <c r="C1108" s="156" t="s">
        <v>1406</v>
      </c>
      <c r="D1108" s="158">
        <v>0</v>
      </c>
      <c r="E1108" s="158">
        <v>0</v>
      </c>
      <c r="F1108" s="158"/>
      <c r="G1108" s="214"/>
      <c r="H1108" s="214"/>
      <c r="I1108" s="151">
        <f t="shared" si="36"/>
        <v>0</v>
      </c>
    </row>
    <row r="1109" customFormat="1" ht="14.25" hidden="1" spans="1:9">
      <c r="A1109" s="151" t="s">
        <v>1403</v>
      </c>
      <c r="B1109" s="156">
        <v>2160607</v>
      </c>
      <c r="C1109" s="156" t="s">
        <v>2227</v>
      </c>
      <c r="D1109" s="158">
        <v>0</v>
      </c>
      <c r="E1109" s="158">
        <v>0</v>
      </c>
      <c r="F1109" s="158"/>
      <c r="G1109" s="214"/>
      <c r="H1109" s="214"/>
      <c r="I1109" s="151">
        <f t="shared" si="36"/>
        <v>0</v>
      </c>
    </row>
    <row r="1110" customFormat="1" ht="14.25" hidden="1" spans="1:9">
      <c r="A1110" s="151" t="s">
        <v>1403</v>
      </c>
      <c r="B1110" s="156">
        <v>2160699</v>
      </c>
      <c r="C1110" s="156" t="s">
        <v>2228</v>
      </c>
      <c r="D1110" s="158">
        <v>0</v>
      </c>
      <c r="E1110" s="158">
        <v>0</v>
      </c>
      <c r="F1110" s="158"/>
      <c r="G1110" s="214"/>
      <c r="H1110" s="214"/>
      <c r="I1110" s="151">
        <f t="shared" si="36"/>
        <v>0</v>
      </c>
    </row>
    <row r="1111" s="198" customFormat="1" ht="16" customHeight="1" spans="1:9">
      <c r="A1111" s="151" t="s">
        <v>1401</v>
      </c>
      <c r="B1111" s="209">
        <v>21699</v>
      </c>
      <c r="C1111" s="212" t="s">
        <v>2229</v>
      </c>
      <c r="D1111" s="210">
        <f>SUM(D1112:D1113)</f>
        <v>18</v>
      </c>
      <c r="E1111" s="210">
        <f>SUM(E1112:E1113)</f>
        <v>60</v>
      </c>
      <c r="F1111" s="210">
        <f>SUM(F1112:F1113)</f>
        <v>50</v>
      </c>
      <c r="G1111" s="211">
        <f>F1111/D1111*100</f>
        <v>277.777777777778</v>
      </c>
      <c r="H1111" s="211">
        <f>F1111/E1111*100</f>
        <v>83.3333333333333</v>
      </c>
      <c r="I1111" s="151">
        <f t="shared" si="36"/>
        <v>128</v>
      </c>
    </row>
    <row r="1112" customFormat="1" ht="14.25" hidden="1" spans="1:9">
      <c r="A1112" s="151" t="s">
        <v>1403</v>
      </c>
      <c r="B1112" s="156">
        <v>2169901</v>
      </c>
      <c r="C1112" s="156" t="s">
        <v>2230</v>
      </c>
      <c r="D1112" s="158">
        <v>0</v>
      </c>
      <c r="E1112" s="158">
        <v>0</v>
      </c>
      <c r="F1112" s="158"/>
      <c r="G1112" s="214"/>
      <c r="H1112" s="214"/>
      <c r="I1112" s="151">
        <f t="shared" si="36"/>
        <v>0</v>
      </c>
    </row>
    <row r="1113" s="198" customFormat="1" ht="16" customHeight="1" spans="1:9">
      <c r="A1113" s="151" t="s">
        <v>1403</v>
      </c>
      <c r="B1113" s="209">
        <v>2169999</v>
      </c>
      <c r="C1113" s="209" t="s">
        <v>2231</v>
      </c>
      <c r="D1113" s="213">
        <v>18</v>
      </c>
      <c r="E1113" s="213">
        <v>60</v>
      </c>
      <c r="F1113" s="213">
        <v>50</v>
      </c>
      <c r="G1113" s="211">
        <f>F1113/D1113*100</f>
        <v>277.777777777778</v>
      </c>
      <c r="H1113" s="211">
        <f>F1113/E1113*100</f>
        <v>83.3333333333333</v>
      </c>
      <c r="I1113" s="151">
        <f t="shared" si="36"/>
        <v>128</v>
      </c>
    </row>
    <row r="1114" customFormat="1" ht="14.25" hidden="1" spans="1:9">
      <c r="A1114" s="151" t="s">
        <v>1399</v>
      </c>
      <c r="B1114" s="156">
        <v>217</v>
      </c>
      <c r="C1114" s="215" t="s">
        <v>2232</v>
      </c>
      <c r="D1114" s="162">
        <f>SUM(D1115,D1122,D1132,D1138,D1141)</f>
        <v>0</v>
      </c>
      <c r="E1114" s="162">
        <f>SUM(E1115,E1122,E1132,E1138,E1141)</f>
        <v>0</v>
      </c>
      <c r="F1114" s="162">
        <f>SUM(F1115,F1122,F1132,F1138,F1141)</f>
        <v>0</v>
      </c>
      <c r="G1114" s="214"/>
      <c r="H1114" s="214"/>
      <c r="I1114" s="151">
        <f t="shared" si="36"/>
        <v>0</v>
      </c>
    </row>
    <row r="1115" customFormat="1" ht="14.25" hidden="1" spans="1:9">
      <c r="A1115" s="151" t="s">
        <v>1401</v>
      </c>
      <c r="B1115" s="156">
        <v>21701</v>
      </c>
      <c r="C1115" s="215" t="s">
        <v>2233</v>
      </c>
      <c r="D1115" s="162">
        <f>SUM(D1116:D1121)</f>
        <v>0</v>
      </c>
      <c r="E1115" s="162">
        <f>SUM(E1116:E1121)</f>
        <v>0</v>
      </c>
      <c r="F1115" s="162">
        <f>SUM(F1116:F1121)</f>
        <v>0</v>
      </c>
      <c r="G1115" s="214"/>
      <c r="H1115" s="214"/>
      <c r="I1115" s="151">
        <f t="shared" si="36"/>
        <v>0</v>
      </c>
    </row>
    <row r="1116" customFormat="1" ht="14.25" hidden="1" spans="1:9">
      <c r="A1116" s="151" t="s">
        <v>1403</v>
      </c>
      <c r="B1116" s="156">
        <v>2170101</v>
      </c>
      <c r="C1116" s="156" t="s">
        <v>1451</v>
      </c>
      <c r="D1116" s="158">
        <v>0</v>
      </c>
      <c r="E1116" s="158">
        <v>0</v>
      </c>
      <c r="F1116" s="158"/>
      <c r="G1116" s="214"/>
      <c r="H1116" s="214"/>
      <c r="I1116" s="151">
        <f t="shared" si="36"/>
        <v>0</v>
      </c>
    </row>
    <row r="1117" customFormat="1" ht="14.25" hidden="1" spans="1:9">
      <c r="A1117" s="151" t="s">
        <v>1403</v>
      </c>
      <c r="B1117" s="156">
        <v>2170102</v>
      </c>
      <c r="C1117" s="156" t="s">
        <v>1436</v>
      </c>
      <c r="D1117" s="158">
        <v>0</v>
      </c>
      <c r="E1117" s="158">
        <v>0</v>
      </c>
      <c r="F1117" s="158"/>
      <c r="G1117" s="214"/>
      <c r="H1117" s="214"/>
      <c r="I1117" s="151">
        <f t="shared" si="36"/>
        <v>0</v>
      </c>
    </row>
    <row r="1118" customFormat="1" ht="14.25" hidden="1" spans="1:9">
      <c r="A1118" s="151" t="s">
        <v>1403</v>
      </c>
      <c r="B1118" s="156">
        <v>2170103</v>
      </c>
      <c r="C1118" s="156" t="s">
        <v>1406</v>
      </c>
      <c r="D1118" s="158">
        <v>0</v>
      </c>
      <c r="E1118" s="158">
        <v>0</v>
      </c>
      <c r="F1118" s="158"/>
      <c r="G1118" s="214"/>
      <c r="H1118" s="214"/>
      <c r="I1118" s="151">
        <f t="shared" si="36"/>
        <v>0</v>
      </c>
    </row>
    <row r="1119" customFormat="1" ht="14.25" hidden="1" spans="1:9">
      <c r="A1119" s="151" t="s">
        <v>1403</v>
      </c>
      <c r="B1119" s="156">
        <v>2170104</v>
      </c>
      <c r="C1119" s="156" t="s">
        <v>2234</v>
      </c>
      <c r="D1119" s="158">
        <v>0</v>
      </c>
      <c r="E1119" s="158">
        <v>0</v>
      </c>
      <c r="F1119" s="158"/>
      <c r="G1119" s="214"/>
      <c r="H1119" s="214"/>
      <c r="I1119" s="151">
        <f t="shared" si="36"/>
        <v>0</v>
      </c>
    </row>
    <row r="1120" customFormat="1" ht="14.25" hidden="1" spans="1:9">
      <c r="A1120" s="151" t="s">
        <v>1403</v>
      </c>
      <c r="B1120" s="156">
        <v>2170150</v>
      </c>
      <c r="C1120" s="156" t="s">
        <v>1413</v>
      </c>
      <c r="D1120" s="158">
        <v>0</v>
      </c>
      <c r="E1120" s="158">
        <v>0</v>
      </c>
      <c r="F1120" s="158"/>
      <c r="G1120" s="214"/>
      <c r="H1120" s="214"/>
      <c r="I1120" s="151">
        <f t="shared" si="36"/>
        <v>0</v>
      </c>
    </row>
    <row r="1121" customFormat="1" ht="14.25" hidden="1" spans="1:9">
      <c r="A1121" s="151" t="s">
        <v>1403</v>
      </c>
      <c r="B1121" s="156">
        <v>2170199</v>
      </c>
      <c r="C1121" s="156" t="s">
        <v>2235</v>
      </c>
      <c r="D1121" s="158">
        <v>0</v>
      </c>
      <c r="E1121" s="158">
        <v>0</v>
      </c>
      <c r="F1121" s="158"/>
      <c r="G1121" s="214"/>
      <c r="H1121" s="214"/>
      <c r="I1121" s="151">
        <f t="shared" si="36"/>
        <v>0</v>
      </c>
    </row>
    <row r="1122" customFormat="1" ht="14.25" hidden="1" spans="1:9">
      <c r="A1122" s="151" t="s">
        <v>1401</v>
      </c>
      <c r="B1122" s="156">
        <v>21702</v>
      </c>
      <c r="C1122" s="215" t="s">
        <v>2236</v>
      </c>
      <c r="D1122" s="162">
        <f>SUM(D1123:D1131)</f>
        <v>0</v>
      </c>
      <c r="E1122" s="162">
        <f>SUM(E1123:E1131)</f>
        <v>0</v>
      </c>
      <c r="F1122" s="162">
        <f>SUM(F1123:F1131)</f>
        <v>0</v>
      </c>
      <c r="G1122" s="214"/>
      <c r="H1122" s="214"/>
      <c r="I1122" s="151">
        <f t="shared" si="36"/>
        <v>0</v>
      </c>
    </row>
    <row r="1123" customFormat="1" ht="14.25" hidden="1" spans="1:9">
      <c r="A1123" s="151" t="s">
        <v>1403</v>
      </c>
      <c r="B1123" s="156">
        <v>2170201</v>
      </c>
      <c r="C1123" s="156" t="s">
        <v>2237</v>
      </c>
      <c r="D1123" s="158">
        <v>0</v>
      </c>
      <c r="E1123" s="158">
        <v>0</v>
      </c>
      <c r="F1123" s="158"/>
      <c r="G1123" s="214"/>
      <c r="H1123" s="214"/>
      <c r="I1123" s="151">
        <f t="shared" si="36"/>
        <v>0</v>
      </c>
    </row>
    <row r="1124" customFormat="1" ht="14.25" hidden="1" spans="1:9">
      <c r="A1124" s="151" t="s">
        <v>1403</v>
      </c>
      <c r="B1124" s="156">
        <v>2170202</v>
      </c>
      <c r="C1124" s="156" t="s">
        <v>2238</v>
      </c>
      <c r="D1124" s="158">
        <v>0</v>
      </c>
      <c r="E1124" s="158">
        <v>0</v>
      </c>
      <c r="F1124" s="158"/>
      <c r="G1124" s="214"/>
      <c r="H1124" s="214"/>
      <c r="I1124" s="151">
        <f t="shared" si="36"/>
        <v>0</v>
      </c>
    </row>
    <row r="1125" customFormat="1" ht="14.25" hidden="1" spans="1:9">
      <c r="A1125" s="151" t="s">
        <v>1403</v>
      </c>
      <c r="B1125" s="156">
        <v>2170203</v>
      </c>
      <c r="C1125" s="156" t="s">
        <v>2239</v>
      </c>
      <c r="D1125" s="158">
        <v>0</v>
      </c>
      <c r="E1125" s="158">
        <v>0</v>
      </c>
      <c r="F1125" s="158"/>
      <c r="G1125" s="214"/>
      <c r="H1125" s="214"/>
      <c r="I1125" s="151">
        <f t="shared" si="36"/>
        <v>0</v>
      </c>
    </row>
    <row r="1126" customFormat="1" ht="14.25" hidden="1" spans="1:9">
      <c r="A1126" s="151" t="s">
        <v>1403</v>
      </c>
      <c r="B1126" s="156">
        <v>2170204</v>
      </c>
      <c r="C1126" s="156" t="s">
        <v>2240</v>
      </c>
      <c r="D1126" s="158">
        <v>0</v>
      </c>
      <c r="E1126" s="158">
        <v>0</v>
      </c>
      <c r="F1126" s="158"/>
      <c r="G1126" s="214"/>
      <c r="H1126" s="214"/>
      <c r="I1126" s="151">
        <f t="shared" si="36"/>
        <v>0</v>
      </c>
    </row>
    <row r="1127" customFormat="1" ht="14.25" hidden="1" spans="1:9">
      <c r="A1127" s="151" t="s">
        <v>1403</v>
      </c>
      <c r="B1127" s="156">
        <v>2170205</v>
      </c>
      <c r="C1127" s="156" t="s">
        <v>2241</v>
      </c>
      <c r="D1127" s="158">
        <v>0</v>
      </c>
      <c r="E1127" s="158">
        <v>0</v>
      </c>
      <c r="F1127" s="158"/>
      <c r="G1127" s="214"/>
      <c r="H1127" s="214"/>
      <c r="I1127" s="151">
        <f t="shared" si="36"/>
        <v>0</v>
      </c>
    </row>
    <row r="1128" customFormat="1" ht="14.25" hidden="1" spans="1:9">
      <c r="A1128" s="151" t="s">
        <v>1403</v>
      </c>
      <c r="B1128" s="156">
        <v>2170206</v>
      </c>
      <c r="C1128" s="156" t="s">
        <v>2242</v>
      </c>
      <c r="D1128" s="158">
        <v>0</v>
      </c>
      <c r="E1128" s="158">
        <v>0</v>
      </c>
      <c r="F1128" s="158"/>
      <c r="G1128" s="214"/>
      <c r="H1128" s="214"/>
      <c r="I1128" s="151">
        <f t="shared" si="36"/>
        <v>0</v>
      </c>
    </row>
    <row r="1129" customFormat="1" ht="14.25" hidden="1" spans="1:9">
      <c r="A1129" s="151" t="s">
        <v>1403</v>
      </c>
      <c r="B1129" s="156">
        <v>2170207</v>
      </c>
      <c r="C1129" s="156" t="s">
        <v>2243</v>
      </c>
      <c r="D1129" s="158">
        <v>0</v>
      </c>
      <c r="E1129" s="158">
        <v>0</v>
      </c>
      <c r="F1129" s="158"/>
      <c r="G1129" s="214"/>
      <c r="H1129" s="214"/>
      <c r="I1129" s="151">
        <f t="shared" si="36"/>
        <v>0</v>
      </c>
    </row>
    <row r="1130" customFormat="1" ht="14.25" hidden="1" spans="1:9">
      <c r="A1130" s="151" t="s">
        <v>1403</v>
      </c>
      <c r="B1130" s="156">
        <v>2170208</v>
      </c>
      <c r="C1130" s="156" t="s">
        <v>2244</v>
      </c>
      <c r="D1130" s="158">
        <v>0</v>
      </c>
      <c r="E1130" s="158">
        <v>0</v>
      </c>
      <c r="F1130" s="158"/>
      <c r="G1130" s="214"/>
      <c r="H1130" s="214"/>
      <c r="I1130" s="151">
        <f t="shared" si="36"/>
        <v>0</v>
      </c>
    </row>
    <row r="1131" customFormat="1" ht="14.25" hidden="1" spans="1:9">
      <c r="A1131" s="151" t="s">
        <v>1403</v>
      </c>
      <c r="B1131" s="156">
        <v>2170299</v>
      </c>
      <c r="C1131" s="156" t="s">
        <v>2245</v>
      </c>
      <c r="D1131" s="158">
        <v>0</v>
      </c>
      <c r="E1131" s="158">
        <v>0</v>
      </c>
      <c r="F1131" s="158"/>
      <c r="G1131" s="214"/>
      <c r="H1131" s="214"/>
      <c r="I1131" s="151">
        <f t="shared" si="36"/>
        <v>0</v>
      </c>
    </row>
    <row r="1132" customFormat="1" ht="14.25" hidden="1" spans="1:9">
      <c r="A1132" s="151" t="s">
        <v>1401</v>
      </c>
      <c r="B1132" s="156">
        <v>21703</v>
      </c>
      <c r="C1132" s="215" t="s">
        <v>2246</v>
      </c>
      <c r="D1132" s="162">
        <f>SUM(D1133:D1137)</f>
        <v>0</v>
      </c>
      <c r="E1132" s="162">
        <f>SUM(E1133:E1137)</f>
        <v>0</v>
      </c>
      <c r="F1132" s="162">
        <f>SUM(F1133:F1137)</f>
        <v>0</v>
      </c>
      <c r="G1132" s="214"/>
      <c r="H1132" s="214"/>
      <c r="I1132" s="151">
        <f t="shared" si="36"/>
        <v>0</v>
      </c>
    </row>
    <row r="1133" customFormat="1" ht="14.25" hidden="1" spans="1:9">
      <c r="A1133" s="151" t="s">
        <v>1403</v>
      </c>
      <c r="B1133" s="156">
        <v>2170301</v>
      </c>
      <c r="C1133" s="156" t="s">
        <v>2247</v>
      </c>
      <c r="D1133" s="158">
        <v>0</v>
      </c>
      <c r="E1133" s="158">
        <v>0</v>
      </c>
      <c r="F1133" s="158"/>
      <c r="G1133" s="214"/>
      <c r="H1133" s="214"/>
      <c r="I1133" s="151">
        <f t="shared" si="36"/>
        <v>0</v>
      </c>
    </row>
    <row r="1134" customFormat="1" ht="14.25" hidden="1" spans="1:9">
      <c r="A1134" s="151" t="s">
        <v>1403</v>
      </c>
      <c r="B1134" s="156">
        <v>2170302</v>
      </c>
      <c r="C1134" s="156" t="s">
        <v>2248</v>
      </c>
      <c r="D1134" s="158">
        <v>0</v>
      </c>
      <c r="E1134" s="158">
        <v>0</v>
      </c>
      <c r="F1134" s="158"/>
      <c r="G1134" s="214"/>
      <c r="H1134" s="214"/>
      <c r="I1134" s="151">
        <f t="shared" si="36"/>
        <v>0</v>
      </c>
    </row>
    <row r="1135" customFormat="1" ht="14.25" hidden="1" spans="1:9">
      <c r="A1135" s="151" t="s">
        <v>1403</v>
      </c>
      <c r="B1135" s="156">
        <v>2170303</v>
      </c>
      <c r="C1135" s="156" t="s">
        <v>2249</v>
      </c>
      <c r="D1135" s="158">
        <v>0</v>
      </c>
      <c r="E1135" s="158">
        <v>0</v>
      </c>
      <c r="F1135" s="158"/>
      <c r="G1135" s="214"/>
      <c r="H1135" s="214"/>
      <c r="I1135" s="151">
        <f t="shared" si="36"/>
        <v>0</v>
      </c>
    </row>
    <row r="1136" customFormat="1" ht="14.25" hidden="1" spans="1:9">
      <c r="A1136" s="151" t="s">
        <v>1403</v>
      </c>
      <c r="B1136" s="156">
        <v>2170304</v>
      </c>
      <c r="C1136" s="156" t="s">
        <v>2250</v>
      </c>
      <c r="D1136" s="158">
        <v>0</v>
      </c>
      <c r="E1136" s="158">
        <v>0</v>
      </c>
      <c r="F1136" s="158"/>
      <c r="G1136" s="214"/>
      <c r="H1136" s="214"/>
      <c r="I1136" s="151">
        <f t="shared" si="36"/>
        <v>0</v>
      </c>
    </row>
    <row r="1137" customFormat="1" ht="14.25" hidden="1" spans="1:9">
      <c r="A1137" s="151" t="s">
        <v>1403</v>
      </c>
      <c r="B1137" s="156">
        <v>2170399</v>
      </c>
      <c r="C1137" s="156" t="s">
        <v>2251</v>
      </c>
      <c r="D1137" s="158">
        <v>0</v>
      </c>
      <c r="E1137" s="158">
        <v>0</v>
      </c>
      <c r="F1137" s="158"/>
      <c r="G1137" s="214"/>
      <c r="H1137" s="214"/>
      <c r="I1137" s="151">
        <f t="shared" si="36"/>
        <v>0</v>
      </c>
    </row>
    <row r="1138" customFormat="1" ht="14.25" hidden="1" spans="1:9">
      <c r="A1138" s="151" t="s">
        <v>1401</v>
      </c>
      <c r="B1138" s="156">
        <v>21704</v>
      </c>
      <c r="C1138" s="215" t="s">
        <v>2252</v>
      </c>
      <c r="D1138" s="162">
        <f>SUM(D1139:D1140)</f>
        <v>0</v>
      </c>
      <c r="E1138" s="162">
        <f>SUM(E1139:E1140)</f>
        <v>0</v>
      </c>
      <c r="F1138" s="162">
        <f>SUM(F1139:F1140)</f>
        <v>0</v>
      </c>
      <c r="G1138" s="214"/>
      <c r="H1138" s="214"/>
      <c r="I1138" s="151">
        <f t="shared" si="36"/>
        <v>0</v>
      </c>
    </row>
    <row r="1139" customFormat="1" ht="14.25" hidden="1" spans="1:9">
      <c r="A1139" s="151" t="s">
        <v>1403</v>
      </c>
      <c r="B1139" s="156">
        <v>2170401</v>
      </c>
      <c r="C1139" s="156" t="s">
        <v>2253</v>
      </c>
      <c r="D1139" s="158">
        <v>0</v>
      </c>
      <c r="E1139" s="158">
        <v>0</v>
      </c>
      <c r="F1139" s="158"/>
      <c r="G1139" s="214"/>
      <c r="H1139" s="214"/>
      <c r="I1139" s="151">
        <f t="shared" si="36"/>
        <v>0</v>
      </c>
    </row>
    <row r="1140" customFormat="1" ht="14.25" hidden="1" spans="1:9">
      <c r="A1140" s="151" t="s">
        <v>1403</v>
      </c>
      <c r="B1140" s="156">
        <v>2170499</v>
      </c>
      <c r="C1140" s="156" t="s">
        <v>2254</v>
      </c>
      <c r="D1140" s="158">
        <v>0</v>
      </c>
      <c r="E1140" s="158">
        <v>0</v>
      </c>
      <c r="F1140" s="158"/>
      <c r="G1140" s="214"/>
      <c r="H1140" s="214"/>
      <c r="I1140" s="151">
        <f t="shared" si="36"/>
        <v>0</v>
      </c>
    </row>
    <row r="1141" customFormat="1" ht="14.25" hidden="1" spans="1:9">
      <c r="A1141" s="151" t="s">
        <v>1401</v>
      </c>
      <c r="B1141" s="156">
        <v>21799</v>
      </c>
      <c r="C1141" s="215" t="s">
        <v>2255</v>
      </c>
      <c r="D1141" s="162">
        <f>SUM(D1142:D1143)</f>
        <v>0</v>
      </c>
      <c r="E1141" s="162">
        <f>SUM(E1142:E1143)</f>
        <v>0</v>
      </c>
      <c r="F1141" s="162">
        <f>SUM(F1142:F1143)</f>
        <v>0</v>
      </c>
      <c r="G1141" s="214"/>
      <c r="H1141" s="214"/>
      <c r="I1141" s="151">
        <f t="shared" si="36"/>
        <v>0</v>
      </c>
    </row>
    <row r="1142" customFormat="1" ht="14.25" hidden="1" spans="1:9">
      <c r="A1142" s="151" t="s">
        <v>1403</v>
      </c>
      <c r="B1142" s="156">
        <v>2179902</v>
      </c>
      <c r="C1142" s="156" t="s">
        <v>2256</v>
      </c>
      <c r="D1142" s="158">
        <v>0</v>
      </c>
      <c r="E1142" s="158">
        <v>0</v>
      </c>
      <c r="F1142" s="158"/>
      <c r="G1142" s="214"/>
      <c r="H1142" s="214"/>
      <c r="I1142" s="151">
        <f t="shared" si="36"/>
        <v>0</v>
      </c>
    </row>
    <row r="1143" customFormat="1" ht="14.25" hidden="1" spans="1:9">
      <c r="A1143" s="151" t="s">
        <v>1403</v>
      </c>
      <c r="B1143" s="156">
        <v>2179999</v>
      </c>
      <c r="C1143" s="156" t="s">
        <v>2257</v>
      </c>
      <c r="D1143" s="158">
        <v>0</v>
      </c>
      <c r="E1143" s="158">
        <v>0</v>
      </c>
      <c r="F1143" s="158"/>
      <c r="G1143" s="214"/>
      <c r="H1143" s="214"/>
      <c r="I1143" s="151">
        <f t="shared" si="36"/>
        <v>0</v>
      </c>
    </row>
    <row r="1144" customFormat="1" ht="14.25" hidden="1" spans="1:9">
      <c r="A1144" s="151" t="s">
        <v>1399</v>
      </c>
      <c r="B1144" s="156">
        <v>219</v>
      </c>
      <c r="C1144" s="215" t="s">
        <v>2258</v>
      </c>
      <c r="D1144" s="162">
        <f>SUM(D1145:D1153)</f>
        <v>0</v>
      </c>
      <c r="E1144" s="162">
        <f>SUM(E1145:E1153)</f>
        <v>0</v>
      </c>
      <c r="F1144" s="162">
        <f>SUM(F1145:F1153)</f>
        <v>0</v>
      </c>
      <c r="G1144" s="214"/>
      <c r="H1144" s="214"/>
      <c r="I1144" s="151">
        <f t="shared" si="36"/>
        <v>0</v>
      </c>
    </row>
    <row r="1145" customFormat="1" ht="14.25" hidden="1" spans="1:9">
      <c r="A1145" s="151" t="s">
        <v>1403</v>
      </c>
      <c r="B1145" s="156">
        <v>21901</v>
      </c>
      <c r="C1145" s="215" t="s">
        <v>2259</v>
      </c>
      <c r="D1145" s="158">
        <v>0</v>
      </c>
      <c r="E1145" s="158">
        <v>0</v>
      </c>
      <c r="F1145" s="158"/>
      <c r="G1145" s="214"/>
      <c r="H1145" s="214"/>
      <c r="I1145" s="151">
        <f t="shared" si="36"/>
        <v>0</v>
      </c>
    </row>
    <row r="1146" customFormat="1" ht="14.25" hidden="1" spans="1:9">
      <c r="A1146" s="151" t="s">
        <v>1403</v>
      </c>
      <c r="B1146" s="156">
        <v>21902</v>
      </c>
      <c r="C1146" s="215" t="s">
        <v>2260</v>
      </c>
      <c r="D1146" s="158">
        <v>0</v>
      </c>
      <c r="E1146" s="158">
        <v>0</v>
      </c>
      <c r="F1146" s="158"/>
      <c r="G1146" s="214"/>
      <c r="H1146" s="214"/>
      <c r="I1146" s="151">
        <f t="shared" si="36"/>
        <v>0</v>
      </c>
    </row>
    <row r="1147" customFormat="1" ht="14.25" hidden="1" spans="1:9">
      <c r="A1147" s="151" t="s">
        <v>1403</v>
      </c>
      <c r="B1147" s="156">
        <v>21903</v>
      </c>
      <c r="C1147" s="215" t="s">
        <v>2261</v>
      </c>
      <c r="D1147" s="158">
        <v>0</v>
      </c>
      <c r="E1147" s="158">
        <v>0</v>
      </c>
      <c r="F1147" s="158"/>
      <c r="G1147" s="214"/>
      <c r="H1147" s="214"/>
      <c r="I1147" s="151">
        <f t="shared" si="36"/>
        <v>0</v>
      </c>
    </row>
    <row r="1148" customFormat="1" ht="14.25" hidden="1" spans="1:9">
      <c r="A1148" s="151" t="s">
        <v>1403</v>
      </c>
      <c r="B1148" s="156">
        <v>21904</v>
      </c>
      <c r="C1148" s="215" t="s">
        <v>2262</v>
      </c>
      <c r="D1148" s="158">
        <v>0</v>
      </c>
      <c r="E1148" s="158">
        <v>0</v>
      </c>
      <c r="F1148" s="158"/>
      <c r="G1148" s="214"/>
      <c r="H1148" s="214"/>
      <c r="I1148" s="151">
        <f t="shared" si="36"/>
        <v>0</v>
      </c>
    </row>
    <row r="1149" customFormat="1" ht="14.25" hidden="1" spans="1:9">
      <c r="A1149" s="151" t="s">
        <v>1403</v>
      </c>
      <c r="B1149" s="156">
        <v>21905</v>
      </c>
      <c r="C1149" s="215" t="s">
        <v>2263</v>
      </c>
      <c r="D1149" s="158">
        <v>0</v>
      </c>
      <c r="E1149" s="158">
        <v>0</v>
      </c>
      <c r="F1149" s="158"/>
      <c r="G1149" s="214"/>
      <c r="H1149" s="214"/>
      <c r="I1149" s="151">
        <f t="shared" si="36"/>
        <v>0</v>
      </c>
    </row>
    <row r="1150" customFormat="1" ht="14.25" hidden="1" spans="1:9">
      <c r="A1150" s="151" t="s">
        <v>1403</v>
      </c>
      <c r="B1150" s="156">
        <v>21906</v>
      </c>
      <c r="C1150" s="215" t="s">
        <v>2264</v>
      </c>
      <c r="D1150" s="158">
        <v>0</v>
      </c>
      <c r="E1150" s="158">
        <v>0</v>
      </c>
      <c r="F1150" s="158"/>
      <c r="G1150" s="214"/>
      <c r="H1150" s="214"/>
      <c r="I1150" s="151">
        <f t="shared" si="36"/>
        <v>0</v>
      </c>
    </row>
    <row r="1151" customFormat="1" ht="14.25" hidden="1" spans="1:9">
      <c r="A1151" s="151" t="s">
        <v>1403</v>
      </c>
      <c r="B1151" s="156">
        <v>21907</v>
      </c>
      <c r="C1151" s="215" t="s">
        <v>2265</v>
      </c>
      <c r="D1151" s="158">
        <v>0</v>
      </c>
      <c r="E1151" s="158">
        <v>0</v>
      </c>
      <c r="F1151" s="158"/>
      <c r="G1151" s="214"/>
      <c r="H1151" s="214"/>
      <c r="I1151" s="151">
        <f t="shared" si="36"/>
        <v>0</v>
      </c>
    </row>
    <row r="1152" customFormat="1" ht="14.25" hidden="1" spans="1:9">
      <c r="A1152" s="151" t="s">
        <v>1403</v>
      </c>
      <c r="B1152" s="156">
        <v>21908</v>
      </c>
      <c r="C1152" s="215" t="s">
        <v>2266</v>
      </c>
      <c r="D1152" s="158">
        <v>0</v>
      </c>
      <c r="E1152" s="158">
        <v>0</v>
      </c>
      <c r="F1152" s="158"/>
      <c r="G1152" s="214"/>
      <c r="H1152" s="214"/>
      <c r="I1152" s="151">
        <f t="shared" si="36"/>
        <v>0</v>
      </c>
    </row>
    <row r="1153" customFormat="1" ht="14.25" hidden="1" spans="1:9">
      <c r="A1153" s="151" t="s">
        <v>1403</v>
      </c>
      <c r="B1153" s="156">
        <v>21999</v>
      </c>
      <c r="C1153" s="215" t="s">
        <v>2267</v>
      </c>
      <c r="D1153" s="158">
        <v>0</v>
      </c>
      <c r="E1153" s="158">
        <v>0</v>
      </c>
      <c r="F1153" s="158"/>
      <c r="G1153" s="214"/>
      <c r="H1153" s="214"/>
      <c r="I1153" s="151">
        <f t="shared" si="36"/>
        <v>0</v>
      </c>
    </row>
    <row r="1154" s="198" customFormat="1" ht="16" customHeight="1" spans="1:9">
      <c r="A1154" s="151" t="s">
        <v>1399</v>
      </c>
      <c r="B1154" s="209">
        <v>220</v>
      </c>
      <c r="C1154" s="212" t="s">
        <v>2268</v>
      </c>
      <c r="D1154" s="210">
        <f>SUM(D1155,D1182,D1197)</f>
        <v>854</v>
      </c>
      <c r="E1154" s="210">
        <f>SUM(E1155,E1182,E1197)</f>
        <v>2277</v>
      </c>
      <c r="F1154" s="210">
        <f>SUM(F1155,F1182,F1197)</f>
        <v>1065</v>
      </c>
      <c r="G1154" s="211">
        <f>F1154/D1154*100</f>
        <v>124.707259953162</v>
      </c>
      <c r="H1154" s="211">
        <f>F1154/E1154*100</f>
        <v>46.7720685111989</v>
      </c>
      <c r="I1154" s="151">
        <f t="shared" si="36"/>
        <v>4196</v>
      </c>
    </row>
    <row r="1155" s="198" customFormat="1" ht="16" customHeight="1" spans="1:9">
      <c r="A1155" s="151" t="s">
        <v>1401</v>
      </c>
      <c r="B1155" s="209">
        <v>22001</v>
      </c>
      <c r="C1155" s="212" t="s">
        <v>2269</v>
      </c>
      <c r="D1155" s="210">
        <f>SUM(D1156:D1181)</f>
        <v>711</v>
      </c>
      <c r="E1155" s="210">
        <f>SUM(E1156:E1181)</f>
        <v>2110</v>
      </c>
      <c r="F1155" s="210">
        <f>SUM(F1156:F1181)</f>
        <v>898</v>
      </c>
      <c r="G1155" s="211">
        <f>F1155/D1155*100</f>
        <v>126.300984528833</v>
      </c>
      <c r="H1155" s="211">
        <f>F1155/E1155*100</f>
        <v>42.5592417061611</v>
      </c>
      <c r="I1155" s="151">
        <f t="shared" si="36"/>
        <v>3719</v>
      </c>
    </row>
    <row r="1156" s="198" customFormat="1" ht="16" customHeight="1" spans="1:9">
      <c r="A1156" s="151" t="s">
        <v>1403</v>
      </c>
      <c r="B1156" s="209">
        <v>2200101</v>
      </c>
      <c r="C1156" s="209" t="s">
        <v>1404</v>
      </c>
      <c r="D1156" s="213">
        <v>703</v>
      </c>
      <c r="E1156" s="213">
        <v>755</v>
      </c>
      <c r="F1156" s="213">
        <v>773</v>
      </c>
      <c r="G1156" s="211">
        <f>F1156/D1156*100</f>
        <v>109.957325746799</v>
      </c>
      <c r="H1156" s="211">
        <f>F1156/E1156*100</f>
        <v>102.384105960265</v>
      </c>
      <c r="I1156" s="151">
        <f t="shared" si="36"/>
        <v>2231</v>
      </c>
    </row>
    <row r="1157" s="198" customFormat="1" ht="16" customHeight="1" spans="1:9">
      <c r="A1157" s="151" t="s">
        <v>1403</v>
      </c>
      <c r="B1157" s="209">
        <v>2200102</v>
      </c>
      <c r="C1157" s="209" t="s">
        <v>1405</v>
      </c>
      <c r="D1157" s="213">
        <v>8</v>
      </c>
      <c r="E1157" s="213">
        <v>470</v>
      </c>
      <c r="F1157" s="213">
        <v>125</v>
      </c>
      <c r="G1157" s="211">
        <f>F1157/D1157*100</f>
        <v>1562.5</v>
      </c>
      <c r="H1157" s="211">
        <f>F1157/E1157*100</f>
        <v>26.5957446808511</v>
      </c>
      <c r="I1157" s="151">
        <f t="shared" si="36"/>
        <v>603</v>
      </c>
    </row>
    <row r="1158" customFormat="1" ht="14.25" hidden="1" spans="1:9">
      <c r="A1158" s="151" t="s">
        <v>1403</v>
      </c>
      <c r="B1158" s="156">
        <v>2200103</v>
      </c>
      <c r="C1158" s="156" t="s">
        <v>1406</v>
      </c>
      <c r="D1158" s="158">
        <v>0</v>
      </c>
      <c r="E1158" s="158">
        <v>0</v>
      </c>
      <c r="F1158" s="158"/>
      <c r="G1158" s="214"/>
      <c r="H1158" s="214"/>
      <c r="I1158" s="151">
        <f t="shared" si="36"/>
        <v>0</v>
      </c>
    </row>
    <row r="1159" customFormat="1" ht="14.25" hidden="1" spans="1:9">
      <c r="A1159" s="151" t="s">
        <v>1403</v>
      </c>
      <c r="B1159" s="156">
        <v>2200104</v>
      </c>
      <c r="C1159" s="156" t="s">
        <v>2270</v>
      </c>
      <c r="D1159" s="158">
        <v>0</v>
      </c>
      <c r="E1159" s="158">
        <v>0</v>
      </c>
      <c r="F1159" s="158"/>
      <c r="G1159" s="214"/>
      <c r="H1159" s="214"/>
      <c r="I1159" s="151">
        <f t="shared" ref="I1159:I1222" si="37">D1159+E1159+F1159</f>
        <v>0</v>
      </c>
    </row>
    <row r="1160" s="198" customFormat="1" ht="16" customHeight="1" spans="1:9">
      <c r="A1160" s="151" t="s">
        <v>1403</v>
      </c>
      <c r="B1160" s="209">
        <v>2200106</v>
      </c>
      <c r="C1160" s="209" t="s">
        <v>2271</v>
      </c>
      <c r="D1160" s="213">
        <v>0</v>
      </c>
      <c r="E1160" s="213">
        <v>-67</v>
      </c>
      <c r="F1160" s="213"/>
      <c r="G1160" s="211"/>
      <c r="H1160" s="211">
        <f>F1160/E1160*100</f>
        <v>0</v>
      </c>
      <c r="I1160" s="151">
        <f t="shared" si="37"/>
        <v>-67</v>
      </c>
    </row>
    <row r="1161" customFormat="1" ht="14.25" hidden="1" spans="1:9">
      <c r="A1161" s="151" t="s">
        <v>1403</v>
      </c>
      <c r="B1161" s="156">
        <v>2200107</v>
      </c>
      <c r="C1161" s="156" t="s">
        <v>2272</v>
      </c>
      <c r="D1161" s="158">
        <v>0</v>
      </c>
      <c r="E1161" s="158">
        <v>0</v>
      </c>
      <c r="F1161" s="158"/>
      <c r="G1161" s="214"/>
      <c r="H1161" s="214"/>
      <c r="I1161" s="151">
        <f t="shared" si="37"/>
        <v>0</v>
      </c>
    </row>
    <row r="1162" customFormat="1" ht="14.25" hidden="1" spans="1:9">
      <c r="A1162" s="151" t="s">
        <v>1403</v>
      </c>
      <c r="B1162" s="156">
        <v>2200108</v>
      </c>
      <c r="C1162" s="156" t="s">
        <v>2273</v>
      </c>
      <c r="D1162" s="158">
        <v>0</v>
      </c>
      <c r="E1162" s="158">
        <v>0</v>
      </c>
      <c r="F1162" s="158"/>
      <c r="G1162" s="214"/>
      <c r="H1162" s="214"/>
      <c r="I1162" s="151">
        <f t="shared" si="37"/>
        <v>0</v>
      </c>
    </row>
    <row r="1163" customFormat="1" ht="14.25" hidden="1" spans="1:9">
      <c r="A1163" s="151" t="s">
        <v>1403</v>
      </c>
      <c r="B1163" s="156">
        <v>2200109</v>
      </c>
      <c r="C1163" s="156" t="s">
        <v>2274</v>
      </c>
      <c r="D1163" s="158">
        <v>0</v>
      </c>
      <c r="E1163" s="158">
        <v>0</v>
      </c>
      <c r="F1163" s="158"/>
      <c r="G1163" s="214"/>
      <c r="H1163" s="214"/>
      <c r="I1163" s="151">
        <f t="shared" si="37"/>
        <v>0</v>
      </c>
    </row>
    <row r="1164" customFormat="1" ht="14.25" hidden="1" spans="1:9">
      <c r="A1164" s="151" t="s">
        <v>1403</v>
      </c>
      <c r="B1164" s="156">
        <v>2200112</v>
      </c>
      <c r="C1164" s="156" t="s">
        <v>2275</v>
      </c>
      <c r="D1164" s="158">
        <v>0</v>
      </c>
      <c r="E1164" s="158">
        <v>0</v>
      </c>
      <c r="F1164" s="158"/>
      <c r="G1164" s="214"/>
      <c r="H1164" s="214"/>
      <c r="I1164" s="151">
        <f t="shared" si="37"/>
        <v>0</v>
      </c>
    </row>
    <row r="1165" customFormat="1" ht="14.25" hidden="1" spans="1:9">
      <c r="A1165" s="151" t="s">
        <v>1403</v>
      </c>
      <c r="B1165" s="156">
        <v>2200113</v>
      </c>
      <c r="C1165" s="156" t="s">
        <v>2276</v>
      </c>
      <c r="D1165" s="158">
        <v>0</v>
      </c>
      <c r="E1165" s="158">
        <v>0</v>
      </c>
      <c r="F1165" s="158"/>
      <c r="G1165" s="214"/>
      <c r="H1165" s="214"/>
      <c r="I1165" s="151">
        <f t="shared" si="37"/>
        <v>0</v>
      </c>
    </row>
    <row r="1166" customFormat="1" ht="14.25" hidden="1" spans="1:9">
      <c r="A1166" s="151" t="s">
        <v>1403</v>
      </c>
      <c r="B1166" s="156">
        <v>2200114</v>
      </c>
      <c r="C1166" s="156" t="s">
        <v>2277</v>
      </c>
      <c r="D1166" s="158">
        <v>0</v>
      </c>
      <c r="E1166" s="158">
        <v>0</v>
      </c>
      <c r="F1166" s="158"/>
      <c r="G1166" s="214"/>
      <c r="H1166" s="214"/>
      <c r="I1166" s="151">
        <f t="shared" si="37"/>
        <v>0</v>
      </c>
    </row>
    <row r="1167" customFormat="1" ht="14.25" hidden="1" spans="1:9">
      <c r="A1167" s="151" t="s">
        <v>1403</v>
      </c>
      <c r="B1167" s="156">
        <v>2200115</v>
      </c>
      <c r="C1167" s="156" t="s">
        <v>2278</v>
      </c>
      <c r="D1167" s="158">
        <v>0</v>
      </c>
      <c r="E1167" s="158">
        <v>0</v>
      </c>
      <c r="F1167" s="158"/>
      <c r="G1167" s="214"/>
      <c r="H1167" s="214"/>
      <c r="I1167" s="151">
        <f t="shared" si="37"/>
        <v>0</v>
      </c>
    </row>
    <row r="1168" customFormat="1" ht="14.25" hidden="1" spans="1:9">
      <c r="A1168" s="151" t="s">
        <v>1403</v>
      </c>
      <c r="B1168" s="156">
        <v>2200116</v>
      </c>
      <c r="C1168" s="156" t="s">
        <v>2279</v>
      </c>
      <c r="D1168" s="158">
        <v>0</v>
      </c>
      <c r="E1168" s="158">
        <v>0</v>
      </c>
      <c r="F1168" s="158"/>
      <c r="G1168" s="214"/>
      <c r="H1168" s="214"/>
      <c r="I1168" s="151">
        <f t="shared" si="37"/>
        <v>0</v>
      </c>
    </row>
    <row r="1169" customFormat="1" ht="14.25" hidden="1" spans="1:9">
      <c r="A1169" s="151" t="s">
        <v>1403</v>
      </c>
      <c r="B1169" s="156">
        <v>2200119</v>
      </c>
      <c r="C1169" s="156" t="s">
        <v>2280</v>
      </c>
      <c r="D1169" s="158">
        <v>0</v>
      </c>
      <c r="E1169" s="158">
        <v>0</v>
      </c>
      <c r="F1169" s="158"/>
      <c r="G1169" s="214"/>
      <c r="H1169" s="214"/>
      <c r="I1169" s="151">
        <f t="shared" si="37"/>
        <v>0</v>
      </c>
    </row>
    <row r="1170" customFormat="1" ht="14.25" hidden="1" spans="1:9">
      <c r="A1170" s="151" t="s">
        <v>1403</v>
      </c>
      <c r="B1170" s="156">
        <v>2200120</v>
      </c>
      <c r="C1170" s="156" t="s">
        <v>2281</v>
      </c>
      <c r="D1170" s="158">
        <v>0</v>
      </c>
      <c r="E1170" s="158">
        <v>0</v>
      </c>
      <c r="F1170" s="158"/>
      <c r="G1170" s="214"/>
      <c r="H1170" s="214"/>
      <c r="I1170" s="151">
        <f t="shared" si="37"/>
        <v>0</v>
      </c>
    </row>
    <row r="1171" customFormat="1" ht="14.25" hidden="1" spans="1:9">
      <c r="A1171" s="151" t="s">
        <v>1403</v>
      </c>
      <c r="B1171" s="156">
        <v>2200121</v>
      </c>
      <c r="C1171" s="156" t="s">
        <v>2282</v>
      </c>
      <c r="D1171" s="158">
        <v>0</v>
      </c>
      <c r="E1171" s="158">
        <v>0</v>
      </c>
      <c r="F1171" s="158"/>
      <c r="G1171" s="214"/>
      <c r="H1171" s="214"/>
      <c r="I1171" s="151">
        <f t="shared" si="37"/>
        <v>0</v>
      </c>
    </row>
    <row r="1172" customFormat="1" ht="14.25" hidden="1" spans="1:9">
      <c r="A1172" s="151" t="s">
        <v>1403</v>
      </c>
      <c r="B1172" s="156">
        <v>2200122</v>
      </c>
      <c r="C1172" s="156" t="s">
        <v>2283</v>
      </c>
      <c r="D1172" s="158">
        <v>0</v>
      </c>
      <c r="E1172" s="158">
        <v>0</v>
      </c>
      <c r="F1172" s="158"/>
      <c r="G1172" s="214"/>
      <c r="H1172" s="214"/>
      <c r="I1172" s="151">
        <f t="shared" si="37"/>
        <v>0</v>
      </c>
    </row>
    <row r="1173" customFormat="1" ht="14.25" hidden="1" spans="1:9">
      <c r="A1173" s="151" t="s">
        <v>1403</v>
      </c>
      <c r="B1173" s="156">
        <v>2200123</v>
      </c>
      <c r="C1173" s="156" t="s">
        <v>2284</v>
      </c>
      <c r="D1173" s="158">
        <v>0</v>
      </c>
      <c r="E1173" s="158">
        <v>0</v>
      </c>
      <c r="F1173" s="158"/>
      <c r="G1173" s="214"/>
      <c r="H1173" s="214"/>
      <c r="I1173" s="151">
        <f t="shared" si="37"/>
        <v>0</v>
      </c>
    </row>
    <row r="1174" customFormat="1" ht="14.25" hidden="1" spans="1:9">
      <c r="A1174" s="151" t="s">
        <v>1403</v>
      </c>
      <c r="B1174" s="156">
        <v>2200124</v>
      </c>
      <c r="C1174" s="156" t="s">
        <v>2285</v>
      </c>
      <c r="D1174" s="158">
        <v>0</v>
      </c>
      <c r="E1174" s="158">
        <v>0</v>
      </c>
      <c r="F1174" s="158"/>
      <c r="G1174" s="214"/>
      <c r="H1174" s="214"/>
      <c r="I1174" s="151">
        <f t="shared" si="37"/>
        <v>0</v>
      </c>
    </row>
    <row r="1175" customFormat="1" ht="14.25" hidden="1" spans="1:9">
      <c r="A1175" s="151" t="s">
        <v>1403</v>
      </c>
      <c r="B1175" s="156">
        <v>2200125</v>
      </c>
      <c r="C1175" s="156" t="s">
        <v>2286</v>
      </c>
      <c r="D1175" s="158">
        <v>0</v>
      </c>
      <c r="E1175" s="158">
        <v>0</v>
      </c>
      <c r="F1175" s="158"/>
      <c r="G1175" s="214"/>
      <c r="H1175" s="214"/>
      <c r="I1175" s="151">
        <f t="shared" si="37"/>
        <v>0</v>
      </c>
    </row>
    <row r="1176" customFormat="1" ht="14.25" hidden="1" spans="1:9">
      <c r="A1176" s="151" t="s">
        <v>1403</v>
      </c>
      <c r="B1176" s="156">
        <v>2200126</v>
      </c>
      <c r="C1176" s="156" t="s">
        <v>2287</v>
      </c>
      <c r="D1176" s="158">
        <v>0</v>
      </c>
      <c r="E1176" s="158">
        <v>0</v>
      </c>
      <c r="F1176" s="158"/>
      <c r="G1176" s="214"/>
      <c r="H1176" s="214"/>
      <c r="I1176" s="151">
        <f t="shared" si="37"/>
        <v>0</v>
      </c>
    </row>
    <row r="1177" customFormat="1" ht="14.25" hidden="1" spans="1:9">
      <c r="A1177" s="151" t="s">
        <v>1403</v>
      </c>
      <c r="B1177" s="156">
        <v>2200127</v>
      </c>
      <c r="C1177" s="156" t="s">
        <v>2288</v>
      </c>
      <c r="D1177" s="158">
        <v>0</v>
      </c>
      <c r="E1177" s="158">
        <v>0</v>
      </c>
      <c r="F1177" s="158"/>
      <c r="G1177" s="214"/>
      <c r="H1177" s="214"/>
      <c r="I1177" s="151">
        <f t="shared" si="37"/>
        <v>0</v>
      </c>
    </row>
    <row r="1178" customFormat="1" ht="14.25" hidden="1" spans="1:9">
      <c r="A1178" s="151" t="s">
        <v>1403</v>
      </c>
      <c r="B1178" s="156">
        <v>2200128</v>
      </c>
      <c r="C1178" s="156" t="s">
        <v>2289</v>
      </c>
      <c r="D1178" s="158">
        <v>0</v>
      </c>
      <c r="E1178" s="158">
        <v>0</v>
      </c>
      <c r="F1178" s="158"/>
      <c r="G1178" s="214"/>
      <c r="H1178" s="214"/>
      <c r="I1178" s="151">
        <f t="shared" si="37"/>
        <v>0</v>
      </c>
    </row>
    <row r="1179" customFormat="1" ht="14.25" hidden="1" spans="1:9">
      <c r="A1179" s="151" t="s">
        <v>1403</v>
      </c>
      <c r="B1179" s="156">
        <v>2200129</v>
      </c>
      <c r="C1179" s="156" t="s">
        <v>2290</v>
      </c>
      <c r="D1179" s="158">
        <v>0</v>
      </c>
      <c r="E1179" s="158">
        <v>0</v>
      </c>
      <c r="F1179" s="158"/>
      <c r="G1179" s="214"/>
      <c r="H1179" s="214"/>
      <c r="I1179" s="151">
        <f t="shared" si="37"/>
        <v>0</v>
      </c>
    </row>
    <row r="1180" customFormat="1" ht="14.25" hidden="1" spans="1:9">
      <c r="A1180" s="151" t="s">
        <v>1403</v>
      </c>
      <c r="B1180" s="156">
        <v>2200150</v>
      </c>
      <c r="C1180" s="156" t="s">
        <v>1413</v>
      </c>
      <c r="D1180" s="158">
        <v>0</v>
      </c>
      <c r="E1180" s="158">
        <v>0</v>
      </c>
      <c r="F1180" s="158"/>
      <c r="G1180" s="214"/>
      <c r="H1180" s="214"/>
      <c r="I1180" s="151">
        <f t="shared" si="37"/>
        <v>0</v>
      </c>
    </row>
    <row r="1181" s="198" customFormat="1" ht="16" customHeight="1" spans="1:9">
      <c r="A1181" s="151" t="s">
        <v>1403</v>
      </c>
      <c r="B1181" s="209">
        <v>2200199</v>
      </c>
      <c r="C1181" s="209" t="s">
        <v>2291</v>
      </c>
      <c r="D1181" s="213">
        <v>0</v>
      </c>
      <c r="E1181" s="213">
        <v>952</v>
      </c>
      <c r="F1181" s="213"/>
      <c r="G1181" s="211"/>
      <c r="H1181" s="211">
        <f>F1181/E1181*100</f>
        <v>0</v>
      </c>
      <c r="I1181" s="151">
        <f t="shared" si="37"/>
        <v>952</v>
      </c>
    </row>
    <row r="1182" s="198" customFormat="1" ht="16" customHeight="1" spans="1:9">
      <c r="A1182" s="151" t="s">
        <v>1401</v>
      </c>
      <c r="B1182" s="209">
        <v>22005</v>
      </c>
      <c r="C1182" s="212" t="s">
        <v>2292</v>
      </c>
      <c r="D1182" s="210">
        <f>SUM(D1183:D1196)</f>
        <v>143</v>
      </c>
      <c r="E1182" s="210">
        <f>SUM(E1183:E1196)</f>
        <v>167</v>
      </c>
      <c r="F1182" s="210">
        <f>SUM(F1183:F1196)</f>
        <v>167</v>
      </c>
      <c r="G1182" s="211">
        <f>F1182/D1182*100</f>
        <v>116.783216783217</v>
      </c>
      <c r="H1182" s="211">
        <f>F1182/E1182*100</f>
        <v>100</v>
      </c>
      <c r="I1182" s="151">
        <f t="shared" si="37"/>
        <v>477</v>
      </c>
    </row>
    <row r="1183" customFormat="1" ht="14.25" hidden="1" spans="1:9">
      <c r="A1183" s="151" t="s">
        <v>1403</v>
      </c>
      <c r="B1183" s="156">
        <v>2200501</v>
      </c>
      <c r="C1183" s="156" t="s">
        <v>1451</v>
      </c>
      <c r="D1183" s="158">
        <v>0</v>
      </c>
      <c r="E1183" s="158">
        <v>0</v>
      </c>
      <c r="F1183" s="158"/>
      <c r="G1183" s="214"/>
      <c r="H1183" s="214"/>
      <c r="I1183" s="151">
        <f t="shared" si="37"/>
        <v>0</v>
      </c>
    </row>
    <row r="1184" s="198" customFormat="1" ht="16" customHeight="1" spans="1:9">
      <c r="A1184" s="151" t="s">
        <v>1403</v>
      </c>
      <c r="B1184" s="209">
        <v>2200502</v>
      </c>
      <c r="C1184" s="209" t="s">
        <v>1405</v>
      </c>
      <c r="D1184" s="213">
        <v>13</v>
      </c>
      <c r="E1184" s="213">
        <v>17</v>
      </c>
      <c r="F1184" s="213">
        <v>13</v>
      </c>
      <c r="G1184" s="211">
        <f>F1184/D1184*100</f>
        <v>100</v>
      </c>
      <c r="H1184" s="211">
        <f>F1184/E1184*100</f>
        <v>76.4705882352941</v>
      </c>
      <c r="I1184" s="151">
        <f t="shared" si="37"/>
        <v>43</v>
      </c>
    </row>
    <row r="1185" customFormat="1" ht="14.25" hidden="1" spans="1:9">
      <c r="A1185" s="151" t="s">
        <v>1403</v>
      </c>
      <c r="B1185" s="156">
        <v>2200503</v>
      </c>
      <c r="C1185" s="156" t="s">
        <v>1406</v>
      </c>
      <c r="D1185" s="158">
        <v>0</v>
      </c>
      <c r="E1185" s="158">
        <v>0</v>
      </c>
      <c r="F1185" s="158"/>
      <c r="G1185" s="214"/>
      <c r="H1185" s="214"/>
      <c r="I1185" s="151">
        <f t="shared" si="37"/>
        <v>0</v>
      </c>
    </row>
    <row r="1186" s="198" customFormat="1" ht="16" customHeight="1" spans="1:9">
      <c r="A1186" s="151" t="s">
        <v>1403</v>
      </c>
      <c r="B1186" s="209">
        <v>2200504</v>
      </c>
      <c r="C1186" s="209" t="s">
        <v>2293</v>
      </c>
      <c r="D1186" s="213">
        <v>21</v>
      </c>
      <c r="E1186" s="213">
        <v>21</v>
      </c>
      <c r="F1186" s="213">
        <v>42</v>
      </c>
      <c r="G1186" s="211">
        <f>F1186/D1186*100</f>
        <v>200</v>
      </c>
      <c r="H1186" s="211">
        <f>F1186/E1186*100</f>
        <v>200</v>
      </c>
      <c r="I1186" s="151">
        <f t="shared" si="37"/>
        <v>84</v>
      </c>
    </row>
    <row r="1187" customFormat="1" ht="14.25" hidden="1" spans="1:9">
      <c r="A1187" s="151" t="s">
        <v>1403</v>
      </c>
      <c r="B1187" s="156">
        <v>2200506</v>
      </c>
      <c r="C1187" s="156" t="s">
        <v>2294</v>
      </c>
      <c r="D1187" s="158">
        <v>0</v>
      </c>
      <c r="E1187" s="158">
        <v>0</v>
      </c>
      <c r="F1187" s="158"/>
      <c r="G1187" s="214"/>
      <c r="H1187" s="214"/>
      <c r="I1187" s="151">
        <f t="shared" si="37"/>
        <v>0</v>
      </c>
    </row>
    <row r="1188" customFormat="1" ht="14.25" hidden="1" spans="1:9">
      <c r="A1188" s="151" t="s">
        <v>1403</v>
      </c>
      <c r="B1188" s="156">
        <v>2200507</v>
      </c>
      <c r="C1188" s="156" t="s">
        <v>2295</v>
      </c>
      <c r="D1188" s="158">
        <v>0</v>
      </c>
      <c r="E1188" s="158">
        <v>0</v>
      </c>
      <c r="F1188" s="158"/>
      <c r="G1188" s="214"/>
      <c r="H1188" s="214"/>
      <c r="I1188" s="151">
        <f t="shared" si="37"/>
        <v>0</v>
      </c>
    </row>
    <row r="1189" customFormat="1" ht="14.25" hidden="1" spans="1:9">
      <c r="A1189" s="151" t="s">
        <v>1403</v>
      </c>
      <c r="B1189" s="156">
        <v>2200508</v>
      </c>
      <c r="C1189" s="156" t="s">
        <v>2296</v>
      </c>
      <c r="D1189" s="158">
        <v>0</v>
      </c>
      <c r="E1189" s="158">
        <v>0</v>
      </c>
      <c r="F1189" s="158"/>
      <c r="G1189" s="214"/>
      <c r="H1189" s="214"/>
      <c r="I1189" s="151">
        <f t="shared" si="37"/>
        <v>0</v>
      </c>
    </row>
    <row r="1190" customFormat="1" ht="14.25" hidden="1" spans="1:9">
      <c r="A1190" s="151" t="s">
        <v>1403</v>
      </c>
      <c r="B1190" s="156">
        <v>2200509</v>
      </c>
      <c r="C1190" s="156" t="s">
        <v>2297</v>
      </c>
      <c r="D1190" s="158">
        <v>0</v>
      </c>
      <c r="E1190" s="158">
        <v>0</v>
      </c>
      <c r="F1190" s="158"/>
      <c r="G1190" s="214"/>
      <c r="H1190" s="214"/>
      <c r="I1190" s="151">
        <f t="shared" si="37"/>
        <v>0</v>
      </c>
    </row>
    <row r="1191" customFormat="1" ht="14.25" hidden="1" spans="1:9">
      <c r="A1191" s="151" t="s">
        <v>1403</v>
      </c>
      <c r="B1191" s="156">
        <v>2200510</v>
      </c>
      <c r="C1191" s="156" t="s">
        <v>2298</v>
      </c>
      <c r="D1191" s="158">
        <v>0</v>
      </c>
      <c r="E1191" s="158">
        <v>0</v>
      </c>
      <c r="F1191" s="158"/>
      <c r="G1191" s="214"/>
      <c r="H1191" s="214"/>
      <c r="I1191" s="151">
        <f t="shared" si="37"/>
        <v>0</v>
      </c>
    </row>
    <row r="1192" customFormat="1" ht="14.25" hidden="1" spans="1:9">
      <c r="A1192" s="151" t="s">
        <v>1403</v>
      </c>
      <c r="B1192" s="156">
        <v>2200511</v>
      </c>
      <c r="C1192" s="156" t="s">
        <v>2299</v>
      </c>
      <c r="D1192" s="158">
        <v>0</v>
      </c>
      <c r="E1192" s="158">
        <v>0</v>
      </c>
      <c r="F1192" s="158"/>
      <c r="G1192" s="214"/>
      <c r="H1192" s="214"/>
      <c r="I1192" s="151">
        <f t="shared" si="37"/>
        <v>0</v>
      </c>
    </row>
    <row r="1193" customFormat="1" ht="14.25" hidden="1" spans="1:9">
      <c r="A1193" s="151" t="s">
        <v>1403</v>
      </c>
      <c r="B1193" s="156">
        <v>2200512</v>
      </c>
      <c r="C1193" s="156" t="s">
        <v>2300</v>
      </c>
      <c r="D1193" s="158">
        <v>0</v>
      </c>
      <c r="E1193" s="158">
        <v>0</v>
      </c>
      <c r="F1193" s="158"/>
      <c r="G1193" s="214"/>
      <c r="H1193" s="214"/>
      <c r="I1193" s="151">
        <f t="shared" si="37"/>
        <v>0</v>
      </c>
    </row>
    <row r="1194" customFormat="1" ht="14.25" hidden="1" spans="1:9">
      <c r="A1194" s="151" t="s">
        <v>1403</v>
      </c>
      <c r="B1194" s="156">
        <v>2200513</v>
      </c>
      <c r="C1194" s="156" t="s">
        <v>2301</v>
      </c>
      <c r="D1194" s="158">
        <v>0</v>
      </c>
      <c r="E1194" s="158">
        <v>0</v>
      </c>
      <c r="F1194" s="158"/>
      <c r="G1194" s="214"/>
      <c r="H1194" s="214"/>
      <c r="I1194" s="151">
        <f t="shared" si="37"/>
        <v>0</v>
      </c>
    </row>
    <row r="1195" customFormat="1" ht="14.25" hidden="1" spans="1:9">
      <c r="A1195" s="151" t="s">
        <v>1403</v>
      </c>
      <c r="B1195" s="156">
        <v>2200514</v>
      </c>
      <c r="C1195" s="156" t="s">
        <v>2302</v>
      </c>
      <c r="D1195" s="158">
        <v>0</v>
      </c>
      <c r="E1195" s="158">
        <v>0</v>
      </c>
      <c r="F1195" s="158"/>
      <c r="G1195" s="214"/>
      <c r="H1195" s="214"/>
      <c r="I1195" s="151">
        <f t="shared" si="37"/>
        <v>0</v>
      </c>
    </row>
    <row r="1196" s="198" customFormat="1" ht="16" customHeight="1" spans="1:9">
      <c r="A1196" s="151" t="s">
        <v>1403</v>
      </c>
      <c r="B1196" s="209">
        <v>2200599</v>
      </c>
      <c r="C1196" s="209" t="s">
        <v>2303</v>
      </c>
      <c r="D1196" s="213">
        <v>109</v>
      </c>
      <c r="E1196" s="213">
        <v>129</v>
      </c>
      <c r="F1196" s="213">
        <v>112</v>
      </c>
      <c r="G1196" s="211">
        <f>F1196/D1196*100</f>
        <v>102.752293577982</v>
      </c>
      <c r="H1196" s="211">
        <f>F1196/E1196*100</f>
        <v>86.8217054263566</v>
      </c>
      <c r="I1196" s="151">
        <f t="shared" si="37"/>
        <v>350</v>
      </c>
    </row>
    <row r="1197" customFormat="1" ht="14.25" hidden="1" spans="1:9">
      <c r="A1197" s="151" t="s">
        <v>1401</v>
      </c>
      <c r="B1197" s="156">
        <v>22099</v>
      </c>
      <c r="C1197" s="215" t="s">
        <v>2304</v>
      </c>
      <c r="D1197" s="162">
        <f>D1198</f>
        <v>0</v>
      </c>
      <c r="E1197" s="162">
        <f>E1198</f>
        <v>0</v>
      </c>
      <c r="F1197" s="162">
        <f>F1198</f>
        <v>0</v>
      </c>
      <c r="G1197" s="214"/>
      <c r="H1197" s="214"/>
      <c r="I1197" s="151">
        <f t="shared" si="37"/>
        <v>0</v>
      </c>
    </row>
    <row r="1198" customFormat="1" ht="14.25" hidden="1" spans="1:9">
      <c r="A1198" s="151" t="s">
        <v>1403</v>
      </c>
      <c r="B1198" s="156">
        <v>2209999</v>
      </c>
      <c r="C1198" s="156" t="s">
        <v>2305</v>
      </c>
      <c r="D1198" s="158">
        <v>0</v>
      </c>
      <c r="E1198" s="158">
        <v>0</v>
      </c>
      <c r="F1198" s="158"/>
      <c r="G1198" s="214"/>
      <c r="H1198" s="214"/>
      <c r="I1198" s="151">
        <f t="shared" si="37"/>
        <v>0</v>
      </c>
    </row>
    <row r="1199" s="198" customFormat="1" ht="16" customHeight="1" spans="1:9">
      <c r="A1199" s="151" t="s">
        <v>1399</v>
      </c>
      <c r="B1199" s="209">
        <v>221</v>
      </c>
      <c r="C1199" s="212" t="s">
        <v>2306</v>
      </c>
      <c r="D1199" s="210">
        <f>SUM(D1200,D1210,D1214)</f>
        <v>15622</v>
      </c>
      <c r="E1199" s="210">
        <f>SUM(E1200,E1210,E1214)</f>
        <v>15731</v>
      </c>
      <c r="F1199" s="210">
        <f>SUM(F1200,F1210,F1214)</f>
        <v>16411</v>
      </c>
      <c r="G1199" s="211">
        <f>F1199/D1199*100</f>
        <v>105.050569709384</v>
      </c>
      <c r="H1199" s="211">
        <f>F1199/E1199*100</f>
        <v>104.322674972983</v>
      </c>
      <c r="I1199" s="151">
        <f t="shared" si="37"/>
        <v>47764</v>
      </c>
    </row>
    <row r="1200" s="198" customFormat="1" ht="16" customHeight="1" spans="1:9">
      <c r="A1200" s="151" t="s">
        <v>1401</v>
      </c>
      <c r="B1200" s="209">
        <v>22101</v>
      </c>
      <c r="C1200" s="212" t="s">
        <v>2307</v>
      </c>
      <c r="D1200" s="210">
        <f>SUM(D1201:D1209)</f>
        <v>1214</v>
      </c>
      <c r="E1200" s="210">
        <f>SUM(E1201:E1209)</f>
        <v>1044</v>
      </c>
      <c r="F1200" s="210">
        <f>SUM(F1201:F1209)</f>
        <v>1576</v>
      </c>
      <c r="G1200" s="211">
        <f>F1200/D1200*100</f>
        <v>129.818780889621</v>
      </c>
      <c r="H1200" s="211">
        <f>F1200/E1200*100</f>
        <v>150.95785440613</v>
      </c>
      <c r="I1200" s="151">
        <f t="shared" si="37"/>
        <v>3834</v>
      </c>
    </row>
    <row r="1201" customFormat="1" ht="14.25" hidden="1" spans="1:9">
      <c r="A1201" s="151" t="s">
        <v>1403</v>
      </c>
      <c r="B1201" s="156">
        <v>2210102</v>
      </c>
      <c r="C1201" s="156" t="s">
        <v>2308</v>
      </c>
      <c r="D1201" s="158">
        <v>0</v>
      </c>
      <c r="E1201" s="158">
        <v>0</v>
      </c>
      <c r="F1201" s="158"/>
      <c r="G1201" s="214"/>
      <c r="H1201" s="214"/>
      <c r="I1201" s="151">
        <f t="shared" si="37"/>
        <v>0</v>
      </c>
    </row>
    <row r="1202" s="198" customFormat="1" ht="16" customHeight="1" spans="1:9">
      <c r="A1202" s="151" t="s">
        <v>1403</v>
      </c>
      <c r="B1202" s="209">
        <v>2210103</v>
      </c>
      <c r="C1202" s="209" t="s">
        <v>2309</v>
      </c>
      <c r="D1202" s="213">
        <v>765</v>
      </c>
      <c r="E1202" s="213">
        <v>-1359</v>
      </c>
      <c r="F1202" s="213">
        <v>710</v>
      </c>
      <c r="G1202" s="211">
        <f>F1202/D1202*100</f>
        <v>92.8104575163399</v>
      </c>
      <c r="H1202" s="211">
        <f>F1202/E1202*100</f>
        <v>-52.2442972774099</v>
      </c>
      <c r="I1202" s="151">
        <f t="shared" si="37"/>
        <v>116</v>
      </c>
    </row>
    <row r="1203" customFormat="1" ht="14.25" hidden="1" spans="1:9">
      <c r="A1203" s="151" t="s">
        <v>1403</v>
      </c>
      <c r="B1203" s="156">
        <v>2210104</v>
      </c>
      <c r="C1203" s="156" t="s">
        <v>2310</v>
      </c>
      <c r="D1203" s="158">
        <v>0</v>
      </c>
      <c r="E1203" s="158">
        <v>0</v>
      </c>
      <c r="F1203" s="158"/>
      <c r="G1203" s="214"/>
      <c r="H1203" s="214"/>
      <c r="I1203" s="151">
        <f t="shared" si="37"/>
        <v>0</v>
      </c>
    </row>
    <row r="1204" s="198" customFormat="1" ht="16" customHeight="1" spans="1:9">
      <c r="A1204" s="151" t="s">
        <v>1403</v>
      </c>
      <c r="B1204" s="209">
        <v>2210105</v>
      </c>
      <c r="C1204" s="209" t="s">
        <v>2311</v>
      </c>
      <c r="D1204" s="213">
        <v>29</v>
      </c>
      <c r="E1204" s="213">
        <v>158</v>
      </c>
      <c r="F1204" s="213">
        <v>127</v>
      </c>
      <c r="G1204" s="211">
        <f>F1204/D1204*100</f>
        <v>437.931034482759</v>
      </c>
      <c r="H1204" s="211">
        <f>F1204/E1204*100</f>
        <v>80.379746835443</v>
      </c>
      <c r="I1204" s="151">
        <f t="shared" si="37"/>
        <v>314</v>
      </c>
    </row>
    <row r="1205" s="198" customFormat="1" ht="16" customHeight="1" spans="1:9">
      <c r="A1205" s="151" t="s">
        <v>1403</v>
      </c>
      <c r="B1205" s="209">
        <v>2210108</v>
      </c>
      <c r="C1205" s="209" t="s">
        <v>2312</v>
      </c>
      <c r="D1205" s="213">
        <v>220</v>
      </c>
      <c r="E1205" s="213">
        <v>375</v>
      </c>
      <c r="F1205" s="213">
        <v>739</v>
      </c>
      <c r="G1205" s="211">
        <f>F1205/D1205*100</f>
        <v>335.909090909091</v>
      </c>
      <c r="H1205" s="211">
        <f>F1205/E1205*100</f>
        <v>197.066666666667</v>
      </c>
      <c r="I1205" s="151">
        <f t="shared" si="37"/>
        <v>1334</v>
      </c>
    </row>
    <row r="1206" s="198" customFormat="1" ht="16" customHeight="1" spans="1:9">
      <c r="A1206" s="151" t="s">
        <v>1403</v>
      </c>
      <c r="B1206" s="209">
        <v>2210111</v>
      </c>
      <c r="C1206" s="209" t="s">
        <v>2313</v>
      </c>
      <c r="D1206" s="213">
        <v>200</v>
      </c>
      <c r="E1206" s="213">
        <v>200</v>
      </c>
      <c r="F1206" s="213"/>
      <c r="G1206" s="211">
        <f>F1206/D1206*100</f>
        <v>0</v>
      </c>
      <c r="H1206" s="211">
        <f>F1206/E1206*100</f>
        <v>0</v>
      </c>
      <c r="I1206" s="151">
        <f t="shared" si="37"/>
        <v>400</v>
      </c>
    </row>
    <row r="1207" customFormat="1" ht="14.25" hidden="1" spans="1:9">
      <c r="A1207" s="151" t="s">
        <v>1403</v>
      </c>
      <c r="B1207" s="156">
        <v>2210112</v>
      </c>
      <c r="C1207" s="156" t="s">
        <v>2314</v>
      </c>
      <c r="D1207" s="158"/>
      <c r="E1207" s="158">
        <v>0</v>
      </c>
      <c r="F1207" s="158"/>
      <c r="G1207" s="214"/>
      <c r="H1207" s="214"/>
      <c r="I1207" s="151">
        <f t="shared" si="37"/>
        <v>0</v>
      </c>
    </row>
    <row r="1208" customFormat="1" ht="14.25" hidden="1" spans="1:9">
      <c r="A1208" s="151" t="s">
        <v>1403</v>
      </c>
      <c r="B1208" s="156">
        <v>2210113</v>
      </c>
      <c r="C1208" s="156" t="s">
        <v>2315</v>
      </c>
      <c r="D1208" s="158"/>
      <c r="E1208" s="158">
        <v>0</v>
      </c>
      <c r="F1208" s="158"/>
      <c r="G1208" s="214"/>
      <c r="H1208" s="214"/>
      <c r="I1208" s="151">
        <f t="shared" si="37"/>
        <v>0</v>
      </c>
    </row>
    <row r="1209" s="198" customFormat="1" ht="16" customHeight="1" spans="1:9">
      <c r="A1209" s="151" t="s">
        <v>1403</v>
      </c>
      <c r="B1209" s="209">
        <v>2210199</v>
      </c>
      <c r="C1209" s="209" t="s">
        <v>2316</v>
      </c>
      <c r="D1209" s="213"/>
      <c r="E1209" s="213">
        <v>1670</v>
      </c>
      <c r="F1209" s="213"/>
      <c r="G1209" s="211"/>
      <c r="H1209" s="211">
        <f>F1209/E1209*100</f>
        <v>0</v>
      </c>
      <c r="I1209" s="151">
        <f t="shared" si="37"/>
        <v>1670</v>
      </c>
    </row>
    <row r="1210" s="198" customFormat="1" ht="16" customHeight="1" spans="1:9">
      <c r="A1210" s="151" t="s">
        <v>1401</v>
      </c>
      <c r="B1210" s="209">
        <v>22102</v>
      </c>
      <c r="C1210" s="212" t="s">
        <v>2317</v>
      </c>
      <c r="D1210" s="210">
        <f>SUM(D1211:D1213)</f>
        <v>14408</v>
      </c>
      <c r="E1210" s="210">
        <f>SUM(E1211:E1213)</f>
        <v>13831</v>
      </c>
      <c r="F1210" s="210">
        <f>SUM(F1211:F1213)</f>
        <v>14685</v>
      </c>
      <c r="G1210" s="211">
        <f>F1210/D1210*100</f>
        <v>101.922543031649</v>
      </c>
      <c r="H1210" s="211">
        <f>F1210/E1210*100</f>
        <v>106.174535463813</v>
      </c>
      <c r="I1210" s="151">
        <f t="shared" si="37"/>
        <v>42924</v>
      </c>
    </row>
    <row r="1211" s="198" customFormat="1" ht="16" customHeight="1" spans="1:9">
      <c r="A1211" s="151" t="s">
        <v>1403</v>
      </c>
      <c r="B1211" s="209">
        <v>2210201</v>
      </c>
      <c r="C1211" s="209" t="s">
        <v>2318</v>
      </c>
      <c r="D1211" s="213">
        <v>6964</v>
      </c>
      <c r="E1211" s="213">
        <v>7596</v>
      </c>
      <c r="F1211" s="213">
        <v>7659</v>
      </c>
      <c r="G1211" s="211">
        <f>F1211/D1211*100</f>
        <v>109.979896611143</v>
      </c>
      <c r="H1211" s="211">
        <f>F1211/E1211*100</f>
        <v>100.829383886256</v>
      </c>
      <c r="I1211" s="151">
        <f t="shared" si="37"/>
        <v>22219</v>
      </c>
    </row>
    <row r="1212" customFormat="1" ht="14.25" hidden="1" spans="1:9">
      <c r="A1212" s="151" t="s">
        <v>1403</v>
      </c>
      <c r="B1212" s="156">
        <v>2210202</v>
      </c>
      <c r="C1212" s="156" t="s">
        <v>2319</v>
      </c>
      <c r="D1212" s="158">
        <v>0</v>
      </c>
      <c r="E1212" s="158">
        <v>0</v>
      </c>
      <c r="F1212" s="158"/>
      <c r="G1212" s="214"/>
      <c r="H1212" s="214"/>
      <c r="I1212" s="151">
        <f t="shared" si="37"/>
        <v>0</v>
      </c>
    </row>
    <row r="1213" s="198" customFormat="1" ht="16" customHeight="1" spans="1:9">
      <c r="A1213" s="151" t="s">
        <v>1403</v>
      </c>
      <c r="B1213" s="209">
        <v>2210203</v>
      </c>
      <c r="C1213" s="209" t="s">
        <v>2320</v>
      </c>
      <c r="D1213" s="213">
        <v>7444</v>
      </c>
      <c r="E1213" s="213">
        <v>6235</v>
      </c>
      <c r="F1213" s="213">
        <v>7026</v>
      </c>
      <c r="G1213" s="211">
        <f>F1213/D1213*100</f>
        <v>94.3847393874261</v>
      </c>
      <c r="H1213" s="211">
        <f>F1213/E1213*100</f>
        <v>112.686447473937</v>
      </c>
      <c r="I1213" s="151">
        <f t="shared" si="37"/>
        <v>20705</v>
      </c>
    </row>
    <row r="1214" s="198" customFormat="1" ht="16" customHeight="1" spans="1:9">
      <c r="A1214" s="151" t="s">
        <v>1401</v>
      </c>
      <c r="B1214" s="209">
        <v>22103</v>
      </c>
      <c r="C1214" s="212" t="s">
        <v>2321</v>
      </c>
      <c r="D1214" s="210">
        <f>SUM(D1215:D1217)</f>
        <v>0</v>
      </c>
      <c r="E1214" s="210">
        <f>SUM(E1215:E1217)</f>
        <v>856</v>
      </c>
      <c r="F1214" s="210">
        <f>SUM(F1215:F1217)</f>
        <v>150</v>
      </c>
      <c r="G1214" s="211"/>
      <c r="H1214" s="211">
        <f>F1214/E1214*100</f>
        <v>17.5233644859813</v>
      </c>
      <c r="I1214" s="151">
        <f t="shared" si="37"/>
        <v>1006</v>
      </c>
    </row>
    <row r="1215" customFormat="1" ht="14.25" hidden="1" spans="1:9">
      <c r="A1215" s="151" t="s">
        <v>1403</v>
      </c>
      <c r="B1215" s="156">
        <v>2210301</v>
      </c>
      <c r="C1215" s="156" t="s">
        <v>2322</v>
      </c>
      <c r="D1215" s="158">
        <v>0</v>
      </c>
      <c r="E1215" s="158">
        <v>0</v>
      </c>
      <c r="F1215" s="158"/>
      <c r="G1215" s="214"/>
      <c r="H1215" s="214"/>
      <c r="I1215" s="151">
        <f t="shared" si="37"/>
        <v>0</v>
      </c>
    </row>
    <row r="1216" customFormat="1" ht="14.25" hidden="1" spans="1:9">
      <c r="A1216" s="151" t="s">
        <v>1403</v>
      </c>
      <c r="B1216" s="156">
        <v>2210302</v>
      </c>
      <c r="C1216" s="156" t="s">
        <v>2323</v>
      </c>
      <c r="D1216" s="158">
        <v>0</v>
      </c>
      <c r="E1216" s="158">
        <v>0</v>
      </c>
      <c r="F1216" s="158"/>
      <c r="G1216" s="214"/>
      <c r="H1216" s="214"/>
      <c r="I1216" s="151">
        <f t="shared" si="37"/>
        <v>0</v>
      </c>
    </row>
    <row r="1217" s="198" customFormat="1" ht="16" customHeight="1" spans="1:9">
      <c r="A1217" s="151" t="s">
        <v>1403</v>
      </c>
      <c r="B1217" s="209">
        <v>2210399</v>
      </c>
      <c r="C1217" s="209" t="s">
        <v>2324</v>
      </c>
      <c r="D1217" s="213">
        <v>0</v>
      </c>
      <c r="E1217" s="213">
        <v>856</v>
      </c>
      <c r="F1217" s="213">
        <v>150</v>
      </c>
      <c r="G1217" s="211"/>
      <c r="H1217" s="211">
        <f>F1217/E1217*100</f>
        <v>17.5233644859813</v>
      </c>
      <c r="I1217" s="151">
        <f t="shared" si="37"/>
        <v>1006</v>
      </c>
    </row>
    <row r="1218" s="198" customFormat="1" ht="16" customHeight="1" spans="1:9">
      <c r="A1218" s="151" t="s">
        <v>1399</v>
      </c>
      <c r="B1218" s="209">
        <v>222</v>
      </c>
      <c r="C1218" s="212" t="s">
        <v>2325</v>
      </c>
      <c r="D1218" s="210">
        <f>SUM(D1219,D1237,D1244,D1250)</f>
        <v>1463</v>
      </c>
      <c r="E1218" s="210">
        <f>SUM(E1219,E1237,E1244,E1250)</f>
        <v>1657</v>
      </c>
      <c r="F1218" s="210">
        <f>SUM(F1219,F1237,F1244,F1250)</f>
        <v>1532</v>
      </c>
      <c r="G1218" s="211">
        <f>F1218/D1218*100</f>
        <v>104.716336295284</v>
      </c>
      <c r="H1218" s="211">
        <f>F1218/E1218*100</f>
        <v>92.4562462281231</v>
      </c>
      <c r="I1218" s="151">
        <f t="shared" si="37"/>
        <v>4652</v>
      </c>
    </row>
    <row r="1219" s="198" customFormat="1" ht="16" customHeight="1" spans="1:9">
      <c r="A1219" s="151" t="s">
        <v>1401</v>
      </c>
      <c r="B1219" s="209">
        <v>22201</v>
      </c>
      <c r="C1219" s="212" t="s">
        <v>2326</v>
      </c>
      <c r="D1219" s="210">
        <f>SUM(D1220:D1236)</f>
        <v>1463</v>
      </c>
      <c r="E1219" s="210">
        <f>SUM(E1220:E1236)</f>
        <v>1657</v>
      </c>
      <c r="F1219" s="210">
        <f>SUM(F1220:F1236)</f>
        <v>1532</v>
      </c>
      <c r="G1219" s="211">
        <f>F1219/D1219*100</f>
        <v>104.716336295284</v>
      </c>
      <c r="H1219" s="211">
        <f>F1219/E1219*100</f>
        <v>92.4562462281231</v>
      </c>
      <c r="I1219" s="151">
        <f t="shared" si="37"/>
        <v>4652</v>
      </c>
    </row>
    <row r="1220" customFormat="1" ht="14.25" hidden="1" spans="1:9">
      <c r="A1220" s="151" t="s">
        <v>1403</v>
      </c>
      <c r="B1220" s="156">
        <v>2220101</v>
      </c>
      <c r="C1220" s="156" t="s">
        <v>1451</v>
      </c>
      <c r="D1220" s="158">
        <v>0</v>
      </c>
      <c r="E1220" s="158">
        <v>0</v>
      </c>
      <c r="F1220" s="158"/>
      <c r="G1220" s="214"/>
      <c r="H1220" s="214"/>
      <c r="I1220" s="151">
        <f t="shared" si="37"/>
        <v>0</v>
      </c>
    </row>
    <row r="1221" s="198" customFormat="1" ht="16" customHeight="1" spans="1:9">
      <c r="A1221" s="151" t="s">
        <v>1403</v>
      </c>
      <c r="B1221" s="209">
        <v>2220102</v>
      </c>
      <c r="C1221" s="209" t="s">
        <v>1405</v>
      </c>
      <c r="D1221" s="213">
        <v>0</v>
      </c>
      <c r="E1221" s="213">
        <v>0</v>
      </c>
      <c r="F1221" s="213">
        <v>5</v>
      </c>
      <c r="G1221" s="211"/>
      <c r="H1221" s="211"/>
      <c r="I1221" s="151">
        <f t="shared" si="37"/>
        <v>5</v>
      </c>
    </row>
    <row r="1222" customFormat="1" ht="14.25" hidden="1" spans="1:9">
      <c r="A1222" s="151" t="s">
        <v>1403</v>
      </c>
      <c r="B1222" s="156">
        <v>2220103</v>
      </c>
      <c r="C1222" s="156" t="s">
        <v>1406</v>
      </c>
      <c r="D1222" s="158">
        <v>0</v>
      </c>
      <c r="E1222" s="158">
        <v>0</v>
      </c>
      <c r="F1222" s="158"/>
      <c r="G1222" s="214"/>
      <c r="H1222" s="214"/>
      <c r="I1222" s="151">
        <f t="shared" si="37"/>
        <v>0</v>
      </c>
    </row>
    <row r="1223" customFormat="1" ht="14.25" hidden="1" spans="1:9">
      <c r="A1223" s="151" t="s">
        <v>1403</v>
      </c>
      <c r="B1223" s="156">
        <v>2220104</v>
      </c>
      <c r="C1223" s="156" t="s">
        <v>2327</v>
      </c>
      <c r="D1223" s="158">
        <v>0</v>
      </c>
      <c r="E1223" s="158">
        <v>0</v>
      </c>
      <c r="F1223" s="158"/>
      <c r="G1223" s="214"/>
      <c r="H1223" s="214"/>
      <c r="I1223" s="151">
        <f t="shared" ref="I1223:I1286" si="38">D1223+E1223+F1223</f>
        <v>0</v>
      </c>
    </row>
    <row r="1224" customFormat="1" ht="14.25" hidden="1" spans="1:9">
      <c r="A1224" s="151" t="s">
        <v>1403</v>
      </c>
      <c r="B1224" s="156">
        <v>2220105</v>
      </c>
      <c r="C1224" s="156" t="s">
        <v>2328</v>
      </c>
      <c r="D1224" s="158">
        <v>0</v>
      </c>
      <c r="E1224" s="158">
        <v>0</v>
      </c>
      <c r="F1224" s="158"/>
      <c r="G1224" s="214"/>
      <c r="H1224" s="214"/>
      <c r="I1224" s="151">
        <f t="shared" si="38"/>
        <v>0</v>
      </c>
    </row>
    <row r="1225" s="198" customFormat="1" ht="16" customHeight="1" spans="1:9">
      <c r="A1225" s="151" t="s">
        <v>1403</v>
      </c>
      <c r="B1225" s="209">
        <v>2220106</v>
      </c>
      <c r="C1225" s="209" t="s">
        <v>2329</v>
      </c>
      <c r="D1225" s="213">
        <v>1</v>
      </c>
      <c r="E1225" s="213">
        <v>0</v>
      </c>
      <c r="F1225" s="213">
        <v>1</v>
      </c>
      <c r="G1225" s="211">
        <f>F1225/D1225*100</f>
        <v>100</v>
      </c>
      <c r="H1225" s="211"/>
      <c r="I1225" s="151">
        <f t="shared" si="38"/>
        <v>2</v>
      </c>
    </row>
    <row r="1226" customFormat="1" ht="14.25" hidden="1" spans="1:9">
      <c r="A1226" s="151" t="s">
        <v>1403</v>
      </c>
      <c r="B1226" s="156">
        <v>2220107</v>
      </c>
      <c r="C1226" s="156" t="s">
        <v>2330</v>
      </c>
      <c r="D1226" s="158">
        <v>0</v>
      </c>
      <c r="E1226" s="158">
        <v>0</v>
      </c>
      <c r="F1226" s="158"/>
      <c r="G1226" s="214"/>
      <c r="H1226" s="214"/>
      <c r="I1226" s="151">
        <f t="shared" si="38"/>
        <v>0</v>
      </c>
    </row>
    <row r="1227" customFormat="1" ht="14.25" hidden="1" spans="1:9">
      <c r="A1227" s="151" t="s">
        <v>1403</v>
      </c>
      <c r="B1227" s="156">
        <v>2220112</v>
      </c>
      <c r="C1227" s="156" t="s">
        <v>2331</v>
      </c>
      <c r="D1227" s="158">
        <v>0</v>
      </c>
      <c r="E1227" s="158">
        <v>0</v>
      </c>
      <c r="F1227" s="158"/>
      <c r="G1227" s="214"/>
      <c r="H1227" s="214"/>
      <c r="I1227" s="151">
        <f t="shared" si="38"/>
        <v>0</v>
      </c>
    </row>
    <row r="1228" customFormat="1" ht="14.25" hidden="1" spans="1:9">
      <c r="A1228" s="151" t="s">
        <v>1403</v>
      </c>
      <c r="B1228" s="156">
        <v>2220113</v>
      </c>
      <c r="C1228" s="156" t="s">
        <v>2332</v>
      </c>
      <c r="D1228" s="158">
        <v>0</v>
      </c>
      <c r="E1228" s="158">
        <v>0</v>
      </c>
      <c r="F1228" s="158"/>
      <c r="G1228" s="214"/>
      <c r="H1228" s="214"/>
      <c r="I1228" s="151">
        <f t="shared" si="38"/>
        <v>0</v>
      </c>
    </row>
    <row r="1229" customFormat="1" ht="14.25" hidden="1" spans="1:9">
      <c r="A1229" s="151" t="s">
        <v>1403</v>
      </c>
      <c r="B1229" s="156">
        <v>2220114</v>
      </c>
      <c r="C1229" s="156" t="s">
        <v>2333</v>
      </c>
      <c r="D1229" s="158">
        <v>0</v>
      </c>
      <c r="E1229" s="158">
        <v>0</v>
      </c>
      <c r="F1229" s="158"/>
      <c r="G1229" s="214"/>
      <c r="H1229" s="214"/>
      <c r="I1229" s="151">
        <f t="shared" si="38"/>
        <v>0</v>
      </c>
    </row>
    <row r="1230" customFormat="1" ht="14.25" hidden="1" spans="1:9">
      <c r="A1230" s="151" t="s">
        <v>1403</v>
      </c>
      <c r="B1230" s="156">
        <v>2220115</v>
      </c>
      <c r="C1230" s="156" t="s">
        <v>2334</v>
      </c>
      <c r="D1230" s="158">
        <v>0</v>
      </c>
      <c r="E1230" s="158">
        <v>0</v>
      </c>
      <c r="F1230" s="158"/>
      <c r="G1230" s="214"/>
      <c r="H1230" s="214"/>
      <c r="I1230" s="151">
        <f t="shared" si="38"/>
        <v>0</v>
      </c>
    </row>
    <row r="1231" customFormat="1" ht="14.25" hidden="1" spans="1:9">
      <c r="A1231" s="151" t="s">
        <v>1403</v>
      </c>
      <c r="B1231" s="156">
        <v>2220118</v>
      </c>
      <c r="C1231" s="156" t="s">
        <v>2335</v>
      </c>
      <c r="D1231" s="158">
        <v>0</v>
      </c>
      <c r="E1231" s="158">
        <v>0</v>
      </c>
      <c r="F1231" s="158"/>
      <c r="G1231" s="214"/>
      <c r="H1231" s="214"/>
      <c r="I1231" s="151">
        <f t="shared" si="38"/>
        <v>0</v>
      </c>
    </row>
    <row r="1232" customFormat="1" ht="14.25" hidden="1" spans="1:9">
      <c r="A1232" s="151" t="s">
        <v>1403</v>
      </c>
      <c r="B1232" s="156">
        <v>2220119</v>
      </c>
      <c r="C1232" s="156" t="s">
        <v>2336</v>
      </c>
      <c r="D1232" s="158">
        <v>0</v>
      </c>
      <c r="E1232" s="158">
        <v>0</v>
      </c>
      <c r="F1232" s="158"/>
      <c r="G1232" s="214"/>
      <c r="H1232" s="214"/>
      <c r="I1232" s="151">
        <f t="shared" si="38"/>
        <v>0</v>
      </c>
    </row>
    <row r="1233" customFormat="1" ht="14.25" hidden="1" spans="1:9">
      <c r="A1233" s="151" t="s">
        <v>1403</v>
      </c>
      <c r="B1233" s="156">
        <v>2220120</v>
      </c>
      <c r="C1233" s="156" t="s">
        <v>2337</v>
      </c>
      <c r="D1233" s="158">
        <v>0</v>
      </c>
      <c r="E1233" s="158">
        <v>0</v>
      </c>
      <c r="F1233" s="158"/>
      <c r="G1233" s="214"/>
      <c r="H1233" s="214"/>
      <c r="I1233" s="151">
        <f t="shared" si="38"/>
        <v>0</v>
      </c>
    </row>
    <row r="1234" customFormat="1" ht="14.25" hidden="1" spans="1:9">
      <c r="A1234" s="151" t="s">
        <v>1403</v>
      </c>
      <c r="B1234" s="156">
        <v>2220121</v>
      </c>
      <c r="C1234" s="156" t="s">
        <v>2338</v>
      </c>
      <c r="D1234" s="158">
        <v>0</v>
      </c>
      <c r="E1234" s="158">
        <v>0</v>
      </c>
      <c r="F1234" s="158"/>
      <c r="G1234" s="214"/>
      <c r="H1234" s="214"/>
      <c r="I1234" s="151">
        <f t="shared" si="38"/>
        <v>0</v>
      </c>
    </row>
    <row r="1235" customFormat="1" ht="14.25" hidden="1" spans="1:9">
      <c r="A1235" s="151" t="s">
        <v>1403</v>
      </c>
      <c r="B1235" s="156">
        <v>2220150</v>
      </c>
      <c r="C1235" s="156" t="s">
        <v>1413</v>
      </c>
      <c r="D1235" s="158">
        <v>0</v>
      </c>
      <c r="E1235" s="158">
        <v>0</v>
      </c>
      <c r="F1235" s="158"/>
      <c r="G1235" s="214"/>
      <c r="H1235" s="214"/>
      <c r="I1235" s="151">
        <f t="shared" si="38"/>
        <v>0</v>
      </c>
    </row>
    <row r="1236" s="198" customFormat="1" ht="16" customHeight="1" spans="1:9">
      <c r="A1236" s="151" t="s">
        <v>1403</v>
      </c>
      <c r="B1236" s="209">
        <v>2220199</v>
      </c>
      <c r="C1236" s="209" t="s">
        <v>2339</v>
      </c>
      <c r="D1236" s="213">
        <v>1462</v>
      </c>
      <c r="E1236" s="213">
        <v>1657</v>
      </c>
      <c r="F1236" s="213">
        <v>1526</v>
      </c>
      <c r="G1236" s="211">
        <f>F1236/D1236*100</f>
        <v>104.37756497948</v>
      </c>
      <c r="H1236" s="211">
        <f>F1236/E1236*100</f>
        <v>92.094146047073</v>
      </c>
      <c r="I1236" s="151">
        <f t="shared" si="38"/>
        <v>4645</v>
      </c>
    </row>
    <row r="1237" customFormat="1" ht="14.25" hidden="1" spans="1:9">
      <c r="A1237" s="151" t="s">
        <v>1401</v>
      </c>
      <c r="B1237" s="156">
        <v>22203</v>
      </c>
      <c r="C1237" s="215" t="s">
        <v>2340</v>
      </c>
      <c r="D1237" s="162">
        <f>SUM(D1238:D1243)</f>
        <v>0</v>
      </c>
      <c r="E1237" s="162">
        <f>SUM(E1238:E1243)</f>
        <v>0</v>
      </c>
      <c r="F1237" s="162">
        <f>SUM(F1238:F1243)</f>
        <v>0</v>
      </c>
      <c r="G1237" s="214"/>
      <c r="H1237" s="214"/>
      <c r="I1237" s="151">
        <f t="shared" si="38"/>
        <v>0</v>
      </c>
    </row>
    <row r="1238" customFormat="1" ht="14.25" hidden="1" spans="1:9">
      <c r="A1238" s="151" t="s">
        <v>1403</v>
      </c>
      <c r="B1238" s="156">
        <v>2220301</v>
      </c>
      <c r="C1238" s="156" t="s">
        <v>2341</v>
      </c>
      <c r="D1238" s="158">
        <v>0</v>
      </c>
      <c r="E1238" s="158">
        <v>0</v>
      </c>
      <c r="F1238" s="158"/>
      <c r="G1238" s="214"/>
      <c r="H1238" s="214"/>
      <c r="I1238" s="151">
        <f t="shared" si="38"/>
        <v>0</v>
      </c>
    </row>
    <row r="1239" customFormat="1" ht="14.25" hidden="1" spans="1:9">
      <c r="A1239" s="151" t="s">
        <v>1403</v>
      </c>
      <c r="B1239" s="156">
        <v>2220303</v>
      </c>
      <c r="C1239" s="156" t="s">
        <v>2342</v>
      </c>
      <c r="D1239" s="158">
        <v>0</v>
      </c>
      <c r="E1239" s="158">
        <v>0</v>
      </c>
      <c r="F1239" s="158"/>
      <c r="G1239" s="214"/>
      <c r="H1239" s="214"/>
      <c r="I1239" s="151">
        <f t="shared" si="38"/>
        <v>0</v>
      </c>
    </row>
    <row r="1240" customFormat="1" ht="14.25" hidden="1" spans="1:9">
      <c r="A1240" s="151" t="s">
        <v>1403</v>
      </c>
      <c r="B1240" s="156">
        <v>2220304</v>
      </c>
      <c r="C1240" s="156" t="s">
        <v>2343</v>
      </c>
      <c r="D1240" s="158">
        <v>0</v>
      </c>
      <c r="E1240" s="158">
        <v>0</v>
      </c>
      <c r="F1240" s="158"/>
      <c r="G1240" s="214"/>
      <c r="H1240" s="214"/>
      <c r="I1240" s="151">
        <f t="shared" si="38"/>
        <v>0</v>
      </c>
    </row>
    <row r="1241" customFormat="1" ht="14.25" hidden="1" spans="1:9">
      <c r="A1241" s="151" t="s">
        <v>1403</v>
      </c>
      <c r="B1241" s="156">
        <v>2220305</v>
      </c>
      <c r="C1241" s="156" t="s">
        <v>2344</v>
      </c>
      <c r="D1241" s="158">
        <v>0</v>
      </c>
      <c r="E1241" s="158">
        <v>0</v>
      </c>
      <c r="F1241" s="158"/>
      <c r="G1241" s="214"/>
      <c r="H1241" s="214"/>
      <c r="I1241" s="151">
        <f t="shared" si="38"/>
        <v>0</v>
      </c>
    </row>
    <row r="1242" customFormat="1" ht="14.25" hidden="1" spans="1:9">
      <c r="A1242" s="151" t="s">
        <v>1403</v>
      </c>
      <c r="B1242" s="156">
        <v>2220306</v>
      </c>
      <c r="C1242" s="156" t="s">
        <v>2345</v>
      </c>
      <c r="D1242" s="158">
        <v>0</v>
      </c>
      <c r="E1242" s="158">
        <v>0</v>
      </c>
      <c r="F1242" s="158"/>
      <c r="G1242" s="214"/>
      <c r="H1242" s="214"/>
      <c r="I1242" s="151">
        <f t="shared" si="38"/>
        <v>0</v>
      </c>
    </row>
    <row r="1243" customFormat="1" ht="14.25" hidden="1" spans="1:9">
      <c r="A1243" s="151" t="s">
        <v>1403</v>
      </c>
      <c r="B1243" s="156">
        <v>2220399</v>
      </c>
      <c r="C1243" s="156" t="s">
        <v>2346</v>
      </c>
      <c r="D1243" s="158">
        <v>0</v>
      </c>
      <c r="E1243" s="158">
        <v>0</v>
      </c>
      <c r="F1243" s="158"/>
      <c r="G1243" s="214"/>
      <c r="H1243" s="214"/>
      <c r="I1243" s="151">
        <f t="shared" si="38"/>
        <v>0</v>
      </c>
    </row>
    <row r="1244" customFormat="1" ht="14.25" hidden="1" spans="1:9">
      <c r="A1244" s="151" t="s">
        <v>1401</v>
      </c>
      <c r="B1244" s="156">
        <v>22204</v>
      </c>
      <c r="C1244" s="215" t="s">
        <v>2347</v>
      </c>
      <c r="D1244" s="162">
        <f>SUM(D1245:D1249)</f>
        <v>0</v>
      </c>
      <c r="E1244" s="162">
        <f>SUM(E1245:E1249)</f>
        <v>0</v>
      </c>
      <c r="F1244" s="162">
        <f>SUM(F1245:F1249)</f>
        <v>0</v>
      </c>
      <c r="G1244" s="214"/>
      <c r="H1244" s="214"/>
      <c r="I1244" s="151">
        <f t="shared" si="38"/>
        <v>0</v>
      </c>
    </row>
    <row r="1245" customFormat="1" ht="14.25" hidden="1" spans="1:9">
      <c r="A1245" s="151" t="s">
        <v>1403</v>
      </c>
      <c r="B1245" s="156">
        <v>2220401</v>
      </c>
      <c r="C1245" s="156" t="s">
        <v>2348</v>
      </c>
      <c r="D1245" s="158">
        <v>0</v>
      </c>
      <c r="E1245" s="158">
        <v>0</v>
      </c>
      <c r="F1245" s="158"/>
      <c r="G1245" s="214"/>
      <c r="H1245" s="214"/>
      <c r="I1245" s="151">
        <f t="shared" si="38"/>
        <v>0</v>
      </c>
    </row>
    <row r="1246" customFormat="1" ht="14.25" hidden="1" spans="1:9">
      <c r="A1246" s="151" t="s">
        <v>1403</v>
      </c>
      <c r="B1246" s="156">
        <v>2220402</v>
      </c>
      <c r="C1246" s="156" t="s">
        <v>2349</v>
      </c>
      <c r="D1246" s="158">
        <v>0</v>
      </c>
      <c r="E1246" s="158">
        <v>0</v>
      </c>
      <c r="F1246" s="158"/>
      <c r="G1246" s="214"/>
      <c r="H1246" s="214"/>
      <c r="I1246" s="151">
        <f t="shared" si="38"/>
        <v>0</v>
      </c>
    </row>
    <row r="1247" customFormat="1" ht="14.25" hidden="1" spans="1:9">
      <c r="A1247" s="151" t="s">
        <v>1403</v>
      </c>
      <c r="B1247" s="156">
        <v>2220403</v>
      </c>
      <c r="C1247" s="156" t="s">
        <v>2350</v>
      </c>
      <c r="D1247" s="158">
        <v>0</v>
      </c>
      <c r="E1247" s="158">
        <v>0</v>
      </c>
      <c r="F1247" s="158"/>
      <c r="G1247" s="214"/>
      <c r="H1247" s="214"/>
      <c r="I1247" s="151">
        <f t="shared" si="38"/>
        <v>0</v>
      </c>
    </row>
    <row r="1248" customFormat="1" ht="14.25" hidden="1" spans="1:9">
      <c r="A1248" s="151" t="s">
        <v>1403</v>
      </c>
      <c r="B1248" s="156">
        <v>2220404</v>
      </c>
      <c r="C1248" s="156" t="s">
        <v>2351</v>
      </c>
      <c r="D1248" s="158">
        <v>0</v>
      </c>
      <c r="E1248" s="158">
        <v>0</v>
      </c>
      <c r="F1248" s="158"/>
      <c r="G1248" s="214"/>
      <c r="H1248" s="214"/>
      <c r="I1248" s="151">
        <f t="shared" si="38"/>
        <v>0</v>
      </c>
    </row>
    <row r="1249" customFormat="1" ht="14.25" hidden="1" spans="1:9">
      <c r="A1249" s="151" t="s">
        <v>1403</v>
      </c>
      <c r="B1249" s="156">
        <v>2220499</v>
      </c>
      <c r="C1249" s="156" t="s">
        <v>2352</v>
      </c>
      <c r="D1249" s="158">
        <v>0</v>
      </c>
      <c r="E1249" s="158">
        <v>0</v>
      </c>
      <c r="F1249" s="158"/>
      <c r="G1249" s="214"/>
      <c r="H1249" s="214"/>
      <c r="I1249" s="151">
        <f t="shared" si="38"/>
        <v>0</v>
      </c>
    </row>
    <row r="1250" customFormat="1" ht="14.25" hidden="1" spans="1:9">
      <c r="A1250" s="151" t="s">
        <v>1401</v>
      </c>
      <c r="B1250" s="156">
        <v>22205</v>
      </c>
      <c r="C1250" s="215" t="s">
        <v>2353</v>
      </c>
      <c r="D1250" s="162">
        <f>SUM(D1251:D1262)</f>
        <v>0</v>
      </c>
      <c r="E1250" s="162">
        <f>SUM(E1251:E1262)</f>
        <v>0</v>
      </c>
      <c r="F1250" s="162">
        <f>SUM(F1251:F1262)</f>
        <v>0</v>
      </c>
      <c r="G1250" s="214"/>
      <c r="H1250" s="214"/>
      <c r="I1250" s="151">
        <f t="shared" si="38"/>
        <v>0</v>
      </c>
    </row>
    <row r="1251" customFormat="1" ht="14.25" hidden="1" spans="1:9">
      <c r="A1251" s="151" t="s">
        <v>1403</v>
      </c>
      <c r="B1251" s="156">
        <v>2220501</v>
      </c>
      <c r="C1251" s="156" t="s">
        <v>2354</v>
      </c>
      <c r="D1251" s="158">
        <v>0</v>
      </c>
      <c r="E1251" s="158">
        <v>0</v>
      </c>
      <c r="F1251" s="158"/>
      <c r="G1251" s="214"/>
      <c r="H1251" s="214"/>
      <c r="I1251" s="151">
        <f t="shared" si="38"/>
        <v>0</v>
      </c>
    </row>
    <row r="1252" customFormat="1" ht="14.25" hidden="1" spans="1:9">
      <c r="A1252" s="151" t="s">
        <v>1403</v>
      </c>
      <c r="B1252" s="156">
        <v>2220502</v>
      </c>
      <c r="C1252" s="156" t="s">
        <v>2355</v>
      </c>
      <c r="D1252" s="158">
        <v>0</v>
      </c>
      <c r="E1252" s="158">
        <v>0</v>
      </c>
      <c r="F1252" s="158"/>
      <c r="G1252" s="214"/>
      <c r="H1252" s="214"/>
      <c r="I1252" s="151">
        <f t="shared" si="38"/>
        <v>0</v>
      </c>
    </row>
    <row r="1253" customFormat="1" ht="14.25" hidden="1" spans="1:9">
      <c r="A1253" s="151" t="s">
        <v>1403</v>
      </c>
      <c r="B1253" s="156">
        <v>2220503</v>
      </c>
      <c r="C1253" s="156" t="s">
        <v>2356</v>
      </c>
      <c r="D1253" s="158">
        <v>0</v>
      </c>
      <c r="E1253" s="158">
        <v>0</v>
      </c>
      <c r="F1253" s="158"/>
      <c r="G1253" s="214"/>
      <c r="H1253" s="214"/>
      <c r="I1253" s="151">
        <f t="shared" si="38"/>
        <v>0</v>
      </c>
    </row>
    <row r="1254" customFormat="1" ht="14.25" hidden="1" spans="1:9">
      <c r="A1254" s="151" t="s">
        <v>1403</v>
      </c>
      <c r="B1254" s="156">
        <v>2220504</v>
      </c>
      <c r="C1254" s="156" t="s">
        <v>2357</v>
      </c>
      <c r="D1254" s="158">
        <v>0</v>
      </c>
      <c r="E1254" s="158">
        <v>0</v>
      </c>
      <c r="F1254" s="158"/>
      <c r="G1254" s="214"/>
      <c r="H1254" s="214"/>
      <c r="I1254" s="151">
        <f t="shared" si="38"/>
        <v>0</v>
      </c>
    </row>
    <row r="1255" customFormat="1" ht="14.25" hidden="1" spans="1:9">
      <c r="A1255" s="151" t="s">
        <v>1403</v>
      </c>
      <c r="B1255" s="156">
        <v>2220505</v>
      </c>
      <c r="C1255" s="156" t="s">
        <v>2358</v>
      </c>
      <c r="D1255" s="158">
        <v>0</v>
      </c>
      <c r="E1255" s="158">
        <v>0</v>
      </c>
      <c r="F1255" s="158"/>
      <c r="G1255" s="214"/>
      <c r="H1255" s="214"/>
      <c r="I1255" s="151">
        <f t="shared" si="38"/>
        <v>0</v>
      </c>
    </row>
    <row r="1256" customFormat="1" ht="14.25" hidden="1" spans="1:9">
      <c r="A1256" s="151" t="s">
        <v>1403</v>
      </c>
      <c r="B1256" s="156">
        <v>2220506</v>
      </c>
      <c r="C1256" s="156" t="s">
        <v>2359</v>
      </c>
      <c r="D1256" s="158">
        <v>0</v>
      </c>
      <c r="E1256" s="158">
        <v>0</v>
      </c>
      <c r="F1256" s="158"/>
      <c r="G1256" s="214"/>
      <c r="H1256" s="214"/>
      <c r="I1256" s="151">
        <f t="shared" si="38"/>
        <v>0</v>
      </c>
    </row>
    <row r="1257" customFormat="1" ht="14.25" hidden="1" spans="1:9">
      <c r="A1257" s="151" t="s">
        <v>1403</v>
      </c>
      <c r="B1257" s="156">
        <v>2220507</v>
      </c>
      <c r="C1257" s="156" t="s">
        <v>2360</v>
      </c>
      <c r="D1257" s="158">
        <v>0</v>
      </c>
      <c r="E1257" s="158">
        <v>0</v>
      </c>
      <c r="F1257" s="158"/>
      <c r="G1257" s="214"/>
      <c r="H1257" s="214"/>
      <c r="I1257" s="151">
        <f t="shared" si="38"/>
        <v>0</v>
      </c>
    </row>
    <row r="1258" customFormat="1" ht="14.25" hidden="1" spans="1:9">
      <c r="A1258" s="151" t="s">
        <v>1403</v>
      </c>
      <c r="B1258" s="156">
        <v>2220508</v>
      </c>
      <c r="C1258" s="156" t="s">
        <v>2361</v>
      </c>
      <c r="D1258" s="158">
        <v>0</v>
      </c>
      <c r="E1258" s="158">
        <v>0</v>
      </c>
      <c r="F1258" s="158"/>
      <c r="G1258" s="214"/>
      <c r="H1258" s="214"/>
      <c r="I1258" s="151">
        <f t="shared" si="38"/>
        <v>0</v>
      </c>
    </row>
    <row r="1259" customFormat="1" ht="14.25" hidden="1" spans="1:9">
      <c r="A1259" s="151" t="s">
        <v>1403</v>
      </c>
      <c r="B1259" s="156">
        <v>2220509</v>
      </c>
      <c r="C1259" s="156" t="s">
        <v>2362</v>
      </c>
      <c r="D1259" s="158">
        <v>0</v>
      </c>
      <c r="E1259" s="158">
        <v>0</v>
      </c>
      <c r="F1259" s="158"/>
      <c r="G1259" s="214"/>
      <c r="H1259" s="214"/>
      <c r="I1259" s="151">
        <f t="shared" si="38"/>
        <v>0</v>
      </c>
    </row>
    <row r="1260" customFormat="1" ht="14.25" hidden="1" spans="1:9">
      <c r="A1260" s="151" t="s">
        <v>1403</v>
      </c>
      <c r="B1260" s="156">
        <v>2220510</v>
      </c>
      <c r="C1260" s="156" t="s">
        <v>2363</v>
      </c>
      <c r="D1260" s="158">
        <v>0</v>
      </c>
      <c r="E1260" s="158">
        <v>0</v>
      </c>
      <c r="F1260" s="158"/>
      <c r="G1260" s="214"/>
      <c r="H1260" s="214"/>
      <c r="I1260" s="151">
        <f t="shared" si="38"/>
        <v>0</v>
      </c>
    </row>
    <row r="1261" customFormat="1" ht="14.25" hidden="1" spans="1:9">
      <c r="A1261" s="151" t="s">
        <v>1403</v>
      </c>
      <c r="B1261" s="156">
        <v>2220511</v>
      </c>
      <c r="C1261" s="156" t="s">
        <v>2364</v>
      </c>
      <c r="D1261" s="158">
        <v>0</v>
      </c>
      <c r="E1261" s="158">
        <v>0</v>
      </c>
      <c r="F1261" s="158"/>
      <c r="G1261" s="214"/>
      <c r="H1261" s="214"/>
      <c r="I1261" s="151">
        <f t="shared" si="38"/>
        <v>0</v>
      </c>
    </row>
    <row r="1262" customFormat="1" ht="14.25" hidden="1" spans="1:9">
      <c r="A1262" s="151" t="s">
        <v>1403</v>
      </c>
      <c r="B1262" s="156">
        <v>2220599</v>
      </c>
      <c r="C1262" s="156" t="s">
        <v>2365</v>
      </c>
      <c r="D1262" s="158">
        <v>0</v>
      </c>
      <c r="E1262" s="158">
        <v>0</v>
      </c>
      <c r="F1262" s="158"/>
      <c r="G1262" s="214"/>
      <c r="H1262" s="214"/>
      <c r="I1262" s="151">
        <f t="shared" si="38"/>
        <v>0</v>
      </c>
    </row>
    <row r="1263" s="198" customFormat="1" ht="16" customHeight="1" spans="1:9">
      <c r="A1263" s="151" t="s">
        <v>1399</v>
      </c>
      <c r="B1263" s="209">
        <v>224</v>
      </c>
      <c r="C1263" s="212" t="s">
        <v>2366</v>
      </c>
      <c r="D1263" s="210">
        <f>SUM(D1264,D1275,D1282,D1290,D1303,D1307,D1311)</f>
        <v>3560</v>
      </c>
      <c r="E1263" s="210">
        <f>SUM(E1264,E1275,E1282,E1290,E1303,E1307,E1311)</f>
        <v>8950</v>
      </c>
      <c r="F1263" s="210">
        <f>SUM(F1264,F1275,F1282,F1290,F1303,F1307,F1311)</f>
        <v>6574</v>
      </c>
      <c r="G1263" s="211">
        <f>F1263/D1263*100</f>
        <v>184.662921348315</v>
      </c>
      <c r="H1263" s="211">
        <f>F1263/E1263*100</f>
        <v>73.4525139664805</v>
      </c>
      <c r="I1263" s="151">
        <f t="shared" si="38"/>
        <v>19084</v>
      </c>
    </row>
    <row r="1264" s="198" customFormat="1" ht="16" customHeight="1" spans="1:9">
      <c r="A1264" s="151" t="s">
        <v>1401</v>
      </c>
      <c r="B1264" s="209">
        <v>22401</v>
      </c>
      <c r="C1264" s="212" t="s">
        <v>2367</v>
      </c>
      <c r="D1264" s="210">
        <f>SUM(D1265:D1274)</f>
        <v>522</v>
      </c>
      <c r="E1264" s="210">
        <f>SUM(E1265:E1274)</f>
        <v>569</v>
      </c>
      <c r="F1264" s="210">
        <f>SUM(F1265:F1274)</f>
        <v>437</v>
      </c>
      <c r="G1264" s="211">
        <f>F1264/D1264*100</f>
        <v>83.7164750957854</v>
      </c>
      <c r="H1264" s="211">
        <f>F1264/E1264*100</f>
        <v>76.8014059753954</v>
      </c>
      <c r="I1264" s="151">
        <f t="shared" si="38"/>
        <v>1528</v>
      </c>
    </row>
    <row r="1265" s="198" customFormat="1" ht="16" customHeight="1" spans="1:9">
      <c r="A1265" s="151" t="s">
        <v>1403</v>
      </c>
      <c r="B1265" s="209">
        <v>2240101</v>
      </c>
      <c r="C1265" s="209" t="s">
        <v>1404</v>
      </c>
      <c r="D1265" s="213">
        <v>268</v>
      </c>
      <c r="E1265" s="213">
        <v>264</v>
      </c>
      <c r="F1265" s="213">
        <v>289</v>
      </c>
      <c r="G1265" s="211">
        <f>F1265/D1265*100</f>
        <v>107.835820895522</v>
      </c>
      <c r="H1265" s="211">
        <f>F1265/E1265*100</f>
        <v>109.469696969697</v>
      </c>
      <c r="I1265" s="151">
        <f t="shared" si="38"/>
        <v>821</v>
      </c>
    </row>
    <row r="1266" s="198" customFormat="1" ht="16" customHeight="1" spans="1:9">
      <c r="A1266" s="151" t="s">
        <v>1403</v>
      </c>
      <c r="B1266" s="209">
        <v>2240102</v>
      </c>
      <c r="C1266" s="209" t="s">
        <v>1405</v>
      </c>
      <c r="D1266" s="213">
        <v>35</v>
      </c>
      <c r="E1266" s="213">
        <v>-19</v>
      </c>
      <c r="F1266" s="213">
        <v>35</v>
      </c>
      <c r="G1266" s="211">
        <f>F1266/D1266*100</f>
        <v>100</v>
      </c>
      <c r="H1266" s="211">
        <f>F1266/E1266*100</f>
        <v>-184.210526315789</v>
      </c>
      <c r="I1266" s="151">
        <f t="shared" si="38"/>
        <v>51</v>
      </c>
    </row>
    <row r="1267" customFormat="1" ht="14.25" hidden="1" spans="1:9">
      <c r="A1267" s="151" t="s">
        <v>1403</v>
      </c>
      <c r="B1267" s="156">
        <v>2240103</v>
      </c>
      <c r="C1267" s="156" t="s">
        <v>1406</v>
      </c>
      <c r="D1267" s="158">
        <v>0</v>
      </c>
      <c r="E1267" s="158">
        <v>0</v>
      </c>
      <c r="F1267" s="158"/>
      <c r="G1267" s="214"/>
      <c r="H1267" s="214"/>
      <c r="I1267" s="151">
        <f t="shared" si="38"/>
        <v>0</v>
      </c>
    </row>
    <row r="1268" customFormat="1" ht="14.25" hidden="1" spans="1:9">
      <c r="A1268" s="151" t="s">
        <v>1403</v>
      </c>
      <c r="B1268" s="156">
        <v>2240104</v>
      </c>
      <c r="C1268" s="156" t="s">
        <v>2368</v>
      </c>
      <c r="D1268" s="158">
        <v>0</v>
      </c>
      <c r="E1268" s="158">
        <v>0</v>
      </c>
      <c r="F1268" s="158"/>
      <c r="G1268" s="214"/>
      <c r="H1268" s="214"/>
      <c r="I1268" s="151">
        <f t="shared" si="38"/>
        <v>0</v>
      </c>
    </row>
    <row r="1269" customFormat="1" ht="14.25" hidden="1" spans="1:9">
      <c r="A1269" s="151" t="s">
        <v>1403</v>
      </c>
      <c r="B1269" s="156">
        <v>2240105</v>
      </c>
      <c r="C1269" s="156" t="s">
        <v>2369</v>
      </c>
      <c r="D1269" s="158">
        <v>0</v>
      </c>
      <c r="E1269" s="158">
        <v>0</v>
      </c>
      <c r="F1269" s="158"/>
      <c r="G1269" s="214"/>
      <c r="H1269" s="214"/>
      <c r="I1269" s="151">
        <f t="shared" si="38"/>
        <v>0</v>
      </c>
    </row>
    <row r="1270" s="198" customFormat="1" ht="16" customHeight="1" spans="1:9">
      <c r="A1270" s="151" t="s">
        <v>1403</v>
      </c>
      <c r="B1270" s="209">
        <v>2240106</v>
      </c>
      <c r="C1270" s="209" t="s">
        <v>2370</v>
      </c>
      <c r="D1270" s="213">
        <v>76</v>
      </c>
      <c r="E1270" s="213">
        <v>76</v>
      </c>
      <c r="F1270" s="213">
        <v>51</v>
      </c>
      <c r="G1270" s="211">
        <f>F1270/D1270*100</f>
        <v>67.1052631578947</v>
      </c>
      <c r="H1270" s="211">
        <f>F1270/E1270*100</f>
        <v>67.1052631578947</v>
      </c>
      <c r="I1270" s="151">
        <f t="shared" si="38"/>
        <v>203</v>
      </c>
    </row>
    <row r="1271" s="198" customFormat="1" ht="16" customHeight="1" spans="1:9">
      <c r="A1271" s="151" t="s">
        <v>1403</v>
      </c>
      <c r="B1271" s="209">
        <v>2240108</v>
      </c>
      <c r="C1271" s="209" t="s">
        <v>2371</v>
      </c>
      <c r="D1271" s="213">
        <v>63</v>
      </c>
      <c r="E1271" s="213">
        <v>63</v>
      </c>
      <c r="F1271" s="213">
        <v>0</v>
      </c>
      <c r="G1271" s="211">
        <f>F1271/D1271*100</f>
        <v>0</v>
      </c>
      <c r="H1271" s="211">
        <f>F1271/E1271*100</f>
        <v>0</v>
      </c>
      <c r="I1271" s="151">
        <f t="shared" si="38"/>
        <v>126</v>
      </c>
    </row>
    <row r="1272" customFormat="1" ht="14.25" hidden="1" spans="1:9">
      <c r="A1272" s="151" t="s">
        <v>1403</v>
      </c>
      <c r="B1272" s="156">
        <v>2240109</v>
      </c>
      <c r="C1272" s="156" t="s">
        <v>2372</v>
      </c>
      <c r="D1272" s="158">
        <v>0</v>
      </c>
      <c r="E1272" s="158">
        <v>0</v>
      </c>
      <c r="F1272" s="158"/>
      <c r="G1272" s="214"/>
      <c r="H1272" s="214"/>
      <c r="I1272" s="151">
        <f t="shared" si="38"/>
        <v>0</v>
      </c>
    </row>
    <row r="1273" customFormat="1" ht="14.25" hidden="1" spans="1:9">
      <c r="A1273" s="151" t="s">
        <v>1403</v>
      </c>
      <c r="B1273" s="156">
        <v>2240150</v>
      </c>
      <c r="C1273" s="156" t="s">
        <v>1413</v>
      </c>
      <c r="D1273" s="158">
        <v>0</v>
      </c>
      <c r="E1273" s="158">
        <v>0</v>
      </c>
      <c r="F1273" s="158"/>
      <c r="G1273" s="214"/>
      <c r="H1273" s="214"/>
      <c r="I1273" s="151">
        <f t="shared" si="38"/>
        <v>0</v>
      </c>
    </row>
    <row r="1274" s="198" customFormat="1" ht="16" customHeight="1" spans="1:9">
      <c r="A1274" s="151" t="s">
        <v>1403</v>
      </c>
      <c r="B1274" s="209">
        <v>2240199</v>
      </c>
      <c r="C1274" s="209" t="s">
        <v>2373</v>
      </c>
      <c r="D1274" s="213">
        <v>80</v>
      </c>
      <c r="E1274" s="213">
        <v>185</v>
      </c>
      <c r="F1274" s="213">
        <v>62</v>
      </c>
      <c r="G1274" s="211">
        <f>F1274/D1274*100</f>
        <v>77.5</v>
      </c>
      <c r="H1274" s="211">
        <f>F1274/E1274*100</f>
        <v>33.5135135135135</v>
      </c>
      <c r="I1274" s="151">
        <f t="shared" si="38"/>
        <v>327</v>
      </c>
    </row>
    <row r="1275" s="198" customFormat="1" ht="16" customHeight="1" spans="1:9">
      <c r="A1275" s="151" t="s">
        <v>1401</v>
      </c>
      <c r="B1275" s="209">
        <v>22402</v>
      </c>
      <c r="C1275" s="212" t="s">
        <v>2374</v>
      </c>
      <c r="D1275" s="210">
        <f>SUM(D1276:D1281)</f>
        <v>1637</v>
      </c>
      <c r="E1275" s="210">
        <f>SUM(E1276:E1281)</f>
        <v>1736</v>
      </c>
      <c r="F1275" s="210">
        <f>SUM(F1276:F1281)</f>
        <v>1600</v>
      </c>
      <c r="G1275" s="211">
        <f>F1275/D1275*100</f>
        <v>97.7397678680513</v>
      </c>
      <c r="H1275" s="211">
        <f>F1275/E1275*100</f>
        <v>92.1658986175115</v>
      </c>
      <c r="I1275" s="151">
        <f t="shared" si="38"/>
        <v>4973</v>
      </c>
    </row>
    <row r="1276" customFormat="1" ht="14.25" hidden="1" spans="1:9">
      <c r="A1276" s="151" t="s">
        <v>1403</v>
      </c>
      <c r="B1276" s="156">
        <v>2240201</v>
      </c>
      <c r="C1276" s="156" t="s">
        <v>1451</v>
      </c>
      <c r="D1276" s="158">
        <v>0</v>
      </c>
      <c r="E1276" s="158">
        <v>0</v>
      </c>
      <c r="F1276" s="158"/>
      <c r="G1276" s="214"/>
      <c r="H1276" s="214"/>
      <c r="I1276" s="151">
        <f t="shared" si="38"/>
        <v>0</v>
      </c>
    </row>
    <row r="1277" customFormat="1" ht="14.25" hidden="1" spans="1:9">
      <c r="A1277" s="151" t="s">
        <v>1403</v>
      </c>
      <c r="B1277" s="156">
        <v>2240202</v>
      </c>
      <c r="C1277" s="156" t="s">
        <v>1436</v>
      </c>
      <c r="D1277" s="158">
        <v>0</v>
      </c>
      <c r="E1277" s="158">
        <v>0</v>
      </c>
      <c r="F1277" s="158"/>
      <c r="G1277" s="214"/>
      <c r="H1277" s="214"/>
      <c r="I1277" s="151">
        <f t="shared" si="38"/>
        <v>0</v>
      </c>
    </row>
    <row r="1278" customFormat="1" ht="14.25" hidden="1" spans="1:9">
      <c r="A1278" s="151" t="s">
        <v>1403</v>
      </c>
      <c r="B1278" s="156">
        <v>2240203</v>
      </c>
      <c r="C1278" s="156" t="s">
        <v>1406</v>
      </c>
      <c r="D1278" s="158">
        <v>0</v>
      </c>
      <c r="E1278" s="158">
        <v>0</v>
      </c>
      <c r="F1278" s="158"/>
      <c r="G1278" s="214"/>
      <c r="H1278" s="214"/>
      <c r="I1278" s="151">
        <f t="shared" si="38"/>
        <v>0</v>
      </c>
    </row>
    <row r="1279" s="198" customFormat="1" ht="16" customHeight="1" spans="1:9">
      <c r="A1279" s="151" t="s">
        <v>1403</v>
      </c>
      <c r="B1279" s="209">
        <v>2240204</v>
      </c>
      <c r="C1279" s="209" t="s">
        <v>2375</v>
      </c>
      <c r="D1279" s="213">
        <v>1637</v>
      </c>
      <c r="E1279" s="213">
        <v>1736</v>
      </c>
      <c r="F1279" s="213">
        <v>1600</v>
      </c>
      <c r="G1279" s="211">
        <f>F1279/D1279*100</f>
        <v>97.7397678680513</v>
      </c>
      <c r="H1279" s="211">
        <f>F1279/E1279*100</f>
        <v>92.1658986175115</v>
      </c>
      <c r="I1279" s="151">
        <f t="shared" si="38"/>
        <v>4973</v>
      </c>
    </row>
    <row r="1280" customFormat="1" ht="14.25" hidden="1" spans="1:9">
      <c r="A1280" s="151" t="s">
        <v>1403</v>
      </c>
      <c r="B1280" s="156">
        <v>2240250</v>
      </c>
      <c r="C1280" s="156" t="s">
        <v>1413</v>
      </c>
      <c r="D1280" s="158">
        <v>0</v>
      </c>
      <c r="E1280" s="158">
        <v>0</v>
      </c>
      <c r="F1280" s="158"/>
      <c r="G1280" s="214"/>
      <c r="H1280" s="214"/>
      <c r="I1280" s="151">
        <f t="shared" si="38"/>
        <v>0</v>
      </c>
    </row>
    <row r="1281" customFormat="1" ht="14.25" hidden="1" spans="1:9">
      <c r="A1281" s="151" t="s">
        <v>1403</v>
      </c>
      <c r="B1281" s="156">
        <v>2240299</v>
      </c>
      <c r="C1281" s="156" t="s">
        <v>2376</v>
      </c>
      <c r="D1281" s="158">
        <v>0</v>
      </c>
      <c r="E1281" s="158">
        <v>0</v>
      </c>
      <c r="F1281" s="158"/>
      <c r="G1281" s="214"/>
      <c r="H1281" s="214"/>
      <c r="I1281" s="151">
        <f t="shared" si="38"/>
        <v>0</v>
      </c>
    </row>
    <row r="1282" customFormat="1" ht="14.25" hidden="1" spans="1:9">
      <c r="A1282" s="151" t="s">
        <v>1401</v>
      </c>
      <c r="B1282" s="156">
        <v>22404</v>
      </c>
      <c r="C1282" s="215" t="s">
        <v>2377</v>
      </c>
      <c r="D1282" s="162">
        <f>SUM(D1283:D1289)</f>
        <v>0</v>
      </c>
      <c r="E1282" s="162">
        <f>SUM(E1283:E1289)</f>
        <v>0</v>
      </c>
      <c r="F1282" s="162">
        <f>SUM(F1283:F1289)</f>
        <v>0</v>
      </c>
      <c r="G1282" s="214"/>
      <c r="H1282" s="214"/>
      <c r="I1282" s="151">
        <f t="shared" si="38"/>
        <v>0</v>
      </c>
    </row>
    <row r="1283" customFormat="1" ht="14.25" hidden="1" spans="1:9">
      <c r="A1283" s="151" t="s">
        <v>1403</v>
      </c>
      <c r="B1283" s="156">
        <v>2240401</v>
      </c>
      <c r="C1283" s="156" t="s">
        <v>1451</v>
      </c>
      <c r="D1283" s="158">
        <v>0</v>
      </c>
      <c r="E1283" s="158">
        <v>0</v>
      </c>
      <c r="F1283" s="158"/>
      <c r="G1283" s="214"/>
      <c r="H1283" s="214"/>
      <c r="I1283" s="151">
        <f t="shared" si="38"/>
        <v>0</v>
      </c>
    </row>
    <row r="1284" customFormat="1" ht="14.25" hidden="1" spans="1:9">
      <c r="A1284" s="151" t="s">
        <v>1403</v>
      </c>
      <c r="B1284" s="156">
        <v>2240402</v>
      </c>
      <c r="C1284" s="156" t="s">
        <v>1436</v>
      </c>
      <c r="D1284" s="158">
        <v>0</v>
      </c>
      <c r="E1284" s="158">
        <v>0</v>
      </c>
      <c r="F1284" s="158"/>
      <c r="G1284" s="214"/>
      <c r="H1284" s="214"/>
      <c r="I1284" s="151">
        <f t="shared" si="38"/>
        <v>0</v>
      </c>
    </row>
    <row r="1285" customFormat="1" ht="14.25" hidden="1" spans="1:9">
      <c r="A1285" s="151" t="s">
        <v>1403</v>
      </c>
      <c r="B1285" s="156">
        <v>2240403</v>
      </c>
      <c r="C1285" s="156" t="s">
        <v>1406</v>
      </c>
      <c r="D1285" s="158">
        <v>0</v>
      </c>
      <c r="E1285" s="158">
        <v>0</v>
      </c>
      <c r="F1285" s="158"/>
      <c r="G1285" s="214"/>
      <c r="H1285" s="214"/>
      <c r="I1285" s="151">
        <f t="shared" si="38"/>
        <v>0</v>
      </c>
    </row>
    <row r="1286" customFormat="1" ht="14.25" hidden="1" spans="1:9">
      <c r="A1286" s="151" t="s">
        <v>1403</v>
      </c>
      <c r="B1286" s="156">
        <v>2240404</v>
      </c>
      <c r="C1286" s="156" t="s">
        <v>2378</v>
      </c>
      <c r="D1286" s="158">
        <v>0</v>
      </c>
      <c r="E1286" s="158">
        <v>0</v>
      </c>
      <c r="F1286" s="158"/>
      <c r="G1286" s="214"/>
      <c r="H1286" s="214"/>
      <c r="I1286" s="151">
        <f t="shared" si="38"/>
        <v>0</v>
      </c>
    </row>
    <row r="1287" customFormat="1" ht="14.25" hidden="1" spans="1:9">
      <c r="A1287" s="151" t="s">
        <v>1403</v>
      </c>
      <c r="B1287" s="156">
        <v>2240405</v>
      </c>
      <c r="C1287" s="156" t="s">
        <v>2379</v>
      </c>
      <c r="D1287" s="158">
        <v>0</v>
      </c>
      <c r="E1287" s="158">
        <v>0</v>
      </c>
      <c r="F1287" s="158"/>
      <c r="G1287" s="214"/>
      <c r="H1287" s="214"/>
      <c r="I1287" s="151">
        <f t="shared" ref="I1287:I1336" si="39">D1287+E1287+F1287</f>
        <v>0</v>
      </c>
    </row>
    <row r="1288" customFormat="1" ht="14.25" hidden="1" spans="1:9">
      <c r="A1288" s="151" t="s">
        <v>1403</v>
      </c>
      <c r="B1288" s="156">
        <v>2240450</v>
      </c>
      <c r="C1288" s="156" t="s">
        <v>1413</v>
      </c>
      <c r="D1288" s="158">
        <v>0</v>
      </c>
      <c r="E1288" s="158">
        <v>0</v>
      </c>
      <c r="F1288" s="158"/>
      <c r="G1288" s="214"/>
      <c r="H1288" s="214"/>
      <c r="I1288" s="151">
        <f t="shared" si="39"/>
        <v>0</v>
      </c>
    </row>
    <row r="1289" customFormat="1" ht="14.25" hidden="1" spans="1:9">
      <c r="A1289" s="151" t="s">
        <v>1403</v>
      </c>
      <c r="B1289" s="156">
        <v>2240499</v>
      </c>
      <c r="C1289" s="156" t="s">
        <v>2380</v>
      </c>
      <c r="D1289" s="158">
        <v>0</v>
      </c>
      <c r="E1289" s="158">
        <v>0</v>
      </c>
      <c r="F1289" s="158"/>
      <c r="G1289" s="214"/>
      <c r="H1289" s="214"/>
      <c r="I1289" s="151">
        <f t="shared" si="39"/>
        <v>0</v>
      </c>
    </row>
    <row r="1290" s="198" customFormat="1" ht="16" customHeight="1" spans="1:9">
      <c r="A1290" s="151" t="s">
        <v>1401</v>
      </c>
      <c r="B1290" s="209">
        <v>22405</v>
      </c>
      <c r="C1290" s="212" t="s">
        <v>2381</v>
      </c>
      <c r="D1290" s="210">
        <f>SUM(D1291:D1302)</f>
        <v>61</v>
      </c>
      <c r="E1290" s="210">
        <f>SUM(E1291:E1302)</f>
        <v>80</v>
      </c>
      <c r="F1290" s="210">
        <f>SUM(F1291:F1302)</f>
        <v>82</v>
      </c>
      <c r="G1290" s="211">
        <f>F1290/D1290*100</f>
        <v>134.426229508197</v>
      </c>
      <c r="H1290" s="211">
        <f>F1290/E1290*100</f>
        <v>102.5</v>
      </c>
      <c r="I1290" s="151">
        <f t="shared" si="39"/>
        <v>223</v>
      </c>
    </row>
    <row r="1291" s="198" customFormat="1" ht="16" customHeight="1" spans="1:9">
      <c r="A1291" s="151" t="s">
        <v>1403</v>
      </c>
      <c r="B1291" s="209">
        <v>2240501</v>
      </c>
      <c r="C1291" s="209" t="s">
        <v>1404</v>
      </c>
      <c r="D1291" s="213">
        <v>49</v>
      </c>
      <c r="E1291" s="213">
        <v>68</v>
      </c>
      <c r="F1291" s="213">
        <v>71</v>
      </c>
      <c r="G1291" s="211">
        <f>F1291/D1291*100</f>
        <v>144.897959183673</v>
      </c>
      <c r="H1291" s="211">
        <f>F1291/E1291*100</f>
        <v>104.411764705882</v>
      </c>
      <c r="I1291" s="151">
        <f t="shared" si="39"/>
        <v>188</v>
      </c>
    </row>
    <row r="1292" s="198" customFormat="1" ht="16" customHeight="1" spans="1:9">
      <c r="A1292" s="151" t="s">
        <v>1403</v>
      </c>
      <c r="B1292" s="209">
        <v>2240502</v>
      </c>
      <c r="C1292" s="209" t="s">
        <v>1405</v>
      </c>
      <c r="D1292" s="213">
        <v>12</v>
      </c>
      <c r="E1292" s="213">
        <v>12</v>
      </c>
      <c r="F1292" s="213">
        <v>11</v>
      </c>
      <c r="G1292" s="211">
        <f>F1292/D1292*100</f>
        <v>91.6666666666667</v>
      </c>
      <c r="H1292" s="211">
        <f>F1292/E1292*100</f>
        <v>91.6666666666667</v>
      </c>
      <c r="I1292" s="151">
        <f t="shared" si="39"/>
        <v>35</v>
      </c>
    </row>
    <row r="1293" customFormat="1" ht="14.25" hidden="1" spans="1:9">
      <c r="A1293" s="151" t="s">
        <v>1403</v>
      </c>
      <c r="B1293" s="156">
        <v>2240503</v>
      </c>
      <c r="C1293" s="156" t="s">
        <v>1406</v>
      </c>
      <c r="D1293" s="158">
        <v>0</v>
      </c>
      <c r="E1293" s="158">
        <v>0</v>
      </c>
      <c r="F1293" s="158"/>
      <c r="G1293" s="214"/>
      <c r="H1293" s="214"/>
      <c r="I1293" s="151">
        <f t="shared" si="39"/>
        <v>0</v>
      </c>
    </row>
    <row r="1294" customFormat="1" ht="14.25" hidden="1" spans="1:9">
      <c r="A1294" s="151" t="s">
        <v>1403</v>
      </c>
      <c r="B1294" s="156">
        <v>2240504</v>
      </c>
      <c r="C1294" s="156" t="s">
        <v>2382</v>
      </c>
      <c r="D1294" s="158">
        <v>0</v>
      </c>
      <c r="E1294" s="158">
        <v>0</v>
      </c>
      <c r="F1294" s="158"/>
      <c r="G1294" s="214"/>
      <c r="H1294" s="214"/>
      <c r="I1294" s="151">
        <f t="shared" si="39"/>
        <v>0</v>
      </c>
    </row>
    <row r="1295" customFormat="1" ht="14.25" hidden="1" spans="1:9">
      <c r="A1295" s="151" t="s">
        <v>1403</v>
      </c>
      <c r="B1295" s="156">
        <v>2240505</v>
      </c>
      <c r="C1295" s="156" t="s">
        <v>2383</v>
      </c>
      <c r="D1295" s="158">
        <v>0</v>
      </c>
      <c r="E1295" s="158">
        <v>0</v>
      </c>
      <c r="F1295" s="158"/>
      <c r="G1295" s="214"/>
      <c r="H1295" s="214"/>
      <c r="I1295" s="151">
        <f t="shared" si="39"/>
        <v>0</v>
      </c>
    </row>
    <row r="1296" customFormat="1" ht="14.25" hidden="1" spans="1:9">
      <c r="A1296" s="151" t="s">
        <v>1403</v>
      </c>
      <c r="B1296" s="156">
        <v>2240506</v>
      </c>
      <c r="C1296" s="156" t="s">
        <v>2384</v>
      </c>
      <c r="D1296" s="158">
        <v>0</v>
      </c>
      <c r="E1296" s="158">
        <v>0</v>
      </c>
      <c r="F1296" s="158"/>
      <c r="G1296" s="214"/>
      <c r="H1296" s="214"/>
      <c r="I1296" s="151">
        <f t="shared" si="39"/>
        <v>0</v>
      </c>
    </row>
    <row r="1297" customFormat="1" ht="14.25" hidden="1" spans="1:9">
      <c r="A1297" s="151" t="s">
        <v>1403</v>
      </c>
      <c r="B1297" s="156">
        <v>2240507</v>
      </c>
      <c r="C1297" s="156" t="s">
        <v>2385</v>
      </c>
      <c r="D1297" s="158">
        <v>0</v>
      </c>
      <c r="E1297" s="158">
        <v>0</v>
      </c>
      <c r="F1297" s="158"/>
      <c r="G1297" s="214"/>
      <c r="H1297" s="214"/>
      <c r="I1297" s="151">
        <f t="shared" si="39"/>
        <v>0</v>
      </c>
    </row>
    <row r="1298" customFormat="1" ht="14.25" hidden="1" spans="1:9">
      <c r="A1298" s="151" t="s">
        <v>1403</v>
      </c>
      <c r="B1298" s="156">
        <v>2240508</v>
      </c>
      <c r="C1298" s="156" t="s">
        <v>2386</v>
      </c>
      <c r="D1298" s="158">
        <v>0</v>
      </c>
      <c r="E1298" s="158">
        <v>0</v>
      </c>
      <c r="F1298" s="158"/>
      <c r="G1298" s="214"/>
      <c r="H1298" s="214"/>
      <c r="I1298" s="151">
        <f t="shared" si="39"/>
        <v>0</v>
      </c>
    </row>
    <row r="1299" customFormat="1" ht="14.25" hidden="1" spans="1:9">
      <c r="A1299" s="151" t="s">
        <v>1403</v>
      </c>
      <c r="B1299" s="156">
        <v>2240509</v>
      </c>
      <c r="C1299" s="156" t="s">
        <v>2387</v>
      </c>
      <c r="D1299" s="158">
        <v>0</v>
      </c>
      <c r="E1299" s="158">
        <v>0</v>
      </c>
      <c r="F1299" s="158"/>
      <c r="G1299" s="214"/>
      <c r="H1299" s="214"/>
      <c r="I1299" s="151">
        <f t="shared" si="39"/>
        <v>0</v>
      </c>
    </row>
    <row r="1300" customFormat="1" ht="14.25" hidden="1" spans="1:9">
      <c r="A1300" s="151" t="s">
        <v>1403</v>
      </c>
      <c r="B1300" s="156">
        <v>2240510</v>
      </c>
      <c r="C1300" s="156" t="s">
        <v>2388</v>
      </c>
      <c r="D1300" s="158">
        <v>0</v>
      </c>
      <c r="E1300" s="158">
        <v>0</v>
      </c>
      <c r="F1300" s="158"/>
      <c r="G1300" s="214"/>
      <c r="H1300" s="214"/>
      <c r="I1300" s="151">
        <f t="shared" si="39"/>
        <v>0</v>
      </c>
    </row>
    <row r="1301" customFormat="1" ht="14.25" hidden="1" spans="1:9">
      <c r="A1301" s="151" t="s">
        <v>1403</v>
      </c>
      <c r="B1301" s="156">
        <v>2240550</v>
      </c>
      <c r="C1301" s="156" t="s">
        <v>2389</v>
      </c>
      <c r="D1301" s="158">
        <v>0</v>
      </c>
      <c r="E1301" s="158">
        <v>0</v>
      </c>
      <c r="F1301" s="158"/>
      <c r="G1301" s="214"/>
      <c r="H1301" s="214"/>
      <c r="I1301" s="151">
        <f t="shared" si="39"/>
        <v>0</v>
      </c>
    </row>
    <row r="1302" customFormat="1" ht="14.25" hidden="1" spans="1:9">
      <c r="A1302" s="151" t="s">
        <v>1403</v>
      </c>
      <c r="B1302" s="156">
        <v>2240599</v>
      </c>
      <c r="C1302" s="156" t="s">
        <v>2390</v>
      </c>
      <c r="D1302" s="158">
        <v>0</v>
      </c>
      <c r="E1302" s="158">
        <v>0</v>
      </c>
      <c r="F1302" s="158"/>
      <c r="G1302" s="214"/>
      <c r="H1302" s="214"/>
      <c r="I1302" s="151">
        <f t="shared" si="39"/>
        <v>0</v>
      </c>
    </row>
    <row r="1303" s="198" customFormat="1" ht="16" customHeight="1" spans="1:9">
      <c r="A1303" s="151" t="s">
        <v>1401</v>
      </c>
      <c r="B1303" s="209">
        <v>22406</v>
      </c>
      <c r="C1303" s="212" t="s">
        <v>2391</v>
      </c>
      <c r="D1303" s="210">
        <f>SUM(D1304:D1306)</f>
        <v>767</v>
      </c>
      <c r="E1303" s="210">
        <f>SUM(E1304:E1306)</f>
        <v>5293</v>
      </c>
      <c r="F1303" s="210">
        <f>SUM(F1304:F1306)</f>
        <v>4455</v>
      </c>
      <c r="G1303" s="211">
        <f>F1303/D1303*100</f>
        <v>580.834419817471</v>
      </c>
      <c r="H1303" s="211">
        <f>F1303/E1303*100</f>
        <v>84.1677687511808</v>
      </c>
      <c r="I1303" s="151">
        <f t="shared" si="39"/>
        <v>10515</v>
      </c>
    </row>
    <row r="1304" s="198" customFormat="1" ht="16" customHeight="1" spans="1:9">
      <c r="A1304" s="151" t="s">
        <v>1403</v>
      </c>
      <c r="B1304" s="209">
        <v>2240601</v>
      </c>
      <c r="C1304" s="209" t="s">
        <v>2392</v>
      </c>
      <c r="D1304" s="213">
        <v>767</v>
      </c>
      <c r="E1304" s="213">
        <v>5291</v>
      </c>
      <c r="F1304" s="213">
        <v>4455</v>
      </c>
      <c r="G1304" s="211">
        <f>F1304/D1304*100</f>
        <v>580.834419817471</v>
      </c>
      <c r="H1304" s="211">
        <f>F1304/E1304*100</f>
        <v>84.1995841995842</v>
      </c>
      <c r="I1304" s="151">
        <f t="shared" si="39"/>
        <v>10513</v>
      </c>
    </row>
    <row r="1305" customFormat="1" ht="14.25" hidden="1" spans="1:9">
      <c r="A1305" s="151" t="s">
        <v>1403</v>
      </c>
      <c r="B1305" s="156">
        <v>2240602</v>
      </c>
      <c r="C1305" s="156" t="s">
        <v>2393</v>
      </c>
      <c r="D1305" s="158">
        <v>0</v>
      </c>
      <c r="E1305" s="158">
        <v>0</v>
      </c>
      <c r="F1305" s="158"/>
      <c r="G1305" s="214"/>
      <c r="H1305" s="214"/>
      <c r="I1305" s="151">
        <f t="shared" si="39"/>
        <v>0</v>
      </c>
    </row>
    <row r="1306" s="198" customFormat="1" ht="16" customHeight="1" spans="1:9">
      <c r="A1306" s="151" t="s">
        <v>1403</v>
      </c>
      <c r="B1306" s="209">
        <v>2240699</v>
      </c>
      <c r="C1306" s="209" t="s">
        <v>2394</v>
      </c>
      <c r="D1306" s="213">
        <v>0</v>
      </c>
      <c r="E1306" s="213">
        <v>2</v>
      </c>
      <c r="F1306" s="213"/>
      <c r="G1306" s="211"/>
      <c r="H1306" s="211">
        <f>F1306/E1306*100</f>
        <v>0</v>
      </c>
      <c r="I1306" s="151">
        <f t="shared" si="39"/>
        <v>2</v>
      </c>
    </row>
    <row r="1307" s="198" customFormat="1" ht="16" customHeight="1" spans="1:9">
      <c r="A1307" s="151" t="s">
        <v>1401</v>
      </c>
      <c r="B1307" s="209">
        <v>22407</v>
      </c>
      <c r="C1307" s="212" t="s">
        <v>2395</v>
      </c>
      <c r="D1307" s="210">
        <f>SUM(D1308:D1310)</f>
        <v>573</v>
      </c>
      <c r="E1307" s="210">
        <f>SUM(E1308:E1310)</f>
        <v>1261</v>
      </c>
      <c r="F1307" s="210">
        <f>SUM(F1308:F1310)</f>
        <v>0</v>
      </c>
      <c r="G1307" s="211">
        <f>F1307/D1307*100</f>
        <v>0</v>
      </c>
      <c r="H1307" s="211">
        <f>F1307/E1307*100</f>
        <v>0</v>
      </c>
      <c r="I1307" s="151">
        <f t="shared" si="39"/>
        <v>1834</v>
      </c>
    </row>
    <row r="1308" s="198" customFormat="1" ht="16" customHeight="1" spans="1:9">
      <c r="A1308" s="151" t="s">
        <v>1403</v>
      </c>
      <c r="B1308" s="209">
        <v>2240703</v>
      </c>
      <c r="C1308" s="209" t="s">
        <v>2396</v>
      </c>
      <c r="D1308" s="213">
        <v>573</v>
      </c>
      <c r="E1308" s="213">
        <v>1261</v>
      </c>
      <c r="F1308" s="213">
        <v>0</v>
      </c>
      <c r="G1308" s="211">
        <f>F1308/D1308*100</f>
        <v>0</v>
      </c>
      <c r="H1308" s="211">
        <f>F1308/E1308*100</f>
        <v>0</v>
      </c>
      <c r="I1308" s="151">
        <f t="shared" si="39"/>
        <v>1834</v>
      </c>
    </row>
    <row r="1309" customFormat="1" ht="14.25" hidden="1" spans="1:9">
      <c r="A1309" s="151" t="s">
        <v>1403</v>
      </c>
      <c r="B1309" s="156">
        <v>2240704</v>
      </c>
      <c r="C1309" s="156" t="s">
        <v>2397</v>
      </c>
      <c r="D1309" s="158">
        <v>0</v>
      </c>
      <c r="E1309" s="158">
        <v>0</v>
      </c>
      <c r="F1309" s="158"/>
      <c r="G1309" s="214"/>
      <c r="H1309" s="214"/>
      <c r="I1309" s="151">
        <f t="shared" si="39"/>
        <v>0</v>
      </c>
    </row>
    <row r="1310" customFormat="1" ht="14.25" hidden="1" spans="1:9">
      <c r="A1310" s="151" t="s">
        <v>1403</v>
      </c>
      <c r="B1310" s="156">
        <v>2240799</v>
      </c>
      <c r="C1310" s="156" t="s">
        <v>2398</v>
      </c>
      <c r="D1310" s="158">
        <v>0</v>
      </c>
      <c r="E1310" s="158">
        <v>0</v>
      </c>
      <c r="F1310" s="158"/>
      <c r="G1310" s="214"/>
      <c r="H1310" s="214"/>
      <c r="I1310" s="151">
        <f t="shared" si="39"/>
        <v>0</v>
      </c>
    </row>
    <row r="1311" s="198" customFormat="1" ht="16" customHeight="1" spans="1:9">
      <c r="A1311" s="151" t="s">
        <v>1401</v>
      </c>
      <c r="B1311" s="209">
        <v>22499</v>
      </c>
      <c r="C1311" s="212" t="s">
        <v>2399</v>
      </c>
      <c r="D1311" s="210">
        <f>D1312</f>
        <v>0</v>
      </c>
      <c r="E1311" s="210">
        <f>E1312</f>
        <v>11</v>
      </c>
      <c r="F1311" s="210">
        <f>F1312</f>
        <v>0</v>
      </c>
      <c r="G1311" s="211"/>
      <c r="H1311" s="211">
        <f>F1311/E1311*100</f>
        <v>0</v>
      </c>
      <c r="I1311" s="151">
        <f t="shared" si="39"/>
        <v>11</v>
      </c>
    </row>
    <row r="1312" s="198" customFormat="1" ht="16" customHeight="1" spans="1:9">
      <c r="A1312" s="151" t="s">
        <v>1403</v>
      </c>
      <c r="B1312" s="209">
        <v>2249999</v>
      </c>
      <c r="C1312" s="209" t="s">
        <v>2400</v>
      </c>
      <c r="D1312" s="213">
        <v>0</v>
      </c>
      <c r="E1312" s="213">
        <v>11</v>
      </c>
      <c r="F1312" s="213"/>
      <c r="G1312" s="211"/>
      <c r="H1312" s="211">
        <f>F1312/E1312*100</f>
        <v>0</v>
      </c>
      <c r="I1312" s="151">
        <f t="shared" si="39"/>
        <v>11</v>
      </c>
    </row>
    <row r="1313" s="198" customFormat="1" ht="16" customHeight="1" spans="1:9">
      <c r="A1313" s="151" t="s">
        <v>1403</v>
      </c>
      <c r="B1313" s="212">
        <v>227</v>
      </c>
      <c r="C1313" s="212" t="s">
        <v>2401</v>
      </c>
      <c r="D1313" s="213">
        <v>4610</v>
      </c>
      <c r="E1313" s="213"/>
      <c r="F1313" s="213">
        <v>4500</v>
      </c>
      <c r="G1313" s="211">
        <f>F1313/D1313*100</f>
        <v>97.6138828633406</v>
      </c>
      <c r="H1313" s="211"/>
      <c r="I1313" s="151">
        <f t="shared" si="39"/>
        <v>9110</v>
      </c>
    </row>
    <row r="1314" s="198" customFormat="1" ht="16" customHeight="1" spans="1:9">
      <c r="A1314" s="151" t="s">
        <v>1399</v>
      </c>
      <c r="B1314" s="209">
        <v>229</v>
      </c>
      <c r="C1314" s="212" t="s">
        <v>2402</v>
      </c>
      <c r="D1314" s="210">
        <f>D1315</f>
        <v>34</v>
      </c>
      <c r="E1314" s="210">
        <f>E1315</f>
        <v>-881</v>
      </c>
      <c r="F1314" s="210">
        <f>F1315</f>
        <v>10</v>
      </c>
      <c r="G1314" s="211">
        <f>F1314/D1314*100</f>
        <v>29.4117647058824</v>
      </c>
      <c r="H1314" s="211">
        <f>F1314/E1314*100</f>
        <v>-1.13507377979569</v>
      </c>
      <c r="I1314" s="151">
        <f t="shared" si="39"/>
        <v>-837</v>
      </c>
    </row>
    <row r="1315" s="198" customFormat="1" ht="16" customHeight="1" spans="1:9">
      <c r="A1315" s="151" t="s">
        <v>1401</v>
      </c>
      <c r="B1315" s="209">
        <v>22999</v>
      </c>
      <c r="C1315" s="212" t="s">
        <v>2403</v>
      </c>
      <c r="D1315" s="210">
        <f>D1316</f>
        <v>34</v>
      </c>
      <c r="E1315" s="210">
        <f>E1316</f>
        <v>-881</v>
      </c>
      <c r="F1315" s="210">
        <f>F1316</f>
        <v>10</v>
      </c>
      <c r="G1315" s="211">
        <f>F1315/D1315*100</f>
        <v>29.4117647058824</v>
      </c>
      <c r="H1315" s="211">
        <f>F1315/E1315*100</f>
        <v>-1.13507377979569</v>
      </c>
      <c r="I1315" s="151">
        <f t="shared" si="39"/>
        <v>-837</v>
      </c>
    </row>
    <row r="1316" s="198" customFormat="1" ht="16" customHeight="1" spans="1:9">
      <c r="A1316" s="151" t="s">
        <v>1403</v>
      </c>
      <c r="B1316" s="209">
        <v>2299999</v>
      </c>
      <c r="C1316" s="209" t="s">
        <v>2404</v>
      </c>
      <c r="D1316" s="213">
        <v>34</v>
      </c>
      <c r="E1316" s="213">
        <v>-881</v>
      </c>
      <c r="F1316" s="213">
        <v>10</v>
      </c>
      <c r="G1316" s="211">
        <f>F1316/D1316*100</f>
        <v>29.4117647058824</v>
      </c>
      <c r="H1316" s="211">
        <f>F1316/E1316*100</f>
        <v>-1.13507377979569</v>
      </c>
      <c r="I1316" s="151">
        <f t="shared" si="39"/>
        <v>-837</v>
      </c>
    </row>
    <row r="1317" s="198" customFormat="1" ht="16" customHeight="1" spans="1:9">
      <c r="A1317" s="151" t="s">
        <v>1399</v>
      </c>
      <c r="B1317" s="209">
        <v>232</v>
      </c>
      <c r="C1317" s="212" t="s">
        <v>2405</v>
      </c>
      <c r="D1317" s="210">
        <f>SUM(D1318,D1320,D1325)</f>
        <v>9902</v>
      </c>
      <c r="E1317" s="210">
        <f>SUM(E1318,E1320,E1325)</f>
        <v>10093</v>
      </c>
      <c r="F1317" s="210">
        <f>SUM(F1318,F1320,F1325)</f>
        <v>10050</v>
      </c>
      <c r="G1317" s="211">
        <f>F1317/D1317*100</f>
        <v>101.49464754595</v>
      </c>
      <c r="H1317" s="211">
        <f>F1317/E1317*100</f>
        <v>99.5739621519865</v>
      </c>
      <c r="I1317" s="151">
        <f t="shared" si="39"/>
        <v>30045</v>
      </c>
    </row>
    <row r="1318" customFormat="1" ht="14.25" hidden="1" spans="1:9">
      <c r="A1318" s="151" t="s">
        <v>1401</v>
      </c>
      <c r="B1318" s="156">
        <v>23201</v>
      </c>
      <c r="C1318" s="215" t="s">
        <v>2406</v>
      </c>
      <c r="D1318" s="162">
        <f>D1319</f>
        <v>0</v>
      </c>
      <c r="E1318" s="162">
        <f>E1319</f>
        <v>0</v>
      </c>
      <c r="F1318" s="162">
        <f>F1319</f>
        <v>0</v>
      </c>
      <c r="G1318" s="214"/>
      <c r="H1318" s="214"/>
      <c r="I1318" s="151">
        <f t="shared" si="39"/>
        <v>0</v>
      </c>
    </row>
    <row r="1319" customFormat="1" ht="14.25" hidden="1" spans="1:9">
      <c r="A1319" s="151" t="s">
        <v>1403</v>
      </c>
      <c r="B1319" s="156">
        <v>2320101</v>
      </c>
      <c r="C1319" s="156" t="s">
        <v>2407</v>
      </c>
      <c r="D1319" s="158">
        <v>0</v>
      </c>
      <c r="E1319" s="158">
        <v>0</v>
      </c>
      <c r="F1319" s="158"/>
      <c r="G1319" s="214"/>
      <c r="H1319" s="214"/>
      <c r="I1319" s="151">
        <f t="shared" si="39"/>
        <v>0</v>
      </c>
    </row>
    <row r="1320" customFormat="1" ht="14.25" hidden="1" spans="1:9">
      <c r="A1320" s="151" t="s">
        <v>1401</v>
      </c>
      <c r="B1320" s="156">
        <v>23202</v>
      </c>
      <c r="C1320" s="215" t="s">
        <v>2408</v>
      </c>
      <c r="D1320" s="162">
        <f>SUM(D1321:D1324)</f>
        <v>0</v>
      </c>
      <c r="E1320" s="162">
        <f>SUM(E1321:E1324)</f>
        <v>0</v>
      </c>
      <c r="F1320" s="162">
        <f>SUM(F1321:F1324)</f>
        <v>0</v>
      </c>
      <c r="G1320" s="214"/>
      <c r="H1320" s="214"/>
      <c r="I1320" s="151">
        <f t="shared" si="39"/>
        <v>0</v>
      </c>
    </row>
    <row r="1321" customFormat="1" ht="14.25" hidden="1" spans="1:9">
      <c r="A1321" s="151" t="s">
        <v>1403</v>
      </c>
      <c r="B1321" s="156">
        <v>2320201</v>
      </c>
      <c r="C1321" s="156" t="s">
        <v>2409</v>
      </c>
      <c r="D1321" s="158">
        <v>0</v>
      </c>
      <c r="E1321" s="158">
        <v>0</v>
      </c>
      <c r="F1321" s="158"/>
      <c r="G1321" s="214"/>
      <c r="H1321" s="214"/>
      <c r="I1321" s="151">
        <f t="shared" si="39"/>
        <v>0</v>
      </c>
    </row>
    <row r="1322" customFormat="1" ht="14.25" hidden="1" spans="1:9">
      <c r="A1322" s="151" t="s">
        <v>1403</v>
      </c>
      <c r="B1322" s="156">
        <v>2320202</v>
      </c>
      <c r="C1322" s="156" t="s">
        <v>2410</v>
      </c>
      <c r="D1322" s="158">
        <v>0</v>
      </c>
      <c r="E1322" s="158">
        <v>0</v>
      </c>
      <c r="F1322" s="158"/>
      <c r="G1322" s="214"/>
      <c r="H1322" s="214"/>
      <c r="I1322" s="151">
        <f t="shared" si="39"/>
        <v>0</v>
      </c>
    </row>
    <row r="1323" customFormat="1" ht="14.25" hidden="1" spans="1:9">
      <c r="A1323" s="151" t="s">
        <v>1403</v>
      </c>
      <c r="B1323" s="156">
        <v>2320203</v>
      </c>
      <c r="C1323" s="156" t="s">
        <v>2411</v>
      </c>
      <c r="D1323" s="158">
        <v>0</v>
      </c>
      <c r="E1323" s="158">
        <v>0</v>
      </c>
      <c r="F1323" s="158"/>
      <c r="G1323" s="214"/>
      <c r="H1323" s="214"/>
      <c r="I1323" s="151">
        <f t="shared" si="39"/>
        <v>0</v>
      </c>
    </row>
    <row r="1324" customFormat="1" ht="14.25" hidden="1" spans="1:9">
      <c r="A1324" s="151" t="s">
        <v>1403</v>
      </c>
      <c r="B1324" s="156">
        <v>2320299</v>
      </c>
      <c r="C1324" s="156" t="s">
        <v>2412</v>
      </c>
      <c r="D1324" s="158">
        <v>0</v>
      </c>
      <c r="E1324" s="158">
        <v>0</v>
      </c>
      <c r="F1324" s="158"/>
      <c r="G1324" s="214"/>
      <c r="H1324" s="214"/>
      <c r="I1324" s="151">
        <f t="shared" si="39"/>
        <v>0</v>
      </c>
    </row>
    <row r="1325" s="198" customFormat="1" ht="16" customHeight="1" spans="1:9">
      <c r="A1325" s="151" t="s">
        <v>1401</v>
      </c>
      <c r="B1325" s="209">
        <v>23203</v>
      </c>
      <c r="C1325" s="212" t="s">
        <v>2413</v>
      </c>
      <c r="D1325" s="210">
        <f>SUM(D1326:D1329)</f>
        <v>9902</v>
      </c>
      <c r="E1325" s="210">
        <f>SUM(E1326:E1329)</f>
        <v>10093</v>
      </c>
      <c r="F1325" s="210">
        <f>SUM(F1326:F1329)</f>
        <v>10050</v>
      </c>
      <c r="G1325" s="211">
        <f>F1325/D1325*100</f>
        <v>101.49464754595</v>
      </c>
      <c r="H1325" s="211">
        <f>F1325/E1325*100</f>
        <v>99.5739621519865</v>
      </c>
      <c r="I1325" s="151">
        <f t="shared" si="39"/>
        <v>30045</v>
      </c>
    </row>
    <row r="1326" s="198" customFormat="1" ht="16" customHeight="1" spans="1:9">
      <c r="A1326" s="151" t="s">
        <v>1403</v>
      </c>
      <c r="B1326" s="209">
        <v>2320301</v>
      </c>
      <c r="C1326" s="209" t="s">
        <v>2414</v>
      </c>
      <c r="D1326" s="213">
        <v>9710</v>
      </c>
      <c r="E1326" s="213">
        <v>9904</v>
      </c>
      <c r="F1326" s="213">
        <v>9858</v>
      </c>
      <c r="G1326" s="211">
        <f>F1326/D1326*100</f>
        <v>101.524201853759</v>
      </c>
      <c r="H1326" s="211">
        <f>F1326/E1326*100</f>
        <v>99.5355411954766</v>
      </c>
      <c r="I1326" s="151">
        <f t="shared" si="39"/>
        <v>29472</v>
      </c>
    </row>
    <row r="1327" customFormat="1" ht="14.25" hidden="1" spans="1:9">
      <c r="A1327" s="151" t="s">
        <v>1403</v>
      </c>
      <c r="B1327" s="156">
        <v>2320302</v>
      </c>
      <c r="C1327" s="156" t="s">
        <v>2415</v>
      </c>
      <c r="D1327" s="158">
        <v>0</v>
      </c>
      <c r="E1327" s="158">
        <v>0</v>
      </c>
      <c r="F1327" s="158"/>
      <c r="G1327" s="214"/>
      <c r="H1327" s="214"/>
      <c r="I1327" s="151">
        <f t="shared" si="39"/>
        <v>0</v>
      </c>
    </row>
    <row r="1328" s="198" customFormat="1" ht="16" customHeight="1" spans="1:9">
      <c r="A1328" s="151" t="s">
        <v>1403</v>
      </c>
      <c r="B1328" s="209">
        <v>2320303</v>
      </c>
      <c r="C1328" s="209" t="s">
        <v>2416</v>
      </c>
      <c r="D1328" s="213">
        <v>192</v>
      </c>
      <c r="E1328" s="213">
        <v>189</v>
      </c>
      <c r="F1328" s="213">
        <v>192</v>
      </c>
      <c r="G1328" s="211">
        <f>F1328/D1328*100</f>
        <v>100</v>
      </c>
      <c r="H1328" s="211">
        <f>F1328/E1328*100</f>
        <v>101.587301587302</v>
      </c>
      <c r="I1328" s="151">
        <f t="shared" si="39"/>
        <v>573</v>
      </c>
    </row>
    <row r="1329" customFormat="1" ht="14.25" hidden="1" spans="1:9">
      <c r="A1329" s="151" t="s">
        <v>1403</v>
      </c>
      <c r="B1329" s="156">
        <v>2320399</v>
      </c>
      <c r="C1329" s="156" t="s">
        <v>2417</v>
      </c>
      <c r="D1329" s="158">
        <v>0</v>
      </c>
      <c r="E1329" s="158">
        <v>0</v>
      </c>
      <c r="F1329" s="158"/>
      <c r="G1329" s="214"/>
      <c r="H1329" s="214"/>
      <c r="I1329" s="151">
        <f t="shared" si="39"/>
        <v>0</v>
      </c>
    </row>
    <row r="1330" customFormat="1" ht="14.25" hidden="1" spans="1:9">
      <c r="A1330" s="151" t="s">
        <v>1399</v>
      </c>
      <c r="B1330" s="156">
        <v>233</v>
      </c>
      <c r="C1330" s="215" t="s">
        <v>2418</v>
      </c>
      <c r="D1330" s="162">
        <f>SUM(D1331,D1333,D1335)</f>
        <v>0</v>
      </c>
      <c r="E1330" s="162">
        <f>SUM(E1331,E1333,E1335)</f>
        <v>0</v>
      </c>
      <c r="F1330" s="162">
        <f>SUM(F1331,F1333,F1335)</f>
        <v>0</v>
      </c>
      <c r="G1330" s="214"/>
      <c r="H1330" s="214"/>
      <c r="I1330" s="151">
        <f t="shared" si="39"/>
        <v>0</v>
      </c>
    </row>
    <row r="1331" customFormat="1" ht="14.25" hidden="1" spans="1:9">
      <c r="A1331" s="151" t="s">
        <v>1401</v>
      </c>
      <c r="B1331" s="156">
        <v>23301</v>
      </c>
      <c r="C1331" s="215" t="s">
        <v>2419</v>
      </c>
      <c r="D1331" s="162">
        <f t="shared" ref="D1331:D1335" si="40">D1332</f>
        <v>0</v>
      </c>
      <c r="E1331" s="162">
        <f t="shared" ref="E1331:E1335" si="41">E1332</f>
        <v>0</v>
      </c>
      <c r="F1331" s="162">
        <f t="shared" ref="F1331:F1335" si="42">F1332</f>
        <v>0</v>
      </c>
      <c r="G1331" s="214"/>
      <c r="H1331" s="214"/>
      <c r="I1331" s="151">
        <f t="shared" si="39"/>
        <v>0</v>
      </c>
    </row>
    <row r="1332" customFormat="1" ht="14.25" hidden="1" spans="1:9">
      <c r="A1332" s="151" t="s">
        <v>1403</v>
      </c>
      <c r="B1332" s="156">
        <v>2330101</v>
      </c>
      <c r="C1332" s="156" t="s">
        <v>2420</v>
      </c>
      <c r="D1332" s="158">
        <v>0</v>
      </c>
      <c r="E1332" s="158">
        <v>0</v>
      </c>
      <c r="F1332" s="158"/>
      <c r="G1332" s="214"/>
      <c r="H1332" s="214"/>
      <c r="I1332" s="151">
        <f t="shared" si="39"/>
        <v>0</v>
      </c>
    </row>
    <row r="1333" customFormat="1" ht="14.25" hidden="1" spans="1:9">
      <c r="A1333" s="151" t="s">
        <v>1401</v>
      </c>
      <c r="B1333" s="156">
        <v>23302</v>
      </c>
      <c r="C1333" s="215" t="s">
        <v>2421</v>
      </c>
      <c r="D1333" s="162">
        <f t="shared" si="40"/>
        <v>0</v>
      </c>
      <c r="E1333" s="162">
        <f t="shared" si="41"/>
        <v>0</v>
      </c>
      <c r="F1333" s="162">
        <f t="shared" si="42"/>
        <v>0</v>
      </c>
      <c r="G1333" s="214"/>
      <c r="H1333" s="214"/>
      <c r="I1333" s="151">
        <f t="shared" si="39"/>
        <v>0</v>
      </c>
    </row>
    <row r="1334" customFormat="1" ht="14.25" hidden="1" spans="1:9">
      <c r="A1334" s="151" t="s">
        <v>1403</v>
      </c>
      <c r="B1334" s="156">
        <v>2330201</v>
      </c>
      <c r="C1334" s="156" t="s">
        <v>2422</v>
      </c>
      <c r="D1334" s="158">
        <v>0</v>
      </c>
      <c r="E1334" s="158">
        <v>0</v>
      </c>
      <c r="F1334" s="158"/>
      <c r="G1334" s="214"/>
      <c r="H1334" s="214"/>
      <c r="I1334" s="151">
        <f t="shared" si="39"/>
        <v>0</v>
      </c>
    </row>
    <row r="1335" customFormat="1" ht="14.25" hidden="1" spans="1:9">
      <c r="A1335" s="151" t="s">
        <v>1401</v>
      </c>
      <c r="B1335" s="156">
        <v>23303</v>
      </c>
      <c r="C1335" s="215" t="s">
        <v>2423</v>
      </c>
      <c r="D1335" s="162">
        <f t="shared" si="40"/>
        <v>0</v>
      </c>
      <c r="E1335" s="162">
        <f t="shared" si="41"/>
        <v>0</v>
      </c>
      <c r="F1335" s="162">
        <f t="shared" si="42"/>
        <v>0</v>
      </c>
      <c r="G1335" s="214"/>
      <c r="H1335" s="214"/>
      <c r="I1335" s="151">
        <f t="shared" si="39"/>
        <v>0</v>
      </c>
    </row>
    <row r="1336" customFormat="1" ht="14.25" hidden="1" spans="1:9">
      <c r="A1336" s="151" t="s">
        <v>1403</v>
      </c>
      <c r="B1336" s="156">
        <v>2330301</v>
      </c>
      <c r="C1336" s="156" t="s">
        <v>2424</v>
      </c>
      <c r="D1336" s="158">
        <v>0</v>
      </c>
      <c r="E1336" s="158">
        <v>0</v>
      </c>
      <c r="F1336" s="158"/>
      <c r="G1336" s="214"/>
      <c r="H1336" s="214"/>
      <c r="I1336" s="151">
        <f t="shared" si="39"/>
        <v>0</v>
      </c>
    </row>
    <row r="1337" s="198" customFormat="1" ht="16" customHeight="1" spans="1:9">
      <c r="A1337"/>
      <c r="B1337" s="198"/>
      <c r="C1337" s="198"/>
      <c r="D1337" s="198"/>
      <c r="E1337" s="198"/>
      <c r="F1337" s="198"/>
      <c r="G1337" s="198"/>
      <c r="H1337" s="198"/>
      <c r="I1337"/>
    </row>
  </sheetData>
  <autoFilter xmlns:etc="http://www.wps.cn/officeDocument/2017/etCustomData" ref="A5:I1336" etc:filterBottomFollowUsedRange="0">
    <filterColumn colId="8">
      <filters>
        <filter val="100"/>
        <filter val="1"/>
        <filter val="101"/>
        <filter val="2"/>
        <filter val="4"/>
        <filter val="37104"/>
        <filter val="5"/>
        <filter val="6"/>
        <filter val="106"/>
        <filter val="4506"/>
        <filter val="107"/>
        <filter val="8"/>
        <filter val="9"/>
        <filter val="509"/>
        <filter val="3109"/>
        <filter val="9110"/>
        <filter val="3513"/>
        <filter val="10513"/>
        <filter val="115"/>
        <filter val="2915"/>
        <filter val="10515"/>
        <filter val="116"/>
        <filter val="1116"/>
        <filter val="29516"/>
        <filter val="117"/>
        <filter val="10117"/>
        <filter val="120"/>
        <filter val="11121"/>
        <filter val="123"/>
        <filter val="37523"/>
        <filter val="-24"/>
        <filter val="4524"/>
        <filter val="42924"/>
        <filter val="68924"/>
        <filter val="126"/>
        <filter val="2127"/>
        <filter val="128"/>
        <filter val="528"/>
        <filter val="1528"/>
        <filter val="12128"/>
        <filter val="129"/>
        <filter val="529"/>
        <filter val="3130"/>
        <filter val="2131"/>
        <filter val="3931"/>
        <filter val="11131"/>
        <filter val="132"/>
        <filter val="932"/>
        <filter val="4132"/>
        <filter val="9534"/>
        <filter val="1137"/>
        <filter val="538"/>
        <filter val="1139"/>
        <filter val="140"/>
        <filter val="142"/>
        <filter val="9542"/>
        <filter val="543"/>
        <filter val="943"/>
        <filter val="1143"/>
        <filter val="944"/>
        <filter val="2144"/>
        <filter val="3144"/>
        <filter val="2545"/>
        <filter val="949"/>
        <filter val="1949"/>
        <filter val="10950"/>
        <filter val="13950"/>
        <filter val="14150"/>
        <filter val="952"/>
        <filter val="3552"/>
        <filter val="153"/>
        <filter val="953"/>
        <filter val="8153"/>
        <filter val="9954"/>
        <filter val="556"/>
        <filter val="956"/>
        <filter val="22556"/>
        <filter val="157"/>
        <filter val="11557"/>
        <filter val="1559"/>
        <filter val="560"/>
        <filter val="8960"/>
        <filter val="2161"/>
        <filter val="3161"/>
        <filter val="23161"/>
        <filter val="162"/>
        <filter val="562"/>
        <filter val="2563"/>
        <filter val="92963"/>
        <filter val="165"/>
        <filter val="2566"/>
        <filter val="2966"/>
        <filter val="272166"/>
        <filter val="-67"/>
        <filter val="2567"/>
        <filter val="968"/>
        <filter val="1969"/>
        <filter val="171"/>
        <filter val="571"/>
        <filter val="573"/>
        <filter val="4973"/>
        <filter val="33173"/>
        <filter val="175"/>
        <filter val="977"/>
        <filter val="178"/>
        <filter val="10578"/>
        <filter val="179"/>
        <filter val="180"/>
        <filter val="185"/>
        <filter val="585"/>
        <filter val="187"/>
        <filter val="3587"/>
        <filter val="188"/>
        <filter val="189"/>
        <filter val="15590"/>
        <filter val="192"/>
        <filter val="1992"/>
        <filter val="194"/>
        <filter val="594"/>
        <filter val="1594"/>
        <filter val="195"/>
        <filter val="2195"/>
        <filter val="15595"/>
        <filter val="596"/>
        <filter val="996"/>
        <filter val="4196"/>
        <filter val="6196"/>
        <filter val="197"/>
        <filter val="27997"/>
        <filter val="998"/>
        <filter val="2198"/>
        <filter val="6599"/>
        <filter val="200"/>
        <filter val="201"/>
        <filter val="602"/>
        <filter val="10202"/>
        <filter val="203"/>
        <filter val="603"/>
        <filter val="205"/>
        <filter val="2608"/>
        <filter val="6208"/>
        <filter val="22608"/>
        <filter val="209"/>
        <filter val="1609"/>
        <filter val="616"/>
        <filter val="1216"/>
        <filter val="4217"/>
        <filter val="22219"/>
        <filter val="620"/>
        <filter val="622"/>
        <filter val="223"/>
        <filter val="224"/>
        <filter val="18224"/>
        <filter val="227"/>
        <filter val="228"/>
        <filter val="2229"/>
        <filter val="2231"/>
        <filter val="2236"/>
        <filter val="1237"/>
        <filter val="3637"/>
        <filter val="4238"/>
        <filter val="640"/>
        <filter val="2240"/>
        <filter val="242"/>
        <filter val="4243"/>
        <filter val="4645"/>
        <filter val="246"/>
        <filter val="3246"/>
        <filter val="2647"/>
        <filter val="2248"/>
        <filter val="3249"/>
        <filter val="4652"/>
        <filter val="6652"/>
        <filter val="29255"/>
        <filter val="262"/>
        <filter val="27662"/>
        <filter val="3663"/>
        <filter val="10266"/>
        <filter val="267"/>
        <filter val="1267"/>
        <filter val="270"/>
        <filter val="1670"/>
        <filter val="1671"/>
        <filter val="1273"/>
        <filter val="3274"/>
        <filter val="67676"/>
        <filter val="2277"/>
        <filter val="2681"/>
        <filter val="282"/>
        <filter val="218283"/>
        <filter val="284"/>
        <filter val="285"/>
        <filter val="-1685"/>
        <filter val="688"/>
        <filter val="4288"/>
        <filter val="8688"/>
        <filter val="1691"/>
        <filter val="5291"/>
        <filter val="1293"/>
        <filter val="2694"/>
        <filter val="296"/>
        <filter val="4296"/>
        <filter val="8696"/>
        <filter val="1700"/>
        <filter val="171702"/>
        <filter val="20705"/>
        <filter val="307"/>
        <filter val="2708"/>
        <filter val="712"/>
        <filter val="314"/>
        <filter val="2714"/>
        <filter val="315"/>
        <filter val="3719"/>
        <filter val="7320"/>
        <filter val="2721"/>
        <filter val="725"/>
        <filter val="62725"/>
        <filter val="726"/>
        <filter val="1326"/>
        <filter val="8726"/>
        <filter val="327"/>
        <filter val="38731"/>
        <filter val="1334"/>
        <filter val="4735"/>
        <filter val="1339"/>
        <filter val="11340"/>
        <filter val="743"/>
        <filter val="345"/>
        <filter val="1346"/>
        <filter val="21749"/>
        <filter val="350"/>
        <filter val="356"/>
        <filter val="1759"/>
        <filter val="47764"/>
        <filter val="2365"/>
        <filter val="7365"/>
        <filter val="766"/>
        <filter val="768"/>
        <filter val="371"/>
        <filter val="4772"/>
        <filter val="2773"/>
        <filter val="22373"/>
        <filter val="777"/>
        <filter val="4377"/>
        <filter val="4778"/>
        <filter val="7783"/>
        <filter val="22783"/>
        <filter val="35383"/>
        <filter val="384"/>
        <filter val="784"/>
        <filter val="1384"/>
        <filter val="386"/>
        <filter val="1787"/>
        <filter val="5787"/>
        <filter val="388"/>
        <filter val="788"/>
        <filter val="1789"/>
        <filter val="4790"/>
        <filter val="391"/>
        <filter val="392"/>
        <filter val="792"/>
        <filter val="1794"/>
        <filter val="797"/>
        <filter val="1397"/>
        <filter val="1398"/>
        <filter val="1077798"/>
        <filter val="-1"/>
        <filter val="-2"/>
        <filter val="-8"/>
        <filter val="400"/>
        <filter val="1401"/>
        <filter val="402"/>
        <filter val="1006"/>
        <filter val="14406"/>
        <filter val="1407"/>
        <filter val="10"/>
        <filter val="11"/>
        <filter val="12"/>
        <filter val="13"/>
        <filter val="2813"/>
        <filter val="14"/>
        <filter val="414"/>
        <filter val="15"/>
        <filter val="415"/>
        <filter val="18"/>
        <filter val="3818"/>
        <filter val="20"/>
        <filter val="420"/>
        <filter val="23820"/>
        <filter val="821"/>
        <filter val="2421"/>
        <filter val="823"/>
        <filter val="1424"/>
        <filter val="3024"/>
        <filter val="25"/>
        <filter val="426"/>
        <filter val="27"/>
        <filter val="5428"/>
        <filter val="6028"/>
        <filter val="13828"/>
        <filter val="429"/>
        <filter val="30"/>
        <filter val="1030"/>
        <filter val="35431"/>
        <filter val="1432"/>
        <filter val="833"/>
        <filter val="11033"/>
        <filter val="34"/>
        <filter val="1834"/>
        <filter val="3834"/>
        <filter val="5034"/>
        <filter val="35"/>
        <filter val="36"/>
        <filter val="37"/>
        <filter val="-837"/>
        <filter val="32837"/>
        <filter val="38"/>
        <filter val="39"/>
        <filter val="439"/>
        <filter val="1039"/>
        <filter val="35840"/>
        <filter val="41"/>
        <filter val="841"/>
        <filter val="42"/>
        <filter val="43"/>
        <filter val="45"/>
        <filter val="15045"/>
        <filter val="30045"/>
        <filter val="95445"/>
        <filter val="48"/>
        <filter val="448"/>
        <filter val="1048"/>
        <filter val="6448"/>
        <filter val="7448"/>
        <filter val="50"/>
        <filter val="51"/>
        <filter val="1852"/>
        <filter val="53"/>
        <filter val="1053"/>
        <filter val="454"/>
        <filter val="55"/>
        <filter val="10456"/>
        <filter val="857"/>
        <filter val="1858"/>
        <filter val="62"/>
        <filter val="1062"/>
        <filter val="464"/>
        <filter val="864"/>
        <filter val="1865"/>
        <filter val="1070"/>
        <filter val="39470"/>
        <filter val="27871"/>
        <filter val="72"/>
        <filter val="29472"/>
        <filter val="3874"/>
        <filter val="75"/>
        <filter val="475"/>
        <filter val="11876"/>
        <filter val="155476"/>
        <filter val="77"/>
        <filter val="477"/>
        <filter val="80"/>
        <filter val="5081"/>
        <filter val="13082"/>
        <filter val="42083"/>
        <filter val="84"/>
        <filter val="1084"/>
        <filter val="19084"/>
        <filter val="1885"/>
        <filter val="486"/>
        <filter val="1086"/>
        <filter val="5086"/>
        <filter val="15886"/>
        <filter val="33086"/>
        <filter val="87"/>
        <filter val="2087"/>
        <filter val="2887"/>
        <filter val="8088"/>
        <filter val="5089"/>
        <filter val="90"/>
        <filter val="3091"/>
        <filter val="92"/>
        <filter val="2494"/>
        <filter val="9094"/>
        <filter val="2095"/>
        <filter val="896"/>
        <filter val="75496"/>
        <filter val="497"/>
        <filter val="2897"/>
        <filter val="4497"/>
        <filter val="98"/>
        <filter val="5098"/>
        <filter val="2099"/>
        <filter val="21899"/>
      </filters>
    </filterColumn>
    <extLst/>
  </autoFilter>
  <mergeCells count="7">
    <mergeCell ref="B2:H2"/>
    <mergeCell ref="B3:H3"/>
    <mergeCell ref="F4:H4"/>
    <mergeCell ref="B4:B5"/>
    <mergeCell ref="C4:C5"/>
    <mergeCell ref="D4:D5"/>
    <mergeCell ref="E4:E5"/>
  </mergeCells>
  <pageMargins left="0.747916666666667" right="0.747916666666667" top="0.786805555555556" bottom="1.37777777777778" header="0.5" footer="0.5"/>
  <pageSetup paperSize="9"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69"/>
  <sheetViews>
    <sheetView view="pageBreakPreview" zoomScaleNormal="100" workbookViewId="0">
      <selection activeCell="A26" sqref="A26"/>
    </sheetView>
  </sheetViews>
  <sheetFormatPr defaultColWidth="9" defaultRowHeight="14.25" outlineLevelCol="7"/>
  <cols>
    <col min="1" max="1" width="37.375" customWidth="1"/>
    <col min="2" max="2" width="6.5" customWidth="1"/>
    <col min="3" max="3" width="6.375" customWidth="1"/>
    <col min="4" max="4" width="6.875" customWidth="1"/>
    <col min="5" max="5" width="36.75" customWidth="1"/>
    <col min="6" max="6" width="6.625" customWidth="1"/>
    <col min="7" max="7" width="6.25" customWidth="1"/>
    <col min="8" max="8" width="7.375" customWidth="1"/>
  </cols>
  <sheetData>
    <row r="1" ht="19" customHeight="1" spans="1:8">
      <c r="A1" s="174" t="s">
        <v>2425</v>
      </c>
    </row>
    <row r="2" s="151" customFormat="1" ht="29.5" customHeight="1" spans="1:8">
      <c r="A2" s="175" t="s">
        <v>2426</v>
      </c>
      <c r="B2" s="175"/>
      <c r="C2" s="175"/>
      <c r="D2" s="175"/>
      <c r="E2" s="175"/>
      <c r="F2" s="175"/>
      <c r="G2" s="175"/>
      <c r="H2" s="175"/>
    </row>
    <row r="3" s="151" customFormat="1" spans="1:8">
      <c r="A3" s="176"/>
      <c r="B3" s="177"/>
      <c r="C3" s="177"/>
      <c r="D3" s="177"/>
      <c r="G3" s="178" t="s">
        <v>2427</v>
      </c>
      <c r="H3" s="178"/>
    </row>
    <row r="4" s="172" customFormat="1" ht="39" customHeight="1" spans="1:8">
      <c r="A4" s="179" t="s">
        <v>2428</v>
      </c>
      <c r="B4" s="180" t="s">
        <v>1386</v>
      </c>
      <c r="C4" s="180" t="s">
        <v>1387</v>
      </c>
      <c r="D4" s="179" t="s">
        <v>2429</v>
      </c>
      <c r="E4" s="179" t="s">
        <v>2430</v>
      </c>
      <c r="F4" s="180" t="s">
        <v>1386</v>
      </c>
      <c r="G4" s="180" t="s">
        <v>2431</v>
      </c>
      <c r="H4" s="179" t="s">
        <v>2429</v>
      </c>
    </row>
    <row r="5" s="173" customFormat="1" ht="16.9" customHeight="1" spans="1:8">
      <c r="A5" s="181" t="s">
        <v>1063</v>
      </c>
      <c r="B5" s="182">
        <v>26200</v>
      </c>
      <c r="C5" s="182">
        <v>21710</v>
      </c>
      <c r="D5" s="183">
        <f t="shared" ref="D5:D68" si="0">IFERROR(C5/B5-1," ")</f>
        <v>-0.171374045801527</v>
      </c>
      <c r="E5" s="181" t="s">
        <v>1064</v>
      </c>
      <c r="F5" s="184">
        <v>327410</v>
      </c>
      <c r="G5" s="184">
        <v>331783</v>
      </c>
      <c r="H5" s="184">
        <f t="shared" ref="H5:H68" si="1">IFERROR(G5/F5-1," ")</f>
        <v>0.0133563422009102</v>
      </c>
    </row>
    <row r="6" s="173" customFormat="1" ht="16.9" customHeight="1" spans="1:8">
      <c r="A6" s="185" t="s">
        <v>1065</v>
      </c>
      <c r="B6" s="182">
        <f>SUM(B7,B14,B52)</f>
        <v>257974</v>
      </c>
      <c r="C6" s="182">
        <f>SUM(C7,C14,C52)</f>
        <v>280556</v>
      </c>
      <c r="D6" s="183">
        <f t="shared" si="0"/>
        <v>0.0875359532355975</v>
      </c>
      <c r="E6" s="185" t="s">
        <v>1066</v>
      </c>
      <c r="F6" s="182">
        <f>SUM(F7,F14,F52)</f>
        <v>0</v>
      </c>
      <c r="G6" s="182">
        <f>SUM(G7,G14,G52)</f>
        <v>0</v>
      </c>
      <c r="H6" s="186" t="str">
        <f t="shared" si="1"/>
        <v> </v>
      </c>
    </row>
    <row r="7" s="173" customFormat="1" ht="16.9" customHeight="1" spans="1:8">
      <c r="A7" s="185" t="s">
        <v>1067</v>
      </c>
      <c r="B7" s="182">
        <f>SUM(B8:B12)</f>
        <v>5228</v>
      </c>
      <c r="C7" s="182">
        <f>SUM(C8:C12)</f>
        <v>5228</v>
      </c>
      <c r="D7" s="183">
        <f t="shared" si="0"/>
        <v>0</v>
      </c>
      <c r="E7" s="185" t="s">
        <v>1068</v>
      </c>
      <c r="F7" s="182">
        <f>SUM(F8:F12)</f>
        <v>0</v>
      </c>
      <c r="G7" s="182">
        <f>SUM(G8:G12)</f>
        <v>0</v>
      </c>
      <c r="H7" s="186" t="str">
        <f t="shared" si="1"/>
        <v> </v>
      </c>
    </row>
    <row r="8" s="173" customFormat="1" ht="16.9" customHeight="1" spans="1:8">
      <c r="A8" s="187" t="s">
        <v>1069</v>
      </c>
      <c r="B8" s="188">
        <v>64</v>
      </c>
      <c r="C8" s="188">
        <v>64</v>
      </c>
      <c r="D8" s="183">
        <f t="shared" si="0"/>
        <v>0</v>
      </c>
      <c r="E8" s="187" t="s">
        <v>1070</v>
      </c>
      <c r="F8" s="189"/>
      <c r="G8" s="189"/>
      <c r="H8" s="190" t="str">
        <f t="shared" si="1"/>
        <v> </v>
      </c>
    </row>
    <row r="9" s="173" customFormat="1" ht="16.9" customHeight="1" spans="1:8">
      <c r="A9" s="187" t="s">
        <v>1071</v>
      </c>
      <c r="B9" s="188">
        <v>61</v>
      </c>
      <c r="C9" s="188">
        <v>61</v>
      </c>
      <c r="D9" s="183">
        <f t="shared" si="0"/>
        <v>0</v>
      </c>
      <c r="E9" s="187" t="s">
        <v>1072</v>
      </c>
      <c r="F9" s="189"/>
      <c r="G9" s="189"/>
      <c r="H9" s="190" t="str">
        <f t="shared" si="1"/>
        <v> </v>
      </c>
    </row>
    <row r="10" s="173" customFormat="1" ht="16.9" customHeight="1" spans="1:8">
      <c r="A10" s="187" t="s">
        <v>1073</v>
      </c>
      <c r="B10" s="188">
        <v>42</v>
      </c>
      <c r="C10" s="188">
        <v>42</v>
      </c>
      <c r="D10" s="183">
        <f t="shared" si="0"/>
        <v>0</v>
      </c>
      <c r="E10" s="187" t="s">
        <v>1074</v>
      </c>
      <c r="F10" s="189"/>
      <c r="G10" s="189"/>
      <c r="H10" s="190" t="str">
        <f t="shared" si="1"/>
        <v> </v>
      </c>
    </row>
    <row r="11" s="173" customFormat="1" ht="16.9" customHeight="1" spans="1:8">
      <c r="A11" s="187" t="s">
        <v>1075</v>
      </c>
      <c r="B11" s="188"/>
      <c r="C11" s="188"/>
      <c r="D11" s="183" t="str">
        <f t="shared" si="0"/>
        <v> </v>
      </c>
      <c r="E11" s="187" t="s">
        <v>1076</v>
      </c>
      <c r="F11" s="189"/>
      <c r="G11" s="189"/>
      <c r="H11" s="190" t="str">
        <f t="shared" si="1"/>
        <v> </v>
      </c>
    </row>
    <row r="12" s="173" customFormat="1" ht="16.9" customHeight="1" spans="1:8">
      <c r="A12" s="187" t="s">
        <v>1077</v>
      </c>
      <c r="B12" s="188">
        <v>5061</v>
      </c>
      <c r="C12" s="188">
        <v>5061</v>
      </c>
      <c r="D12" s="183">
        <f t="shared" si="0"/>
        <v>0</v>
      </c>
      <c r="E12" s="187" t="s">
        <v>1078</v>
      </c>
      <c r="F12" s="189"/>
      <c r="G12" s="189"/>
      <c r="H12" s="190" t="str">
        <f t="shared" si="1"/>
        <v> </v>
      </c>
    </row>
    <row r="13" s="173" customFormat="1" ht="16.9" customHeight="1" spans="1:8">
      <c r="A13" s="187" t="s">
        <v>1079</v>
      </c>
      <c r="B13" s="188"/>
      <c r="C13" s="188"/>
      <c r="D13" s="183" t="str">
        <f t="shared" si="0"/>
        <v> </v>
      </c>
      <c r="E13" s="187" t="s">
        <v>1080</v>
      </c>
      <c r="F13" s="189"/>
      <c r="G13" s="189"/>
      <c r="H13" s="190" t="str">
        <f t="shared" si="1"/>
        <v> </v>
      </c>
    </row>
    <row r="14" s="173" customFormat="1" ht="16.9" customHeight="1" spans="1:8">
      <c r="A14" s="185" t="s">
        <v>1081</v>
      </c>
      <c r="B14" s="182">
        <f>SUM(B15:B51)</f>
        <v>248310</v>
      </c>
      <c r="C14" s="182">
        <f>SUM(C15:C51)</f>
        <v>267464</v>
      </c>
      <c r="D14" s="183">
        <f t="shared" si="0"/>
        <v>0.0771374491562966</v>
      </c>
      <c r="E14" s="185" t="s">
        <v>1082</v>
      </c>
      <c r="F14" s="182">
        <f>SUM(F15:F51)</f>
        <v>0</v>
      </c>
      <c r="G14" s="182">
        <f>SUM(G15:G51)</f>
        <v>0</v>
      </c>
      <c r="H14" s="183" t="str">
        <f t="shared" si="1"/>
        <v> </v>
      </c>
    </row>
    <row r="15" s="173" customFormat="1" ht="16.9" customHeight="1" spans="1:8">
      <c r="A15" s="187" t="s">
        <v>1083</v>
      </c>
      <c r="B15" s="188">
        <v>3437</v>
      </c>
      <c r="C15" s="188">
        <v>4216</v>
      </c>
      <c r="D15" s="183">
        <f t="shared" si="0"/>
        <v>0.226651149258074</v>
      </c>
      <c r="E15" s="187" t="s">
        <v>1084</v>
      </c>
      <c r="F15" s="189"/>
      <c r="G15" s="189"/>
      <c r="H15" s="190" t="str">
        <f t="shared" si="1"/>
        <v> </v>
      </c>
    </row>
    <row r="16" s="173" customFormat="1" ht="16.9" customHeight="1" spans="1:8">
      <c r="A16" s="187" t="s">
        <v>1085</v>
      </c>
      <c r="B16" s="188">
        <v>118286</v>
      </c>
      <c r="C16" s="188">
        <v>127281</v>
      </c>
      <c r="D16" s="183">
        <f t="shared" si="0"/>
        <v>0.0760445023079654</v>
      </c>
      <c r="E16" s="187" t="s">
        <v>1086</v>
      </c>
      <c r="F16" s="189"/>
      <c r="G16" s="189"/>
      <c r="H16" s="190" t="str">
        <f t="shared" si="1"/>
        <v> </v>
      </c>
    </row>
    <row r="17" s="173" customFormat="1" ht="16.9" customHeight="1" spans="1:8">
      <c r="A17" s="187" t="s">
        <v>1087</v>
      </c>
      <c r="B17" s="188">
        <v>10994</v>
      </c>
      <c r="C17" s="188">
        <v>10994</v>
      </c>
      <c r="D17" s="183">
        <f t="shared" si="0"/>
        <v>0</v>
      </c>
      <c r="E17" s="187" t="s">
        <v>1088</v>
      </c>
      <c r="F17" s="189"/>
      <c r="G17" s="189"/>
      <c r="H17" s="190" t="str">
        <f t="shared" si="1"/>
        <v> </v>
      </c>
    </row>
    <row r="18" s="173" customFormat="1" ht="16.9" customHeight="1" spans="1:8">
      <c r="A18" s="187" t="s">
        <v>1089</v>
      </c>
      <c r="B18" s="188">
        <v>3000</v>
      </c>
      <c r="C18" s="188">
        <v>4884</v>
      </c>
      <c r="D18" s="183">
        <f t="shared" si="0"/>
        <v>0.628</v>
      </c>
      <c r="E18" s="187" t="s">
        <v>1090</v>
      </c>
      <c r="F18" s="189"/>
      <c r="G18" s="189"/>
      <c r="H18" s="190" t="str">
        <f t="shared" si="1"/>
        <v> </v>
      </c>
    </row>
    <row r="19" s="173" customFormat="1" ht="16.9" customHeight="1" spans="1:8">
      <c r="A19" s="187" t="s">
        <v>1091</v>
      </c>
      <c r="B19" s="188">
        <v>890</v>
      </c>
      <c r="C19" s="188">
        <v>1067</v>
      </c>
      <c r="D19" s="183">
        <f t="shared" si="0"/>
        <v>0.198876404494382</v>
      </c>
      <c r="E19" s="187" t="s">
        <v>1092</v>
      </c>
      <c r="F19" s="189"/>
      <c r="G19" s="189"/>
      <c r="H19" s="190" t="str">
        <f t="shared" si="1"/>
        <v> </v>
      </c>
    </row>
    <row r="20" s="173" customFormat="1" ht="16.9" customHeight="1" spans="1:8">
      <c r="A20" s="187" t="s">
        <v>1093</v>
      </c>
      <c r="B20" s="188">
        <v>45</v>
      </c>
      <c r="C20" s="188">
        <v>45</v>
      </c>
      <c r="D20" s="183">
        <f t="shared" si="0"/>
        <v>0</v>
      </c>
      <c r="E20" s="187" t="s">
        <v>1094</v>
      </c>
      <c r="F20" s="189"/>
      <c r="G20" s="189"/>
      <c r="H20" s="190" t="str">
        <f t="shared" si="1"/>
        <v> </v>
      </c>
    </row>
    <row r="21" s="173" customFormat="1" ht="16.9" customHeight="1" spans="1:8">
      <c r="A21" s="187" t="s">
        <v>1095</v>
      </c>
      <c r="B21" s="188">
        <v>1400</v>
      </c>
      <c r="C21" s="188">
        <v>1400</v>
      </c>
      <c r="D21" s="183">
        <f t="shared" si="0"/>
        <v>0</v>
      </c>
      <c r="E21" s="187" t="s">
        <v>1096</v>
      </c>
      <c r="F21" s="189"/>
      <c r="G21" s="189"/>
      <c r="H21" s="190" t="str">
        <f t="shared" si="1"/>
        <v> </v>
      </c>
    </row>
    <row r="22" s="173" customFormat="1" ht="16.9" customHeight="1" spans="1:8">
      <c r="A22" s="187" t="s">
        <v>1097</v>
      </c>
      <c r="B22" s="188">
        <v>16953</v>
      </c>
      <c r="C22" s="188">
        <v>17622</v>
      </c>
      <c r="D22" s="183">
        <f t="shared" si="0"/>
        <v>0.0394620421164396</v>
      </c>
      <c r="E22" s="187" t="s">
        <v>1098</v>
      </c>
      <c r="F22" s="189"/>
      <c r="G22" s="189"/>
      <c r="H22" s="190" t="str">
        <f t="shared" si="1"/>
        <v> </v>
      </c>
    </row>
    <row r="23" s="173" customFormat="1" ht="16.9" customHeight="1" spans="1:8">
      <c r="A23" s="187" t="s">
        <v>1099</v>
      </c>
      <c r="B23" s="188">
        <v>10736</v>
      </c>
      <c r="C23" s="188">
        <v>10766</v>
      </c>
      <c r="D23" s="183">
        <f t="shared" si="0"/>
        <v>0.00279433681073016</v>
      </c>
      <c r="E23" s="187" t="s">
        <v>1100</v>
      </c>
      <c r="F23" s="189"/>
      <c r="G23" s="189"/>
      <c r="H23" s="190" t="str">
        <f t="shared" si="1"/>
        <v> </v>
      </c>
    </row>
    <row r="24" s="173" customFormat="1" ht="16.9" customHeight="1" spans="1:8">
      <c r="A24" s="187" t="s">
        <v>1101</v>
      </c>
      <c r="B24" s="188">
        <v>2036</v>
      </c>
      <c r="C24" s="188">
        <v>1996</v>
      </c>
      <c r="D24" s="183">
        <f t="shared" si="0"/>
        <v>-0.0196463654223968</v>
      </c>
      <c r="E24" s="187" t="s">
        <v>1102</v>
      </c>
      <c r="F24" s="189"/>
      <c r="G24" s="189"/>
      <c r="H24" s="190" t="str">
        <f t="shared" si="1"/>
        <v> </v>
      </c>
    </row>
    <row r="25" s="173" customFormat="1" ht="16.9" customHeight="1" spans="1:8">
      <c r="A25" s="187" t="s">
        <v>1103</v>
      </c>
      <c r="B25" s="188"/>
      <c r="C25" s="188"/>
      <c r="D25" s="183" t="str">
        <f t="shared" si="0"/>
        <v> </v>
      </c>
      <c r="E25" s="187" t="s">
        <v>1104</v>
      </c>
      <c r="F25" s="189"/>
      <c r="G25" s="189"/>
      <c r="H25" s="190" t="str">
        <f t="shared" si="1"/>
        <v> </v>
      </c>
    </row>
    <row r="26" s="173" customFormat="1" ht="16.9" customHeight="1" spans="1:8">
      <c r="A26" s="187" t="s">
        <v>1105</v>
      </c>
      <c r="B26" s="188">
        <v>14500</v>
      </c>
      <c r="C26" s="188">
        <v>8759</v>
      </c>
      <c r="D26" s="183">
        <f t="shared" si="0"/>
        <v>-0.395931034482759</v>
      </c>
      <c r="E26" s="187" t="s">
        <v>2432</v>
      </c>
      <c r="F26" s="189"/>
      <c r="G26" s="189"/>
      <c r="H26" s="190" t="str">
        <f t="shared" si="1"/>
        <v> </v>
      </c>
    </row>
    <row r="27" s="173" customFormat="1" ht="16.25" customHeight="1" spans="1:8">
      <c r="A27" s="187" t="s">
        <v>1107</v>
      </c>
      <c r="B27" s="188"/>
      <c r="C27" s="188"/>
      <c r="D27" s="183" t="str">
        <f t="shared" si="0"/>
        <v> </v>
      </c>
      <c r="E27" s="187" t="s">
        <v>1108</v>
      </c>
      <c r="F27" s="189"/>
      <c r="G27" s="189"/>
      <c r="H27" s="190" t="str">
        <f t="shared" si="1"/>
        <v> </v>
      </c>
    </row>
    <row r="28" s="173" customFormat="1" ht="16.25" customHeight="1" spans="1:8">
      <c r="A28" s="187" t="s">
        <v>1109</v>
      </c>
      <c r="B28" s="188"/>
      <c r="C28" s="188"/>
      <c r="D28" s="183" t="str">
        <f t="shared" si="0"/>
        <v> </v>
      </c>
      <c r="E28" s="187" t="s">
        <v>1110</v>
      </c>
      <c r="F28" s="191"/>
      <c r="G28" s="191"/>
      <c r="H28" s="192" t="str">
        <f t="shared" si="1"/>
        <v> </v>
      </c>
    </row>
    <row r="29" s="173" customFormat="1" ht="16.25" customHeight="1" spans="1:8">
      <c r="A29" s="187" t="s">
        <v>1111</v>
      </c>
      <c r="B29" s="188"/>
      <c r="C29" s="188"/>
      <c r="D29" s="183" t="str">
        <f t="shared" si="0"/>
        <v> </v>
      </c>
      <c r="E29" s="187" t="s">
        <v>1112</v>
      </c>
      <c r="F29" s="189"/>
      <c r="G29" s="189"/>
      <c r="H29" s="190" t="str">
        <f t="shared" si="1"/>
        <v> </v>
      </c>
    </row>
    <row r="30" s="173" customFormat="1" ht="16.25" customHeight="1" spans="1:8">
      <c r="A30" s="187" t="s">
        <v>1113</v>
      </c>
      <c r="B30" s="188">
        <v>1114</v>
      </c>
      <c r="C30" s="188">
        <v>1485</v>
      </c>
      <c r="D30" s="183">
        <f t="shared" si="0"/>
        <v>0.333034111310592</v>
      </c>
      <c r="E30" s="187" t="s">
        <v>1114</v>
      </c>
      <c r="F30" s="189"/>
      <c r="G30" s="189"/>
      <c r="H30" s="190" t="str">
        <f t="shared" si="1"/>
        <v> </v>
      </c>
    </row>
    <row r="31" s="173" customFormat="1" ht="16.25" customHeight="1" spans="1:8">
      <c r="A31" s="187" t="s">
        <v>1115</v>
      </c>
      <c r="B31" s="188">
        <v>11714</v>
      </c>
      <c r="C31" s="188">
        <v>5939</v>
      </c>
      <c r="D31" s="183">
        <f t="shared" si="0"/>
        <v>-0.492999829264128</v>
      </c>
      <c r="E31" s="187" t="s">
        <v>1116</v>
      </c>
      <c r="F31" s="189"/>
      <c r="G31" s="189"/>
      <c r="H31" s="190" t="str">
        <f t="shared" si="1"/>
        <v> </v>
      </c>
    </row>
    <row r="32" s="173" customFormat="1" ht="16.25" customHeight="1" spans="1:8">
      <c r="A32" s="187" t="s">
        <v>1117</v>
      </c>
      <c r="B32" s="188">
        <v>175</v>
      </c>
      <c r="C32" s="188">
        <v>182</v>
      </c>
      <c r="D32" s="183">
        <f t="shared" si="0"/>
        <v>0.04</v>
      </c>
      <c r="E32" s="187" t="s">
        <v>1118</v>
      </c>
      <c r="F32" s="189"/>
      <c r="G32" s="189"/>
      <c r="H32" s="190" t="str">
        <f t="shared" si="1"/>
        <v> </v>
      </c>
    </row>
    <row r="33" s="173" customFormat="1" ht="16.25" customHeight="1" spans="1:8">
      <c r="A33" s="187" t="s">
        <v>1119</v>
      </c>
      <c r="B33" s="188">
        <v>2419</v>
      </c>
      <c r="C33" s="188">
        <v>1446</v>
      </c>
      <c r="D33" s="183">
        <f t="shared" si="0"/>
        <v>-0.40223232740802</v>
      </c>
      <c r="E33" s="187" t="s">
        <v>1120</v>
      </c>
      <c r="F33" s="189"/>
      <c r="G33" s="189"/>
      <c r="H33" s="190" t="str">
        <f t="shared" si="1"/>
        <v> </v>
      </c>
    </row>
    <row r="34" s="173" customFormat="1" ht="16.25" customHeight="1" spans="1:8">
      <c r="A34" s="187" t="s">
        <v>1121</v>
      </c>
      <c r="B34" s="188">
        <v>24755</v>
      </c>
      <c r="C34" s="188">
        <v>31368</v>
      </c>
      <c r="D34" s="183">
        <f t="shared" si="0"/>
        <v>0.267137951928903</v>
      </c>
      <c r="E34" s="187" t="s">
        <v>1122</v>
      </c>
      <c r="F34" s="189"/>
      <c r="G34" s="189"/>
      <c r="H34" s="190" t="str">
        <f t="shared" si="1"/>
        <v> </v>
      </c>
    </row>
    <row r="35" s="173" customFormat="1" ht="16.25" customHeight="1" spans="1:8">
      <c r="A35" s="187" t="s">
        <v>1123</v>
      </c>
      <c r="B35" s="188">
        <v>855</v>
      </c>
      <c r="C35" s="188">
        <v>2772</v>
      </c>
      <c r="D35" s="183">
        <f t="shared" si="0"/>
        <v>2.24210526315789</v>
      </c>
      <c r="E35" s="187" t="s">
        <v>1124</v>
      </c>
      <c r="F35" s="189"/>
      <c r="G35" s="189"/>
      <c r="H35" s="190" t="str">
        <f t="shared" si="1"/>
        <v> </v>
      </c>
    </row>
    <row r="36" s="173" customFormat="1" ht="16.25" customHeight="1" spans="1:8">
      <c r="A36" s="187" t="s">
        <v>1125</v>
      </c>
      <c r="B36" s="188">
        <v>1844</v>
      </c>
      <c r="C36" s="188">
        <v>2471</v>
      </c>
      <c r="D36" s="183">
        <f t="shared" si="0"/>
        <v>0.34002169197397</v>
      </c>
      <c r="E36" s="187" t="s">
        <v>1126</v>
      </c>
      <c r="F36" s="189"/>
      <c r="G36" s="189"/>
      <c r="H36" s="190" t="str">
        <f t="shared" si="1"/>
        <v> </v>
      </c>
    </row>
    <row r="37" s="173" customFormat="1" ht="16.25" customHeight="1" spans="1:8">
      <c r="A37" s="187" t="s">
        <v>1127</v>
      </c>
      <c r="B37" s="188"/>
      <c r="C37" s="188"/>
      <c r="D37" s="183" t="str">
        <f t="shared" si="0"/>
        <v> </v>
      </c>
      <c r="E37" s="187" t="s">
        <v>1128</v>
      </c>
      <c r="F37" s="189"/>
      <c r="G37" s="189"/>
      <c r="H37" s="190" t="str">
        <f t="shared" si="1"/>
        <v> </v>
      </c>
    </row>
    <row r="38" s="173" customFormat="1" ht="16.25" customHeight="1" spans="1:8">
      <c r="A38" s="187" t="s">
        <v>1129</v>
      </c>
      <c r="B38" s="188">
        <v>20271</v>
      </c>
      <c r="C38" s="188">
        <v>29758</v>
      </c>
      <c r="D38" s="183">
        <f t="shared" si="0"/>
        <v>0.468008485027872</v>
      </c>
      <c r="E38" s="187" t="s">
        <v>1130</v>
      </c>
      <c r="F38" s="189"/>
      <c r="G38" s="189"/>
      <c r="H38" s="190" t="str">
        <f t="shared" si="1"/>
        <v> </v>
      </c>
    </row>
    <row r="39" s="173" customFormat="1" ht="16.25" customHeight="1" spans="1:8">
      <c r="A39" s="187" t="s">
        <v>1131</v>
      </c>
      <c r="B39" s="188">
        <v>2413</v>
      </c>
      <c r="C39" s="188">
        <v>1964</v>
      </c>
      <c r="D39" s="183">
        <f t="shared" si="0"/>
        <v>-0.186075424782429</v>
      </c>
      <c r="E39" s="187" t="s">
        <v>1132</v>
      </c>
      <c r="F39" s="189"/>
      <c r="G39" s="189"/>
      <c r="H39" s="190" t="str">
        <f t="shared" si="1"/>
        <v> </v>
      </c>
    </row>
    <row r="40" s="173" customFormat="1" ht="16.25" customHeight="1" spans="1:8">
      <c r="A40" s="187" t="s">
        <v>1133</v>
      </c>
      <c r="B40" s="188"/>
      <c r="C40" s="188"/>
      <c r="D40" s="183" t="str">
        <f t="shared" si="0"/>
        <v> </v>
      </c>
      <c r="E40" s="187" t="s">
        <v>1134</v>
      </c>
      <c r="F40" s="189"/>
      <c r="G40" s="189"/>
      <c r="H40" s="190" t="str">
        <f t="shared" si="1"/>
        <v> </v>
      </c>
    </row>
    <row r="41" s="173" customFormat="1" ht="16.25" customHeight="1" spans="1:8">
      <c r="A41" s="187" t="s">
        <v>1135</v>
      </c>
      <c r="B41" s="188"/>
      <c r="C41" s="188"/>
      <c r="D41" s="183" t="str">
        <f t="shared" si="0"/>
        <v> </v>
      </c>
      <c r="E41" s="187" t="s">
        <v>1136</v>
      </c>
      <c r="F41" s="189"/>
      <c r="G41" s="189"/>
      <c r="H41" s="190" t="str">
        <f t="shared" si="1"/>
        <v> </v>
      </c>
    </row>
    <row r="42" s="173" customFormat="1" ht="16.25" customHeight="1" spans="1:8">
      <c r="A42" s="187" t="s">
        <v>1137</v>
      </c>
      <c r="B42" s="188"/>
      <c r="C42" s="188"/>
      <c r="D42" s="183" t="str">
        <f t="shared" si="0"/>
        <v> </v>
      </c>
      <c r="E42" s="187" t="s">
        <v>1138</v>
      </c>
      <c r="F42" s="189"/>
      <c r="G42" s="189"/>
      <c r="H42" s="190" t="str">
        <f t="shared" si="1"/>
        <v> </v>
      </c>
    </row>
    <row r="43" s="173" customFormat="1" ht="16.25" customHeight="1" spans="1:8">
      <c r="A43" s="187" t="s">
        <v>1139</v>
      </c>
      <c r="B43" s="188"/>
      <c r="C43" s="188"/>
      <c r="D43" s="183" t="str">
        <f t="shared" si="0"/>
        <v> </v>
      </c>
      <c r="E43" s="187" t="s">
        <v>1140</v>
      </c>
      <c r="F43" s="189"/>
      <c r="G43" s="189"/>
      <c r="H43" s="190" t="str">
        <f t="shared" si="1"/>
        <v> </v>
      </c>
    </row>
    <row r="44" s="173" customFormat="1" ht="16.25" customHeight="1" spans="1:8">
      <c r="A44" s="187" t="s">
        <v>1141</v>
      </c>
      <c r="B44" s="188">
        <v>249</v>
      </c>
      <c r="C44" s="188">
        <v>817</v>
      </c>
      <c r="D44" s="183">
        <f t="shared" si="0"/>
        <v>2.28112449799197</v>
      </c>
      <c r="E44" s="187" t="s">
        <v>1142</v>
      </c>
      <c r="F44" s="189"/>
      <c r="G44" s="189"/>
      <c r="H44" s="190" t="str">
        <f t="shared" si="1"/>
        <v> </v>
      </c>
    </row>
    <row r="45" s="173" customFormat="1" ht="16.25" customHeight="1" spans="1:8">
      <c r="A45" s="187" t="s">
        <v>1143</v>
      </c>
      <c r="B45" s="188"/>
      <c r="C45" s="188"/>
      <c r="D45" s="183" t="str">
        <f t="shared" si="0"/>
        <v> </v>
      </c>
      <c r="E45" s="187" t="s">
        <v>1144</v>
      </c>
      <c r="F45" s="189"/>
      <c r="G45" s="189"/>
      <c r="H45" s="190" t="str">
        <f t="shared" si="1"/>
        <v> </v>
      </c>
    </row>
    <row r="46" s="173" customFormat="1" ht="16.25" customHeight="1" spans="1:8">
      <c r="A46" s="187" t="s">
        <v>1145</v>
      </c>
      <c r="B46" s="188"/>
      <c r="C46" s="188"/>
      <c r="D46" s="183" t="str">
        <f t="shared" si="0"/>
        <v> </v>
      </c>
      <c r="E46" s="187" t="s">
        <v>1146</v>
      </c>
      <c r="F46" s="189"/>
      <c r="G46" s="189"/>
      <c r="H46" s="190" t="str">
        <f t="shared" si="1"/>
        <v> </v>
      </c>
    </row>
    <row r="47" s="173" customFormat="1" ht="16.25" customHeight="1" spans="1:8">
      <c r="A47" s="187" t="s">
        <v>1147</v>
      </c>
      <c r="B47" s="193"/>
      <c r="C47" s="193"/>
      <c r="D47" s="183" t="str">
        <f t="shared" si="0"/>
        <v> </v>
      </c>
      <c r="E47" s="187" t="s">
        <v>1148</v>
      </c>
      <c r="F47" s="189"/>
      <c r="G47" s="189"/>
      <c r="H47" s="190" t="str">
        <f t="shared" si="1"/>
        <v> </v>
      </c>
    </row>
    <row r="48" s="173" customFormat="1" ht="16.25" customHeight="1" spans="1:8">
      <c r="A48" s="187" t="s">
        <v>1149</v>
      </c>
      <c r="B48" s="188"/>
      <c r="C48" s="188"/>
      <c r="D48" s="183" t="str">
        <f t="shared" si="0"/>
        <v> </v>
      </c>
      <c r="E48" s="187" t="s">
        <v>1150</v>
      </c>
      <c r="F48" s="189"/>
      <c r="G48" s="189"/>
      <c r="H48" s="190" t="str">
        <f t="shared" si="1"/>
        <v> </v>
      </c>
    </row>
    <row r="49" s="173" customFormat="1" ht="16.25" customHeight="1" spans="1:8">
      <c r="A49" s="187" t="s">
        <v>1151</v>
      </c>
      <c r="B49" s="188"/>
      <c r="C49" s="188"/>
      <c r="D49" s="183" t="str">
        <f t="shared" si="0"/>
        <v> </v>
      </c>
      <c r="E49" s="187" t="s">
        <v>1152</v>
      </c>
      <c r="F49" s="189"/>
      <c r="G49" s="189"/>
      <c r="H49" s="190" t="str">
        <f t="shared" si="1"/>
        <v> </v>
      </c>
    </row>
    <row r="50" s="173" customFormat="1" ht="16.25" customHeight="1" spans="1:8">
      <c r="A50" s="187" t="s">
        <v>1153</v>
      </c>
      <c r="B50" s="193"/>
      <c r="C50" s="193"/>
      <c r="D50" s="183" t="str">
        <f t="shared" si="0"/>
        <v> </v>
      </c>
      <c r="E50" s="187" t="s">
        <v>1154</v>
      </c>
      <c r="F50" s="189"/>
      <c r="G50" s="189"/>
      <c r="H50" s="190" t="str">
        <f t="shared" si="1"/>
        <v> </v>
      </c>
    </row>
    <row r="51" s="173" customFormat="1" ht="16.25" customHeight="1" spans="1:8">
      <c r="A51" s="187" t="s">
        <v>1155</v>
      </c>
      <c r="B51" s="188">
        <v>224</v>
      </c>
      <c r="C51" s="188">
        <v>232</v>
      </c>
      <c r="D51" s="183">
        <f t="shared" si="0"/>
        <v>0.0357142857142858</v>
      </c>
      <c r="E51" s="187" t="s">
        <v>1156</v>
      </c>
      <c r="F51" s="189"/>
      <c r="G51" s="189"/>
      <c r="H51" s="190" t="str">
        <f t="shared" si="1"/>
        <v> </v>
      </c>
    </row>
    <row r="52" s="173" customFormat="1" ht="16.25" customHeight="1" spans="1:8">
      <c r="A52" s="185" t="s">
        <v>1157</v>
      </c>
      <c r="B52" s="182">
        <v>4436</v>
      </c>
      <c r="C52" s="182">
        <v>7864</v>
      </c>
      <c r="D52" s="183">
        <f t="shared" si="0"/>
        <v>0.772768259693418</v>
      </c>
      <c r="E52" s="185" t="s">
        <v>1158</v>
      </c>
      <c r="F52" s="184"/>
      <c r="G52" s="184"/>
      <c r="H52" s="186" t="str">
        <f t="shared" si="1"/>
        <v> </v>
      </c>
    </row>
    <row r="53" s="173" customFormat="1" ht="16.25" customHeight="1" spans="1:8">
      <c r="A53" s="185" t="s">
        <v>1159</v>
      </c>
      <c r="B53" s="182">
        <f>B54+B55</f>
        <v>0</v>
      </c>
      <c r="C53" s="182">
        <f>C54+C55</f>
        <v>0</v>
      </c>
      <c r="D53" s="182" t="str">
        <f t="shared" si="0"/>
        <v> </v>
      </c>
      <c r="E53" s="185" t="s">
        <v>1160</v>
      </c>
      <c r="F53" s="182">
        <f>F54+F55</f>
        <v>100</v>
      </c>
      <c r="G53" s="182">
        <f>G54+G55</f>
        <v>150</v>
      </c>
      <c r="H53" s="183">
        <f t="shared" si="1"/>
        <v>0.5</v>
      </c>
    </row>
    <row r="54" s="173" customFormat="1" ht="16.25" customHeight="1" spans="1:8">
      <c r="A54" s="187" t="s">
        <v>1161</v>
      </c>
      <c r="B54" s="188"/>
      <c r="C54" s="188"/>
      <c r="D54" s="188" t="str">
        <f t="shared" si="0"/>
        <v> </v>
      </c>
      <c r="E54" s="187" t="s">
        <v>1162</v>
      </c>
      <c r="F54" s="188"/>
      <c r="G54" s="189"/>
      <c r="H54" s="190" t="str">
        <f t="shared" si="1"/>
        <v> </v>
      </c>
    </row>
    <row r="55" s="173" customFormat="1" ht="16.25" customHeight="1" spans="1:8">
      <c r="A55" s="187" t="s">
        <v>1163</v>
      </c>
      <c r="B55" s="188"/>
      <c r="C55" s="188"/>
      <c r="D55" s="188" t="str">
        <f t="shared" si="0"/>
        <v> </v>
      </c>
      <c r="E55" s="187" t="s">
        <v>1164</v>
      </c>
      <c r="F55" s="188">
        <v>100</v>
      </c>
      <c r="G55" s="189">
        <v>150</v>
      </c>
      <c r="H55" s="190">
        <f t="shared" si="1"/>
        <v>0.5</v>
      </c>
    </row>
    <row r="56" s="173" customFormat="1" ht="16.25" customHeight="1" spans="1:8">
      <c r="A56" s="185" t="s">
        <v>1165</v>
      </c>
      <c r="B56" s="182">
        <f>SUM(B57:B59)</f>
        <v>0</v>
      </c>
      <c r="C56" s="182">
        <f>SUM(C57:C59)</f>
        <v>25</v>
      </c>
      <c r="D56" s="182" t="str">
        <f t="shared" si="0"/>
        <v> </v>
      </c>
      <c r="E56" s="185" t="s">
        <v>1166</v>
      </c>
      <c r="F56" s="194"/>
      <c r="G56" s="182">
        <v>2466</v>
      </c>
      <c r="H56" s="183" t="str">
        <f t="shared" si="1"/>
        <v> </v>
      </c>
    </row>
    <row r="57" s="173" customFormat="1" ht="16.25" customHeight="1" spans="1:8">
      <c r="A57" s="187" t="s">
        <v>1167</v>
      </c>
      <c r="B57" s="188"/>
      <c r="C57" s="188"/>
      <c r="D57" s="188" t="str">
        <f t="shared" si="0"/>
        <v> </v>
      </c>
      <c r="E57" s="187"/>
      <c r="F57" s="195"/>
      <c r="G57" s="189"/>
      <c r="H57" s="190" t="str">
        <f t="shared" si="1"/>
        <v> </v>
      </c>
    </row>
    <row r="58" s="173" customFormat="1" ht="16.25" customHeight="1" spans="1:8">
      <c r="A58" s="187" t="s">
        <v>1168</v>
      </c>
      <c r="B58" s="188"/>
      <c r="C58" s="188">
        <v>25</v>
      </c>
      <c r="D58" s="188" t="str">
        <f t="shared" si="0"/>
        <v> </v>
      </c>
      <c r="E58" s="187"/>
      <c r="F58" s="195"/>
      <c r="G58" s="189"/>
      <c r="H58" s="190" t="str">
        <f t="shared" si="1"/>
        <v> </v>
      </c>
    </row>
    <row r="59" s="173" customFormat="1" ht="16.25" customHeight="1" spans="1:8">
      <c r="A59" s="187" t="s">
        <v>1169</v>
      </c>
      <c r="B59" s="188"/>
      <c r="C59" s="188"/>
      <c r="D59" s="188" t="str">
        <f t="shared" si="0"/>
        <v> </v>
      </c>
      <c r="E59" s="187"/>
      <c r="F59" s="195"/>
      <c r="G59" s="189"/>
      <c r="H59" s="190" t="str">
        <f t="shared" si="1"/>
        <v> </v>
      </c>
    </row>
    <row r="60" s="173" customFormat="1" ht="16.25" customHeight="1" spans="1:8">
      <c r="A60" s="185" t="s">
        <v>1170</v>
      </c>
      <c r="B60" s="182"/>
      <c r="C60" s="182"/>
      <c r="D60" s="183" t="str">
        <f t="shared" si="0"/>
        <v> </v>
      </c>
      <c r="E60" s="185" t="s">
        <v>1171</v>
      </c>
      <c r="F60" s="182"/>
      <c r="G60" s="182"/>
      <c r="H60" s="183" t="str">
        <f t="shared" si="1"/>
        <v> </v>
      </c>
    </row>
    <row r="61" s="173" customFormat="1" ht="16.25" customHeight="1" spans="1:8">
      <c r="A61" s="185" t="s">
        <v>1172</v>
      </c>
      <c r="B61" s="182"/>
      <c r="C61" s="182"/>
      <c r="D61" s="183" t="str">
        <f t="shared" si="0"/>
        <v> </v>
      </c>
      <c r="E61" s="185" t="s">
        <v>1173</v>
      </c>
      <c r="F61" s="182">
        <v>23304</v>
      </c>
      <c r="G61" s="182">
        <v>46866</v>
      </c>
      <c r="H61" s="183">
        <f t="shared" si="1"/>
        <v>1.0110710607621</v>
      </c>
    </row>
    <row r="62" s="173" customFormat="1" ht="16.25" customHeight="1" spans="1:8">
      <c r="A62" s="185" t="s">
        <v>1174</v>
      </c>
      <c r="B62" s="182">
        <v>20500</v>
      </c>
      <c r="C62" s="182">
        <v>41600</v>
      </c>
      <c r="D62" s="183">
        <f t="shared" si="0"/>
        <v>1.02926829268293</v>
      </c>
      <c r="E62" s="185" t="s">
        <v>1175</v>
      </c>
      <c r="F62" s="182"/>
      <c r="G62" s="182"/>
      <c r="H62" s="183" t="str">
        <f t="shared" si="1"/>
        <v> </v>
      </c>
    </row>
    <row r="63" s="173" customFormat="1" ht="16.25" customHeight="1" spans="1:8">
      <c r="A63" s="185" t="s">
        <v>1176</v>
      </c>
      <c r="B63" s="182">
        <v>46140</v>
      </c>
      <c r="C63" s="182">
        <v>37374</v>
      </c>
      <c r="D63" s="183">
        <f t="shared" si="0"/>
        <v>-0.18998699609883</v>
      </c>
      <c r="E63" s="185" t="s">
        <v>1177</v>
      </c>
      <c r="F63" s="184"/>
      <c r="G63" s="184"/>
      <c r="H63" s="186" t="str">
        <f t="shared" si="1"/>
        <v> </v>
      </c>
    </row>
    <row r="64" s="173" customFormat="1" ht="16.25" customHeight="1" spans="1:8">
      <c r="A64" s="185" t="s">
        <v>1178</v>
      </c>
      <c r="B64" s="182">
        <f>SUM(B65:B68)</f>
        <v>0</v>
      </c>
      <c r="C64" s="182">
        <f>SUM(C65:C68)</f>
        <v>0</v>
      </c>
      <c r="D64" s="183" t="str">
        <f t="shared" si="0"/>
        <v> </v>
      </c>
      <c r="E64" s="185" t="s">
        <v>1179</v>
      </c>
      <c r="F64" s="182">
        <f>SUM(F65:F68)</f>
        <v>0</v>
      </c>
      <c r="G64" s="182">
        <f>SUM(G65:G68)</f>
        <v>0</v>
      </c>
      <c r="H64" s="183" t="str">
        <f t="shared" si="1"/>
        <v> </v>
      </c>
    </row>
    <row r="65" s="173" customFormat="1" ht="16.25" customHeight="1" spans="1:8">
      <c r="A65" s="187" t="s">
        <v>1180</v>
      </c>
      <c r="B65" s="188"/>
      <c r="C65" s="188"/>
      <c r="D65" s="183" t="str">
        <f t="shared" si="0"/>
        <v> </v>
      </c>
      <c r="E65" s="187" t="s">
        <v>1181</v>
      </c>
      <c r="F65" s="188"/>
      <c r="G65" s="188"/>
      <c r="H65" s="196" t="str">
        <f t="shared" si="1"/>
        <v> </v>
      </c>
    </row>
    <row r="66" s="173" customFormat="1" ht="16.25" customHeight="1" spans="1:8">
      <c r="A66" s="187" t="s">
        <v>1182</v>
      </c>
      <c r="B66" s="188"/>
      <c r="C66" s="188"/>
      <c r="D66" s="183" t="str">
        <f t="shared" si="0"/>
        <v> </v>
      </c>
      <c r="E66" s="187" t="s">
        <v>1183</v>
      </c>
      <c r="F66" s="188"/>
      <c r="G66" s="188"/>
      <c r="H66" s="196" t="str">
        <f t="shared" si="1"/>
        <v> </v>
      </c>
    </row>
    <row r="67" s="173" customFormat="1" ht="16.25" customHeight="1" spans="1:8">
      <c r="A67" s="187" t="s">
        <v>1184</v>
      </c>
      <c r="B67" s="188"/>
      <c r="C67" s="188"/>
      <c r="D67" s="183" t="str">
        <f t="shared" si="0"/>
        <v> </v>
      </c>
      <c r="E67" s="187" t="s">
        <v>1185</v>
      </c>
      <c r="F67" s="188"/>
      <c r="G67" s="188"/>
      <c r="H67" s="196" t="str">
        <f t="shared" si="1"/>
        <v> </v>
      </c>
    </row>
    <row r="68" s="173" customFormat="1" ht="16.25" customHeight="1" spans="1:8">
      <c r="A68" s="187" t="s">
        <v>1186</v>
      </c>
      <c r="B68" s="188"/>
      <c r="C68" s="188"/>
      <c r="D68" s="183" t="str">
        <f t="shared" si="0"/>
        <v> </v>
      </c>
      <c r="E68" s="187" t="s">
        <v>1187</v>
      </c>
      <c r="F68" s="188"/>
      <c r="G68" s="188"/>
      <c r="H68" s="196" t="str">
        <f t="shared" si="1"/>
        <v> </v>
      </c>
    </row>
    <row r="69" s="173" customFormat="1" ht="16.25" customHeight="1" spans="1:8">
      <c r="A69" s="180" t="s">
        <v>1188</v>
      </c>
      <c r="B69" s="182">
        <f>SUM(B5,B6,B53,B56,B60,B61,B62,B63:B64)</f>
        <v>350814</v>
      </c>
      <c r="C69" s="182">
        <f>SUM(C5,C6,C53,C56,C60,C61,C62,C63:C64)</f>
        <v>381265</v>
      </c>
      <c r="D69" s="183">
        <f>IFERROR(C69/B69-1," ")</f>
        <v>0.0868009828570127</v>
      </c>
      <c r="E69" s="180" t="s">
        <v>1188</v>
      </c>
      <c r="F69" s="182">
        <f>SUM(F5,F6,F53,F56,F60,F61,F62,F63,F64)</f>
        <v>350814</v>
      </c>
      <c r="G69" s="182">
        <f>SUM(G5,G6,G53,G56,G60,G61,G62,G63,G64)</f>
        <v>381265</v>
      </c>
      <c r="H69" s="183">
        <f>SUM(H5,H6,H53,H56,H60,H61,H62,H63,H64)</f>
        <v>1.52442740296301</v>
      </c>
    </row>
  </sheetData>
  <mergeCells count="2">
    <mergeCell ref="A2:H2"/>
    <mergeCell ref="G3:H3"/>
  </mergeCells>
  <pageMargins left="1.37777777777778" right="0.786805555555556" top="0.747916666666667" bottom="0.747916666666667" header="0.314583333333333" footer="0.314583333333333"/>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M1336"/>
  <sheetViews>
    <sheetView view="pageBreakPreview" zoomScaleNormal="100" topLeftCell="B884" workbookViewId="0">
      <selection activeCell="C953" sqref="C953"/>
    </sheetView>
  </sheetViews>
  <sheetFormatPr defaultColWidth="9" defaultRowHeight="14.25"/>
  <cols>
    <col min="1" max="1" width="9" hidden="1" customWidth="1"/>
    <col min="2" max="2" width="9.875" customWidth="1"/>
    <col min="3" max="3" width="31.875" customWidth="1"/>
    <col min="4" max="4" width="9.875" customWidth="1"/>
    <col min="5" max="5" width="8.125" customWidth="1"/>
    <col min="6" max="6" width="10.25" customWidth="1"/>
    <col min="7" max="7" width="13" customWidth="1"/>
    <col min="8" max="8" width="8" customWidth="1"/>
    <col min="9" max="9" width="7.875" customWidth="1"/>
    <col min="10" max="10" width="7.5" customWidth="1"/>
    <col min="11" max="11" width="7.75" customWidth="1"/>
    <col min="13" max="13" width="11.5" customWidth="1"/>
  </cols>
  <sheetData>
    <row r="1" customHeight="1" spans="1:13">
      <c r="B1" s="138" t="s">
        <v>2433</v>
      </c>
      <c r="C1" s="139"/>
      <c r="D1" s="139"/>
      <c r="E1" s="139"/>
      <c r="F1" s="139"/>
      <c r="G1" s="139"/>
      <c r="H1" s="139"/>
      <c r="I1" s="139"/>
      <c r="J1" s="139"/>
      <c r="K1" s="139"/>
    </row>
    <row r="2" ht="29.5" customHeight="1" spans="1:13">
      <c r="B2" s="140" t="s">
        <v>2434</v>
      </c>
      <c r="C2" s="140"/>
      <c r="D2" s="140"/>
      <c r="E2" s="140"/>
      <c r="F2" s="140"/>
      <c r="G2" s="140"/>
      <c r="H2" s="140"/>
      <c r="I2" s="140"/>
      <c r="J2" s="140"/>
      <c r="K2" s="140"/>
      <c r="M2" s="1"/>
    </row>
    <row r="3" ht="17" customHeight="1" spans="1:13">
      <c r="B3" s="141" t="str">
        <f>"单位："&amp;'[3]##BASEINFO'!$B$19</f>
        <v>单位：万元</v>
      </c>
      <c r="C3" s="141"/>
      <c r="D3" s="141"/>
      <c r="E3" s="141"/>
      <c r="F3" s="141"/>
      <c r="G3" s="141"/>
      <c r="H3" s="141"/>
      <c r="I3" s="141"/>
      <c r="J3" s="141"/>
      <c r="K3" s="141"/>
    </row>
    <row r="4" spans="1:13">
      <c r="B4" s="142" t="s">
        <v>38</v>
      </c>
      <c r="C4" s="143" t="s">
        <v>39</v>
      </c>
      <c r="D4" s="144" t="s">
        <v>2431</v>
      </c>
      <c r="E4" s="144" t="s">
        <v>2435</v>
      </c>
      <c r="F4" s="144" t="s">
        <v>2436</v>
      </c>
      <c r="G4" s="144" t="s">
        <v>2437</v>
      </c>
      <c r="H4" s="144" t="s">
        <v>2438</v>
      </c>
      <c r="I4" s="144" t="s">
        <v>1165</v>
      </c>
      <c r="J4" s="145" t="s">
        <v>2439</v>
      </c>
      <c r="K4" s="144" t="s">
        <v>2440</v>
      </c>
    </row>
    <row r="5" ht="25" customHeight="1" spans="1:13">
      <c r="B5" s="146"/>
      <c r="C5" s="147"/>
      <c r="D5" s="144"/>
      <c r="E5" s="144"/>
      <c r="F5" s="144"/>
      <c r="G5" s="144" t="s">
        <v>2441</v>
      </c>
      <c r="H5" s="144" t="s">
        <v>2442</v>
      </c>
      <c r="I5" s="144" t="s">
        <v>2443</v>
      </c>
      <c r="J5" s="144" t="s">
        <v>2439</v>
      </c>
      <c r="K5" s="144" t="s">
        <v>2444</v>
      </c>
    </row>
    <row r="6" ht="14.5" customHeight="1" spans="1:13">
      <c r="B6" s="148"/>
      <c r="C6" s="149" t="s">
        <v>1398</v>
      </c>
      <c r="D6" s="150">
        <f>SUM(D7,D255,D295,D314,D404,D456,D512,D568,D697,D780,D852,D875,D978,D1030,D1094,D1114,D1144,D1154,D1199,D1218,D1263,D1314,D1317,D1330,D1313)</f>
        <v>331783</v>
      </c>
      <c r="E6" s="150">
        <f t="shared" ref="E6:K6" si="0">SUM(E7,E255,E295,E314,E404,E456,E512,E568,E697,E780,E852,E875,E978,E1030,E1094,E1114,E1144,E1154,E1199,E1218,E1263,E1314,E1317,E1330,E1313)</f>
        <v>192422</v>
      </c>
      <c r="F6" s="150">
        <f t="shared" si="0"/>
        <v>7864</v>
      </c>
      <c r="G6" s="150">
        <f t="shared" si="0"/>
        <v>94123</v>
      </c>
      <c r="H6" s="150">
        <f t="shared" si="0"/>
        <v>37374</v>
      </c>
      <c r="I6" s="150">
        <f t="shared" si="0"/>
        <v>0</v>
      </c>
      <c r="J6" s="150">
        <f t="shared" si="0"/>
        <v>0</v>
      </c>
      <c r="K6" s="150">
        <f t="shared" si="0"/>
        <v>0</v>
      </c>
    </row>
    <row r="7" ht="14.5" customHeight="1" spans="1:13">
      <c r="A7" s="151" t="s">
        <v>1399</v>
      </c>
      <c r="B7" s="148">
        <v>201</v>
      </c>
      <c r="C7" s="152" t="s">
        <v>1400</v>
      </c>
      <c r="D7" s="150">
        <f>D8+D20+D29+D39+D50+D61+D72+D80+D89+D102+D111+D122+D134+D141+D149+D155+D162+D169+D176+D183+D190+D198+D204+D210+D217+D232+D239+D246+D252</f>
        <v>24230</v>
      </c>
      <c r="E7" s="150">
        <f t="shared" ref="E7:K7" si="1">E8+E20+E29+E39+E50+E61+E72+E80+E89+E102+E111+E122+E134+E141+E149+E155+E162+E169+E176+E183+E190+E198+E204+E210+E217+E232+E239+E246+E252</f>
        <v>22987</v>
      </c>
      <c r="F7" s="150">
        <f t="shared" si="1"/>
        <v>4</v>
      </c>
      <c r="G7" s="150">
        <f t="shared" si="1"/>
        <v>606</v>
      </c>
      <c r="H7" s="150">
        <f t="shared" si="1"/>
        <v>633</v>
      </c>
      <c r="I7" s="150">
        <f t="shared" si="1"/>
        <v>0</v>
      </c>
      <c r="J7" s="150">
        <f t="shared" si="1"/>
        <v>0</v>
      </c>
      <c r="K7" s="150">
        <f t="shared" si="1"/>
        <v>0</v>
      </c>
    </row>
    <row r="8" ht="14.5" customHeight="1" spans="1:13">
      <c r="A8" s="151" t="s">
        <v>1401</v>
      </c>
      <c r="B8" s="148">
        <v>20101</v>
      </c>
      <c r="C8" s="152" t="s">
        <v>1402</v>
      </c>
      <c r="D8" s="150">
        <f>SUM(D9:D19)</f>
        <v>639</v>
      </c>
      <c r="E8" s="150">
        <f t="shared" ref="E8:K8" si="2">SUM(E9:E19)</f>
        <v>637</v>
      </c>
      <c r="F8" s="150">
        <f t="shared" si="2"/>
        <v>0</v>
      </c>
      <c r="G8" s="150">
        <f t="shared" si="2"/>
        <v>0</v>
      </c>
      <c r="H8" s="150">
        <f t="shared" si="2"/>
        <v>2</v>
      </c>
      <c r="I8" s="150">
        <f t="shared" si="2"/>
        <v>0</v>
      </c>
      <c r="J8" s="150">
        <f t="shared" si="2"/>
        <v>0</v>
      </c>
      <c r="K8" s="150">
        <f t="shared" si="2"/>
        <v>0</v>
      </c>
    </row>
    <row r="9" ht="14.5" customHeight="1" spans="1:13">
      <c r="A9" s="151" t="s">
        <v>1403</v>
      </c>
      <c r="B9" s="148">
        <v>2010101</v>
      </c>
      <c r="C9" s="153" t="s">
        <v>1404</v>
      </c>
      <c r="D9" s="154">
        <v>426</v>
      </c>
      <c r="E9" s="155">
        <v>426</v>
      </c>
      <c r="F9" s="135"/>
      <c r="G9" s="135"/>
      <c r="H9" s="155">
        <v>0</v>
      </c>
      <c r="I9" s="135"/>
      <c r="J9" s="135"/>
      <c r="K9" s="135"/>
    </row>
    <row r="10" ht="14.5" customHeight="1" spans="1:13">
      <c r="A10" s="151" t="s">
        <v>1403</v>
      </c>
      <c r="B10" s="148">
        <v>2010102</v>
      </c>
      <c r="C10" s="153" t="s">
        <v>1405</v>
      </c>
      <c r="D10" s="154">
        <v>19</v>
      </c>
      <c r="E10" s="155">
        <v>19</v>
      </c>
      <c r="F10" s="135"/>
      <c r="G10" s="135"/>
      <c r="H10" s="155">
        <v>0</v>
      </c>
      <c r="I10" s="135"/>
      <c r="J10" s="135"/>
      <c r="K10" s="135"/>
    </row>
    <row r="11" hidden="1" spans="1:13">
      <c r="A11" s="151" t="s">
        <v>1403</v>
      </c>
      <c r="B11" s="156">
        <v>2010103</v>
      </c>
      <c r="C11" s="157" t="s">
        <v>1406</v>
      </c>
      <c r="D11" s="158"/>
      <c r="E11" s="159">
        <v>0</v>
      </c>
      <c r="F11" s="160"/>
      <c r="G11" s="160"/>
      <c r="H11" s="159"/>
      <c r="I11" s="160"/>
      <c r="J11" s="160"/>
      <c r="K11" s="160"/>
    </row>
    <row r="12" ht="14.5" customHeight="1" spans="1:13">
      <c r="A12" s="151" t="s">
        <v>1403</v>
      </c>
      <c r="B12" s="148">
        <v>2010104</v>
      </c>
      <c r="C12" s="153" t="s">
        <v>1407</v>
      </c>
      <c r="D12" s="154">
        <v>70</v>
      </c>
      <c r="E12" s="155">
        <v>70</v>
      </c>
      <c r="F12" s="135"/>
      <c r="G12" s="135"/>
      <c r="H12" s="155">
        <v>0</v>
      </c>
      <c r="I12" s="135"/>
      <c r="J12" s="135"/>
      <c r="K12" s="135"/>
    </row>
    <row r="13" ht="14.5" customHeight="1" spans="1:13">
      <c r="A13" s="151" t="s">
        <v>1403</v>
      </c>
      <c r="B13" s="148">
        <v>2010105</v>
      </c>
      <c r="C13" s="153" t="s">
        <v>1408</v>
      </c>
      <c r="D13" s="154">
        <v>1</v>
      </c>
      <c r="E13" s="155">
        <v>1</v>
      </c>
      <c r="F13" s="135"/>
      <c r="G13" s="135"/>
      <c r="H13" s="155">
        <v>0</v>
      </c>
      <c r="I13" s="135"/>
      <c r="J13" s="135"/>
      <c r="K13" s="135"/>
    </row>
    <row r="14" ht="14.5" customHeight="1" spans="1:13">
      <c r="A14" s="151" t="s">
        <v>1403</v>
      </c>
      <c r="B14" s="148">
        <v>2010106</v>
      </c>
      <c r="C14" s="153" t="s">
        <v>1409</v>
      </c>
      <c r="D14" s="154">
        <v>2</v>
      </c>
      <c r="E14" s="155">
        <v>2</v>
      </c>
      <c r="F14" s="135"/>
      <c r="G14" s="135"/>
      <c r="H14" s="155">
        <v>0</v>
      </c>
      <c r="I14" s="135"/>
      <c r="J14" s="135"/>
      <c r="K14" s="135"/>
    </row>
    <row r="15" ht="14.5" customHeight="1" spans="1:13">
      <c r="A15" s="151" t="s">
        <v>1403</v>
      </c>
      <c r="B15" s="148">
        <v>2010107</v>
      </c>
      <c r="C15" s="153" t="s">
        <v>1410</v>
      </c>
      <c r="D15" s="154">
        <v>8</v>
      </c>
      <c r="E15" s="155">
        <v>8</v>
      </c>
      <c r="F15" s="135"/>
      <c r="G15" s="135"/>
      <c r="H15" s="155">
        <v>0</v>
      </c>
      <c r="I15" s="135"/>
      <c r="J15" s="135"/>
      <c r="K15" s="135"/>
    </row>
    <row r="16" ht="14.5" customHeight="1" spans="1:13">
      <c r="A16" s="151" t="s">
        <v>1403</v>
      </c>
      <c r="B16" s="148">
        <v>2010108</v>
      </c>
      <c r="C16" s="153" t="s">
        <v>1411</v>
      </c>
      <c r="D16" s="154">
        <v>113</v>
      </c>
      <c r="E16" s="155">
        <v>111</v>
      </c>
      <c r="F16" s="135"/>
      <c r="G16" s="135"/>
      <c r="H16" s="155">
        <v>2</v>
      </c>
      <c r="I16" s="135"/>
      <c r="J16" s="135"/>
      <c r="K16" s="135"/>
    </row>
    <row r="17" hidden="1" spans="1:11">
      <c r="A17" s="151" t="s">
        <v>1403</v>
      </c>
      <c r="B17" s="156">
        <v>2010109</v>
      </c>
      <c r="C17" s="157" t="s">
        <v>1412</v>
      </c>
      <c r="D17" s="158"/>
      <c r="E17" s="159">
        <v>0</v>
      </c>
      <c r="F17" s="160"/>
      <c r="G17" s="160"/>
      <c r="H17" s="159"/>
      <c r="I17" s="160"/>
      <c r="J17" s="160"/>
      <c r="K17" s="160"/>
    </row>
    <row r="18" hidden="1" spans="1:11">
      <c r="A18" s="151" t="s">
        <v>1403</v>
      </c>
      <c r="B18" s="156">
        <v>2010150</v>
      </c>
      <c r="C18" s="157" t="s">
        <v>1413</v>
      </c>
      <c r="D18" s="158"/>
      <c r="E18" s="159">
        <v>0</v>
      </c>
      <c r="F18" s="160"/>
      <c r="G18" s="160"/>
      <c r="H18" s="159"/>
      <c r="I18" s="160"/>
      <c r="J18" s="160"/>
      <c r="K18" s="160"/>
    </row>
    <row r="19" hidden="1" spans="1:11">
      <c r="A19" s="151" t="s">
        <v>1403</v>
      </c>
      <c r="B19" s="156">
        <v>2010199</v>
      </c>
      <c r="C19" s="157" t="s">
        <v>1414</v>
      </c>
      <c r="D19" s="158"/>
      <c r="E19" s="159">
        <v>0</v>
      </c>
      <c r="F19" s="160"/>
      <c r="G19" s="160"/>
      <c r="H19" s="159"/>
      <c r="I19" s="160"/>
      <c r="J19" s="160"/>
      <c r="K19" s="160"/>
    </row>
    <row r="20" ht="14.5" customHeight="1" spans="1:11">
      <c r="A20" s="151" t="s">
        <v>1401</v>
      </c>
      <c r="B20" s="148">
        <v>20102</v>
      </c>
      <c r="C20" s="152" t="s">
        <v>1415</v>
      </c>
      <c r="D20" s="150">
        <f>SUM(D21:D28)</f>
        <v>453</v>
      </c>
      <c r="E20" s="150">
        <f t="shared" ref="E20:K20" si="3">SUM(E21:E28)</f>
        <v>453</v>
      </c>
      <c r="F20" s="150">
        <f t="shared" si="3"/>
        <v>0</v>
      </c>
      <c r="G20" s="150">
        <f t="shared" si="3"/>
        <v>0</v>
      </c>
      <c r="H20" s="150">
        <f t="shared" si="3"/>
        <v>0</v>
      </c>
      <c r="I20" s="150">
        <f t="shared" si="3"/>
        <v>0</v>
      </c>
      <c r="J20" s="150">
        <f t="shared" si="3"/>
        <v>0</v>
      </c>
      <c r="K20" s="150">
        <f t="shared" si="3"/>
        <v>0</v>
      </c>
    </row>
    <row r="21" ht="14.5" customHeight="1" spans="1:11">
      <c r="A21" s="151" t="s">
        <v>1403</v>
      </c>
      <c r="B21" s="148">
        <v>2010201</v>
      </c>
      <c r="C21" s="153" t="s">
        <v>1404</v>
      </c>
      <c r="D21" s="154">
        <v>331</v>
      </c>
      <c r="E21" s="155">
        <v>331</v>
      </c>
      <c r="F21" s="135"/>
      <c r="G21" s="135"/>
      <c r="H21" s="155">
        <v>0</v>
      </c>
      <c r="I21" s="135"/>
      <c r="J21" s="135"/>
      <c r="K21" s="135"/>
    </row>
    <row r="22" ht="14.5" customHeight="1" spans="1:11">
      <c r="A22" s="151" t="s">
        <v>1403</v>
      </c>
      <c r="B22" s="148">
        <v>2010202</v>
      </c>
      <c r="C22" s="153" t="s">
        <v>1405</v>
      </c>
      <c r="D22" s="154">
        <v>40</v>
      </c>
      <c r="E22" s="155">
        <v>40</v>
      </c>
      <c r="F22" s="135"/>
      <c r="G22" s="135"/>
      <c r="H22" s="155">
        <v>0</v>
      </c>
      <c r="I22" s="135"/>
      <c r="J22" s="135"/>
      <c r="K22" s="135"/>
    </row>
    <row r="23" hidden="1" spans="1:11">
      <c r="A23" s="151" t="s">
        <v>1403</v>
      </c>
      <c r="B23" s="156">
        <v>2010203</v>
      </c>
      <c r="C23" s="157" t="s">
        <v>1406</v>
      </c>
      <c r="D23" s="158"/>
      <c r="E23" s="159">
        <v>0</v>
      </c>
      <c r="F23" s="160"/>
      <c r="G23" s="160"/>
      <c r="H23" s="159"/>
      <c r="I23" s="160"/>
      <c r="J23" s="160"/>
      <c r="K23" s="160"/>
    </row>
    <row r="24" ht="14.5" customHeight="1" spans="1:11">
      <c r="A24" s="151" t="s">
        <v>1403</v>
      </c>
      <c r="B24" s="148">
        <v>2010204</v>
      </c>
      <c r="C24" s="153" t="s">
        <v>1416</v>
      </c>
      <c r="D24" s="154">
        <v>46</v>
      </c>
      <c r="E24" s="155">
        <v>46</v>
      </c>
      <c r="F24" s="135"/>
      <c r="G24" s="135"/>
      <c r="H24" s="155">
        <v>0</v>
      </c>
      <c r="I24" s="135"/>
      <c r="J24" s="135"/>
      <c r="K24" s="135"/>
    </row>
    <row r="25" ht="14.5" customHeight="1" spans="1:11">
      <c r="A25" s="151" t="s">
        <v>1403</v>
      </c>
      <c r="B25" s="148">
        <v>2010205</v>
      </c>
      <c r="C25" s="153" t="s">
        <v>1417</v>
      </c>
      <c r="D25" s="154">
        <v>36</v>
      </c>
      <c r="E25" s="155">
        <v>36</v>
      </c>
      <c r="F25" s="135"/>
      <c r="G25" s="135"/>
      <c r="H25" s="155">
        <v>0</v>
      </c>
      <c r="I25" s="135"/>
      <c r="J25" s="135"/>
      <c r="K25" s="135"/>
    </row>
    <row r="26" hidden="1" spans="1:11">
      <c r="A26" s="151" t="s">
        <v>1403</v>
      </c>
      <c r="B26" s="156">
        <v>2010206</v>
      </c>
      <c r="C26" s="157" t="s">
        <v>1418</v>
      </c>
      <c r="D26" s="158"/>
      <c r="E26" s="159">
        <v>0</v>
      </c>
      <c r="F26" s="160"/>
      <c r="G26" s="160"/>
      <c r="H26" s="159"/>
      <c r="I26" s="160"/>
      <c r="J26" s="160"/>
      <c r="K26" s="160"/>
    </row>
    <row r="27" hidden="1" spans="1:11">
      <c r="A27" s="151" t="s">
        <v>1403</v>
      </c>
      <c r="B27" s="156">
        <v>2010250</v>
      </c>
      <c r="C27" s="157" t="s">
        <v>1413</v>
      </c>
      <c r="D27" s="158"/>
      <c r="E27" s="159">
        <v>0</v>
      </c>
      <c r="F27" s="160"/>
      <c r="G27" s="160"/>
      <c r="H27" s="159"/>
      <c r="I27" s="160"/>
      <c r="J27" s="160"/>
      <c r="K27" s="160"/>
    </row>
    <row r="28" hidden="1" spans="1:11">
      <c r="A28" s="151" t="s">
        <v>1403</v>
      </c>
      <c r="B28" s="156">
        <v>2010299</v>
      </c>
      <c r="C28" s="157" t="s">
        <v>1419</v>
      </c>
      <c r="D28" s="158"/>
      <c r="E28" s="159">
        <v>0</v>
      </c>
      <c r="F28" s="160"/>
      <c r="G28" s="160"/>
      <c r="H28" s="159"/>
      <c r="I28" s="160"/>
      <c r="J28" s="160"/>
      <c r="K28" s="160"/>
    </row>
    <row r="29" ht="14.5" customHeight="1" spans="1:11">
      <c r="A29" s="151" t="s">
        <v>1401</v>
      </c>
      <c r="B29" s="148">
        <v>20103</v>
      </c>
      <c r="C29" s="152" t="s">
        <v>1420</v>
      </c>
      <c r="D29" s="150">
        <f>SUM(D30:D38)</f>
        <v>11970</v>
      </c>
      <c r="E29" s="150">
        <f t="shared" ref="E29:K29" si="4">SUM(E30:E38)</f>
        <v>11936</v>
      </c>
      <c r="F29" s="150">
        <f t="shared" si="4"/>
        <v>0</v>
      </c>
      <c r="G29" s="150">
        <f t="shared" si="4"/>
        <v>33</v>
      </c>
      <c r="H29" s="150">
        <f t="shared" si="4"/>
        <v>1</v>
      </c>
      <c r="I29" s="150">
        <f t="shared" si="4"/>
        <v>0</v>
      </c>
      <c r="J29" s="150">
        <f t="shared" si="4"/>
        <v>0</v>
      </c>
      <c r="K29" s="150">
        <f t="shared" si="4"/>
        <v>0</v>
      </c>
    </row>
    <row r="30" ht="14.5" customHeight="1" spans="1:11">
      <c r="A30" s="151" t="s">
        <v>1403</v>
      </c>
      <c r="B30" s="148">
        <v>2010301</v>
      </c>
      <c r="C30" s="153" t="s">
        <v>1404</v>
      </c>
      <c r="D30" s="154">
        <v>9125</v>
      </c>
      <c r="E30" s="155">
        <v>9125</v>
      </c>
      <c r="F30" s="135"/>
      <c r="G30" s="135"/>
      <c r="H30" s="155">
        <v>0</v>
      </c>
      <c r="I30" s="135"/>
      <c r="J30" s="135"/>
      <c r="K30" s="135"/>
    </row>
    <row r="31" ht="14.5" customHeight="1" spans="1:11">
      <c r="A31" s="151" t="s">
        <v>1403</v>
      </c>
      <c r="B31" s="148">
        <v>2010302</v>
      </c>
      <c r="C31" s="153" t="s">
        <v>1405</v>
      </c>
      <c r="D31" s="154">
        <v>1266</v>
      </c>
      <c r="E31" s="155">
        <v>1232</v>
      </c>
      <c r="F31" s="135"/>
      <c r="G31" s="155">
        <v>33</v>
      </c>
      <c r="H31" s="155">
        <v>1</v>
      </c>
      <c r="I31" s="135"/>
      <c r="J31" s="135"/>
      <c r="K31" s="135"/>
    </row>
    <row r="32" ht="14.5" customHeight="1" spans="1:11">
      <c r="A32" s="151" t="s">
        <v>1403</v>
      </c>
      <c r="B32" s="148">
        <v>2010303</v>
      </c>
      <c r="C32" s="153" t="s">
        <v>1421</v>
      </c>
      <c r="D32" s="154">
        <v>903</v>
      </c>
      <c r="E32" s="155">
        <v>903</v>
      </c>
      <c r="F32" s="135"/>
      <c r="G32" s="135"/>
      <c r="H32" s="155">
        <v>0</v>
      </c>
      <c r="I32" s="135"/>
      <c r="J32" s="135"/>
      <c r="K32" s="135"/>
    </row>
    <row r="33" hidden="1" spans="1:11">
      <c r="A33" s="151" t="s">
        <v>1403</v>
      </c>
      <c r="B33" s="156">
        <v>2010304</v>
      </c>
      <c r="C33" s="157" t="s">
        <v>1422</v>
      </c>
      <c r="D33" s="158"/>
      <c r="E33" s="159">
        <v>0</v>
      </c>
      <c r="F33" s="160"/>
      <c r="G33" s="160"/>
      <c r="H33" s="159"/>
      <c r="I33" s="160"/>
      <c r="J33" s="160"/>
      <c r="K33" s="160"/>
    </row>
    <row r="34" hidden="1" spans="1:11">
      <c r="A34" s="151" t="s">
        <v>1403</v>
      </c>
      <c r="B34" s="156">
        <v>2010305</v>
      </c>
      <c r="C34" s="157" t="s">
        <v>1423</v>
      </c>
      <c r="D34" s="158"/>
      <c r="E34" s="159">
        <v>0</v>
      </c>
      <c r="F34" s="160"/>
      <c r="G34" s="160"/>
      <c r="H34" s="159"/>
      <c r="I34" s="160"/>
      <c r="J34" s="160"/>
      <c r="K34" s="160"/>
    </row>
    <row r="35" hidden="1" spans="1:11">
      <c r="A35" s="151" t="s">
        <v>1403</v>
      </c>
      <c r="B35" s="156">
        <v>2010306</v>
      </c>
      <c r="C35" s="157" t="s">
        <v>2445</v>
      </c>
      <c r="D35" s="158"/>
      <c r="E35" s="159">
        <v>0</v>
      </c>
      <c r="F35" s="160"/>
      <c r="G35" s="160"/>
      <c r="H35" s="159"/>
      <c r="I35" s="160"/>
      <c r="J35" s="160"/>
      <c r="K35" s="160"/>
    </row>
    <row r="36" hidden="1" spans="1:11">
      <c r="A36" s="151" t="s">
        <v>1403</v>
      </c>
      <c r="B36" s="156">
        <v>2010309</v>
      </c>
      <c r="C36" s="157" t="s">
        <v>1425</v>
      </c>
      <c r="D36" s="158"/>
      <c r="E36" s="159">
        <v>0</v>
      </c>
      <c r="F36" s="160"/>
      <c r="G36" s="160"/>
      <c r="H36" s="159"/>
      <c r="I36" s="160"/>
      <c r="J36" s="160"/>
      <c r="K36" s="160"/>
    </row>
    <row r="37" ht="14.5" customHeight="1" spans="1:11">
      <c r="A37" s="151" t="s">
        <v>1403</v>
      </c>
      <c r="B37" s="148">
        <v>2010350</v>
      </c>
      <c r="C37" s="153" t="s">
        <v>1426</v>
      </c>
      <c r="D37" s="154">
        <v>354</v>
      </c>
      <c r="E37" s="155">
        <v>354</v>
      </c>
      <c r="F37" s="135"/>
      <c r="G37" s="135"/>
      <c r="H37" s="155">
        <v>0</v>
      </c>
      <c r="I37" s="135"/>
      <c r="J37" s="135"/>
      <c r="K37" s="135"/>
    </row>
    <row r="38" ht="14.5" customHeight="1" spans="1:11">
      <c r="A38" s="151" t="s">
        <v>1403</v>
      </c>
      <c r="B38" s="148">
        <v>2010399</v>
      </c>
      <c r="C38" s="153" t="s">
        <v>1427</v>
      </c>
      <c r="D38" s="154">
        <v>322</v>
      </c>
      <c r="E38" s="155">
        <v>322</v>
      </c>
      <c r="F38" s="135"/>
      <c r="G38" s="135"/>
      <c r="H38" s="155">
        <v>0</v>
      </c>
      <c r="I38" s="135"/>
      <c r="J38" s="135"/>
      <c r="K38" s="135"/>
    </row>
    <row r="39" ht="14.5" customHeight="1" spans="1:11">
      <c r="A39" s="151" t="s">
        <v>1401</v>
      </c>
      <c r="B39" s="148">
        <v>20104</v>
      </c>
      <c r="C39" s="152" t="s">
        <v>1428</v>
      </c>
      <c r="D39" s="150">
        <f>SUM(D40:D49)</f>
        <v>720</v>
      </c>
      <c r="E39" s="150">
        <f t="shared" ref="E39:K39" si="5">SUM(E40:E49)</f>
        <v>720</v>
      </c>
      <c r="F39" s="150">
        <f t="shared" si="5"/>
        <v>0</v>
      </c>
      <c r="G39" s="150">
        <f t="shared" si="5"/>
        <v>0</v>
      </c>
      <c r="H39" s="150">
        <f t="shared" si="5"/>
        <v>0</v>
      </c>
      <c r="I39" s="150">
        <f t="shared" si="5"/>
        <v>0</v>
      </c>
      <c r="J39" s="150">
        <f t="shared" si="5"/>
        <v>0</v>
      </c>
      <c r="K39" s="150">
        <f t="shared" si="5"/>
        <v>0</v>
      </c>
    </row>
    <row r="40" ht="14.5" customHeight="1" spans="1:11">
      <c r="A40" s="151" t="s">
        <v>1403</v>
      </c>
      <c r="B40" s="148">
        <v>2010401</v>
      </c>
      <c r="C40" s="153" t="s">
        <v>1404</v>
      </c>
      <c r="D40" s="154">
        <v>380</v>
      </c>
      <c r="E40" s="155">
        <v>380</v>
      </c>
      <c r="F40" s="135"/>
      <c r="G40" s="135"/>
      <c r="H40" s="155">
        <v>0</v>
      </c>
      <c r="I40" s="135"/>
      <c r="J40" s="135"/>
      <c r="K40" s="135"/>
    </row>
    <row r="41" ht="14.5" customHeight="1" spans="1:11">
      <c r="A41" s="151" t="s">
        <v>1403</v>
      </c>
      <c r="B41" s="148">
        <v>2010402</v>
      </c>
      <c r="C41" s="153" t="s">
        <v>1405</v>
      </c>
      <c r="D41" s="154">
        <v>340</v>
      </c>
      <c r="E41" s="155">
        <v>340</v>
      </c>
      <c r="F41" s="135"/>
      <c r="G41" s="135"/>
      <c r="H41" s="155">
        <v>0</v>
      </c>
      <c r="I41" s="135"/>
      <c r="J41" s="135"/>
      <c r="K41" s="135"/>
    </row>
    <row r="42" hidden="1" spans="1:11">
      <c r="A42" s="151" t="s">
        <v>1403</v>
      </c>
      <c r="B42" s="156">
        <v>2010403</v>
      </c>
      <c r="C42" s="157" t="s">
        <v>1406</v>
      </c>
      <c r="D42" s="158"/>
      <c r="E42" s="159">
        <v>0</v>
      </c>
      <c r="F42" s="160"/>
      <c r="G42" s="160"/>
      <c r="H42" s="159"/>
      <c r="I42" s="160"/>
      <c r="J42" s="160"/>
      <c r="K42" s="160"/>
    </row>
    <row r="43" hidden="1" spans="1:11">
      <c r="A43" s="151" t="s">
        <v>1403</v>
      </c>
      <c r="B43" s="156">
        <v>2010404</v>
      </c>
      <c r="C43" s="157" t="s">
        <v>1429</v>
      </c>
      <c r="D43" s="158"/>
      <c r="E43" s="159">
        <v>0</v>
      </c>
      <c r="F43" s="160"/>
      <c r="G43" s="160"/>
      <c r="H43" s="159"/>
      <c r="I43" s="160"/>
      <c r="J43" s="160"/>
      <c r="K43" s="160"/>
    </row>
    <row r="44" hidden="1" spans="1:11">
      <c r="A44" s="151" t="s">
        <v>1403</v>
      </c>
      <c r="B44" s="156">
        <v>2010405</v>
      </c>
      <c r="C44" s="157" t="s">
        <v>1430</v>
      </c>
      <c r="D44" s="158"/>
      <c r="E44" s="159">
        <v>0</v>
      </c>
      <c r="F44" s="160"/>
      <c r="G44" s="160"/>
      <c r="H44" s="159"/>
      <c r="I44" s="160"/>
      <c r="J44" s="160"/>
      <c r="K44" s="160"/>
    </row>
    <row r="45" hidden="1" spans="1:11">
      <c r="A45" s="151" t="s">
        <v>1403</v>
      </c>
      <c r="B45" s="156">
        <v>2010406</v>
      </c>
      <c r="C45" s="157" t="s">
        <v>1431</v>
      </c>
      <c r="D45" s="158"/>
      <c r="E45" s="159">
        <v>0</v>
      </c>
      <c r="F45" s="160"/>
      <c r="G45" s="160"/>
      <c r="H45" s="159"/>
      <c r="I45" s="160"/>
      <c r="J45" s="160"/>
      <c r="K45" s="160"/>
    </row>
    <row r="46" hidden="1" spans="1:11">
      <c r="A46" s="151" t="s">
        <v>1403</v>
      </c>
      <c r="B46" s="156">
        <v>2010407</v>
      </c>
      <c r="C46" s="157" t="s">
        <v>1432</v>
      </c>
      <c r="D46" s="158"/>
      <c r="E46" s="159">
        <v>0</v>
      </c>
      <c r="F46" s="160"/>
      <c r="G46" s="160"/>
      <c r="H46" s="159"/>
      <c r="I46" s="160"/>
      <c r="J46" s="160"/>
      <c r="K46" s="160"/>
    </row>
    <row r="47" hidden="1" spans="1:11">
      <c r="A47" s="151" t="s">
        <v>1403</v>
      </c>
      <c r="B47" s="156">
        <v>2010408</v>
      </c>
      <c r="C47" s="157" t="s">
        <v>2446</v>
      </c>
      <c r="D47" s="158"/>
      <c r="E47" s="159">
        <v>0</v>
      </c>
      <c r="F47" s="160"/>
      <c r="G47" s="160"/>
      <c r="H47" s="159"/>
      <c r="I47" s="160"/>
      <c r="J47" s="160"/>
      <c r="K47" s="160"/>
    </row>
    <row r="48" hidden="1" spans="1:11">
      <c r="A48" s="151" t="s">
        <v>1403</v>
      </c>
      <c r="B48" s="156">
        <v>2010450</v>
      </c>
      <c r="C48" s="157" t="s">
        <v>1413</v>
      </c>
      <c r="D48" s="158"/>
      <c r="E48" s="159">
        <v>0</v>
      </c>
      <c r="F48" s="160"/>
      <c r="G48" s="160"/>
      <c r="H48" s="159"/>
      <c r="I48" s="160"/>
      <c r="J48" s="160"/>
      <c r="K48" s="160"/>
    </row>
    <row r="49" hidden="1" spans="1:11">
      <c r="A49" s="151" t="s">
        <v>1403</v>
      </c>
      <c r="B49" s="156">
        <v>2010499</v>
      </c>
      <c r="C49" s="157" t="s">
        <v>2447</v>
      </c>
      <c r="D49" s="158"/>
      <c r="E49" s="159">
        <v>0</v>
      </c>
      <c r="F49" s="160"/>
      <c r="G49" s="160"/>
      <c r="H49" s="159"/>
      <c r="I49" s="160"/>
      <c r="J49" s="160"/>
      <c r="K49" s="160"/>
    </row>
    <row r="50" ht="14.5" customHeight="1" spans="1:11">
      <c r="A50" s="151" t="s">
        <v>1401</v>
      </c>
      <c r="B50" s="148">
        <v>20105</v>
      </c>
      <c r="C50" s="152" t="s">
        <v>1435</v>
      </c>
      <c r="D50" s="150">
        <f>SUM(D51:D60)</f>
        <v>232</v>
      </c>
      <c r="E50" s="150">
        <f t="shared" ref="E50:K50" si="6">SUM(E51:E60)</f>
        <v>232</v>
      </c>
      <c r="F50" s="150">
        <f t="shared" si="6"/>
        <v>0</v>
      </c>
      <c r="G50" s="150">
        <f t="shared" si="6"/>
        <v>0</v>
      </c>
      <c r="H50" s="150">
        <f t="shared" si="6"/>
        <v>0</v>
      </c>
      <c r="I50" s="150">
        <f t="shared" si="6"/>
        <v>0</v>
      </c>
      <c r="J50" s="150">
        <f t="shared" si="6"/>
        <v>0</v>
      </c>
      <c r="K50" s="150">
        <f t="shared" si="6"/>
        <v>0</v>
      </c>
    </row>
    <row r="51" ht="14.5" customHeight="1" spans="1:11">
      <c r="A51" s="151" t="s">
        <v>1403</v>
      </c>
      <c r="B51" s="148">
        <v>2010501</v>
      </c>
      <c r="C51" s="153" t="s">
        <v>1404</v>
      </c>
      <c r="D51" s="154">
        <v>208</v>
      </c>
      <c r="E51" s="155">
        <v>208</v>
      </c>
      <c r="F51" s="135"/>
      <c r="G51" s="135"/>
      <c r="H51" s="155">
        <v>0</v>
      </c>
      <c r="I51" s="135"/>
      <c r="J51" s="135"/>
      <c r="K51" s="135"/>
    </row>
    <row r="52" hidden="1" spans="1:11">
      <c r="A52" s="151" t="s">
        <v>1403</v>
      </c>
      <c r="B52" s="156">
        <v>2010502</v>
      </c>
      <c r="C52" s="157" t="s">
        <v>1436</v>
      </c>
      <c r="D52" s="158"/>
      <c r="E52" s="159">
        <v>0</v>
      </c>
      <c r="F52" s="160"/>
      <c r="G52" s="160"/>
      <c r="H52" s="159"/>
      <c r="I52" s="160"/>
      <c r="J52" s="160"/>
      <c r="K52" s="160"/>
    </row>
    <row r="53" hidden="1" spans="1:11">
      <c r="A53" s="151" t="s">
        <v>1403</v>
      </c>
      <c r="B53" s="156">
        <v>2010503</v>
      </c>
      <c r="C53" s="157" t="s">
        <v>1406</v>
      </c>
      <c r="D53" s="158"/>
      <c r="E53" s="159">
        <v>0</v>
      </c>
      <c r="F53" s="160"/>
      <c r="G53" s="160"/>
      <c r="H53" s="159"/>
      <c r="I53" s="160"/>
      <c r="J53" s="160"/>
      <c r="K53" s="160"/>
    </row>
    <row r="54" hidden="1" spans="1:11">
      <c r="A54" s="151" t="s">
        <v>1403</v>
      </c>
      <c r="B54" s="156">
        <v>2010504</v>
      </c>
      <c r="C54" s="157" t="s">
        <v>1437</v>
      </c>
      <c r="D54" s="158"/>
      <c r="E54" s="159">
        <v>0</v>
      </c>
      <c r="F54" s="160"/>
      <c r="G54" s="160"/>
      <c r="H54" s="159"/>
      <c r="I54" s="160"/>
      <c r="J54" s="160"/>
      <c r="K54" s="160"/>
    </row>
    <row r="55" ht="14.5" customHeight="1" spans="1:11">
      <c r="A55" s="151" t="s">
        <v>1403</v>
      </c>
      <c r="B55" s="148">
        <v>2010505</v>
      </c>
      <c r="C55" s="153" t="s">
        <v>1438</v>
      </c>
      <c r="D55" s="154">
        <v>9</v>
      </c>
      <c r="E55" s="155">
        <v>9</v>
      </c>
      <c r="F55" s="135"/>
      <c r="G55" s="135"/>
      <c r="H55" s="155">
        <v>0</v>
      </c>
      <c r="I55" s="135"/>
      <c r="J55" s="135"/>
      <c r="K55" s="135"/>
    </row>
    <row r="56" hidden="1" spans="1:11">
      <c r="A56" s="151" t="s">
        <v>1403</v>
      </c>
      <c r="B56" s="156">
        <v>2010506</v>
      </c>
      <c r="C56" s="157" t="s">
        <v>1439</v>
      </c>
      <c r="D56" s="158"/>
      <c r="E56" s="159">
        <v>0</v>
      </c>
      <c r="F56" s="160"/>
      <c r="G56" s="160"/>
      <c r="H56" s="159"/>
      <c r="I56" s="160"/>
      <c r="J56" s="160"/>
      <c r="K56" s="160"/>
    </row>
    <row r="57" ht="14.5" customHeight="1" spans="1:11">
      <c r="A57" s="151" t="s">
        <v>1403</v>
      </c>
      <c r="B57" s="148">
        <v>2010507</v>
      </c>
      <c r="C57" s="153" t="s">
        <v>1440</v>
      </c>
      <c r="D57" s="154">
        <v>15</v>
      </c>
      <c r="E57" s="155">
        <v>15</v>
      </c>
      <c r="F57" s="135"/>
      <c r="G57" s="135"/>
      <c r="H57" s="155">
        <v>0</v>
      </c>
      <c r="I57" s="135"/>
      <c r="J57" s="135"/>
      <c r="K57" s="135"/>
    </row>
    <row r="58" hidden="1" spans="1:11">
      <c r="A58" s="151" t="s">
        <v>1403</v>
      </c>
      <c r="B58" s="156">
        <v>2010508</v>
      </c>
      <c r="C58" s="157" t="s">
        <v>1441</v>
      </c>
      <c r="D58" s="158"/>
      <c r="E58" s="159">
        <v>0</v>
      </c>
      <c r="F58" s="160"/>
      <c r="G58" s="160"/>
      <c r="H58" s="159"/>
      <c r="I58" s="160"/>
      <c r="J58" s="160"/>
      <c r="K58" s="160"/>
    </row>
    <row r="59" hidden="1" spans="1:11">
      <c r="A59" s="151" t="s">
        <v>1403</v>
      </c>
      <c r="B59" s="156">
        <v>2010550</v>
      </c>
      <c r="C59" s="157" t="s">
        <v>1413</v>
      </c>
      <c r="D59" s="158"/>
      <c r="E59" s="159">
        <v>0</v>
      </c>
      <c r="F59" s="160"/>
      <c r="G59" s="160"/>
      <c r="H59" s="159"/>
      <c r="I59" s="160"/>
      <c r="J59" s="160"/>
      <c r="K59" s="160"/>
    </row>
    <row r="60" hidden="1" spans="1:11">
      <c r="A60" s="151" t="s">
        <v>1403</v>
      </c>
      <c r="B60" s="156">
        <v>2010599</v>
      </c>
      <c r="C60" s="157" t="s">
        <v>1442</v>
      </c>
      <c r="D60" s="158"/>
      <c r="E60" s="159">
        <v>0</v>
      </c>
      <c r="F60" s="160"/>
      <c r="G60" s="160"/>
      <c r="H60" s="159"/>
      <c r="I60" s="160"/>
      <c r="J60" s="160"/>
      <c r="K60" s="160"/>
    </row>
    <row r="61" ht="14.5" customHeight="1" spans="1:11">
      <c r="A61" s="151" t="s">
        <v>1401</v>
      </c>
      <c r="B61" s="148">
        <v>20106</v>
      </c>
      <c r="C61" s="152" t="s">
        <v>1443</v>
      </c>
      <c r="D61" s="150">
        <f>SUM(D62:D71)</f>
        <v>2504</v>
      </c>
      <c r="E61" s="150">
        <f t="shared" ref="E61:K61" si="7">SUM(E62:E71)</f>
        <v>2104</v>
      </c>
      <c r="F61" s="150">
        <f t="shared" si="7"/>
        <v>0</v>
      </c>
      <c r="G61" s="150">
        <f t="shared" si="7"/>
        <v>0</v>
      </c>
      <c r="H61" s="150">
        <f t="shared" si="7"/>
        <v>400</v>
      </c>
      <c r="I61" s="150">
        <f t="shared" si="7"/>
        <v>0</v>
      </c>
      <c r="J61" s="150">
        <f t="shared" si="7"/>
        <v>0</v>
      </c>
      <c r="K61" s="150">
        <f t="shared" si="7"/>
        <v>0</v>
      </c>
    </row>
    <row r="62" ht="14.5" customHeight="1" spans="1:11">
      <c r="A62" s="151" t="s">
        <v>1403</v>
      </c>
      <c r="B62" s="148">
        <v>2010601</v>
      </c>
      <c r="C62" s="153" t="s">
        <v>1404</v>
      </c>
      <c r="D62" s="154">
        <v>635</v>
      </c>
      <c r="E62" s="155">
        <v>635</v>
      </c>
      <c r="F62" s="135"/>
      <c r="G62" s="135"/>
      <c r="H62" s="155">
        <v>0</v>
      </c>
      <c r="I62" s="135"/>
      <c r="J62" s="135"/>
      <c r="K62" s="135"/>
    </row>
    <row r="63" ht="14.5" customHeight="1" spans="1:11">
      <c r="A63" s="151" t="s">
        <v>1403</v>
      </c>
      <c r="B63" s="148">
        <v>2010602</v>
      </c>
      <c r="C63" s="153" t="s">
        <v>1405</v>
      </c>
      <c r="D63" s="154">
        <v>1278</v>
      </c>
      <c r="E63" s="155">
        <v>878</v>
      </c>
      <c r="F63" s="135"/>
      <c r="G63" s="135"/>
      <c r="H63" s="155">
        <v>400</v>
      </c>
      <c r="I63" s="135"/>
      <c r="J63" s="135"/>
      <c r="K63" s="135"/>
    </row>
    <row r="64" hidden="1" spans="1:11">
      <c r="A64" s="151" t="s">
        <v>1403</v>
      </c>
      <c r="B64" s="156">
        <v>2010603</v>
      </c>
      <c r="C64" s="157" t="s">
        <v>1406</v>
      </c>
      <c r="D64" s="158"/>
      <c r="E64" s="159">
        <v>0</v>
      </c>
      <c r="F64" s="160"/>
      <c r="G64" s="160"/>
      <c r="H64" s="159"/>
      <c r="I64" s="160"/>
      <c r="J64" s="160"/>
      <c r="K64" s="160"/>
    </row>
    <row r="65" hidden="1" spans="1:11">
      <c r="A65" s="151" t="s">
        <v>1403</v>
      </c>
      <c r="B65" s="156">
        <v>2010604</v>
      </c>
      <c r="C65" s="157" t="s">
        <v>1444</v>
      </c>
      <c r="D65" s="158"/>
      <c r="E65" s="159">
        <v>0</v>
      </c>
      <c r="F65" s="160"/>
      <c r="G65" s="160"/>
      <c r="H65" s="159"/>
      <c r="I65" s="160"/>
      <c r="J65" s="160"/>
      <c r="K65" s="160"/>
    </row>
    <row r="66" hidden="1" spans="1:11">
      <c r="A66" s="151" t="s">
        <v>1403</v>
      </c>
      <c r="B66" s="156">
        <v>2010605</v>
      </c>
      <c r="C66" s="157" t="s">
        <v>1445</v>
      </c>
      <c r="D66" s="158"/>
      <c r="E66" s="159">
        <v>0</v>
      </c>
      <c r="F66" s="160"/>
      <c r="G66" s="160"/>
      <c r="H66" s="159"/>
      <c r="I66" s="160"/>
      <c r="J66" s="160"/>
      <c r="K66" s="160"/>
    </row>
    <row r="67" hidden="1" spans="1:11">
      <c r="A67" s="151" t="s">
        <v>1403</v>
      </c>
      <c r="B67" s="156">
        <v>2010606</v>
      </c>
      <c r="C67" s="157" t="s">
        <v>1446</v>
      </c>
      <c r="D67" s="158"/>
      <c r="E67" s="159">
        <v>0</v>
      </c>
      <c r="F67" s="160"/>
      <c r="G67" s="160"/>
      <c r="H67" s="159"/>
      <c r="I67" s="160"/>
      <c r="J67" s="160"/>
      <c r="K67" s="160"/>
    </row>
    <row r="68" hidden="1" spans="1:11">
      <c r="A68" s="151" t="s">
        <v>1403</v>
      </c>
      <c r="B68" s="156">
        <v>2010607</v>
      </c>
      <c r="C68" s="157" t="s">
        <v>1447</v>
      </c>
      <c r="D68" s="158"/>
      <c r="E68" s="159">
        <v>0</v>
      </c>
      <c r="F68" s="160"/>
      <c r="G68" s="160"/>
      <c r="H68" s="159"/>
      <c r="I68" s="160"/>
      <c r="J68" s="160"/>
      <c r="K68" s="160"/>
    </row>
    <row r="69" hidden="1" spans="1:11">
      <c r="A69" s="151" t="s">
        <v>1403</v>
      </c>
      <c r="B69" s="156">
        <v>2010608</v>
      </c>
      <c r="C69" s="157" t="s">
        <v>1448</v>
      </c>
      <c r="D69" s="158"/>
      <c r="E69" s="159">
        <v>0</v>
      </c>
      <c r="F69" s="160"/>
      <c r="G69" s="160"/>
      <c r="H69" s="159"/>
      <c r="I69" s="160"/>
      <c r="J69" s="160"/>
      <c r="K69" s="160"/>
    </row>
    <row r="70" ht="14.5" customHeight="1" spans="1:11">
      <c r="A70" s="151" t="s">
        <v>1403</v>
      </c>
      <c r="B70" s="148">
        <v>2010650</v>
      </c>
      <c r="C70" s="153" t="s">
        <v>1426</v>
      </c>
      <c r="D70" s="154">
        <v>591</v>
      </c>
      <c r="E70" s="155">
        <v>591</v>
      </c>
      <c r="F70" s="135"/>
      <c r="G70" s="135"/>
      <c r="H70" s="155">
        <v>0</v>
      </c>
      <c r="I70" s="135"/>
      <c r="J70" s="135"/>
      <c r="K70" s="135"/>
    </row>
    <row r="71" hidden="1" spans="1:11">
      <c r="A71" s="151" t="s">
        <v>1403</v>
      </c>
      <c r="B71" s="156">
        <v>2010699</v>
      </c>
      <c r="C71" s="157" t="s">
        <v>1449</v>
      </c>
      <c r="D71" s="158"/>
      <c r="E71" s="159">
        <v>0</v>
      </c>
      <c r="F71" s="160"/>
      <c r="G71" s="160"/>
      <c r="H71" s="159"/>
      <c r="I71" s="160"/>
      <c r="J71" s="160"/>
      <c r="K71" s="160"/>
    </row>
    <row r="72" ht="14.5" customHeight="1" spans="1:11">
      <c r="A72" s="151" t="s">
        <v>1401</v>
      </c>
      <c r="B72" s="148">
        <v>20107</v>
      </c>
      <c r="C72" s="152" t="s">
        <v>1450</v>
      </c>
      <c r="D72" s="150">
        <f>SUM(D73:D79)</f>
        <v>50</v>
      </c>
      <c r="E72" s="150">
        <f t="shared" ref="E72:K72" si="8">SUM(E73:E79)</f>
        <v>50</v>
      </c>
      <c r="F72" s="150">
        <f t="shared" si="8"/>
        <v>0</v>
      </c>
      <c r="G72" s="150">
        <f t="shared" si="8"/>
        <v>0</v>
      </c>
      <c r="H72" s="150">
        <f t="shared" si="8"/>
        <v>0</v>
      </c>
      <c r="I72" s="150">
        <f t="shared" si="8"/>
        <v>0</v>
      </c>
      <c r="J72" s="150">
        <f t="shared" si="8"/>
        <v>0</v>
      </c>
      <c r="K72" s="150">
        <f t="shared" si="8"/>
        <v>0</v>
      </c>
    </row>
    <row r="73" hidden="1" spans="1:11">
      <c r="A73" s="151" t="s">
        <v>1403</v>
      </c>
      <c r="B73" s="156">
        <v>2010701</v>
      </c>
      <c r="C73" s="157" t="s">
        <v>1451</v>
      </c>
      <c r="D73" s="158"/>
      <c r="E73" s="159">
        <v>0</v>
      </c>
      <c r="F73" s="160"/>
      <c r="G73" s="160"/>
      <c r="H73" s="159"/>
      <c r="I73" s="160"/>
      <c r="J73" s="160"/>
      <c r="K73" s="160"/>
    </row>
    <row r="74" hidden="1" spans="1:11">
      <c r="A74" s="151" t="s">
        <v>1403</v>
      </c>
      <c r="B74" s="156">
        <v>2010702</v>
      </c>
      <c r="C74" s="157" t="s">
        <v>1436</v>
      </c>
      <c r="D74" s="158"/>
      <c r="E74" s="159">
        <v>0</v>
      </c>
      <c r="F74" s="160"/>
      <c r="G74" s="160"/>
      <c r="H74" s="159"/>
      <c r="I74" s="160"/>
      <c r="J74" s="160"/>
      <c r="K74" s="160"/>
    </row>
    <row r="75" hidden="1" spans="1:11">
      <c r="A75" s="151" t="s">
        <v>1403</v>
      </c>
      <c r="B75" s="156">
        <v>2010703</v>
      </c>
      <c r="C75" s="157" t="s">
        <v>1406</v>
      </c>
      <c r="D75" s="158"/>
      <c r="E75" s="159">
        <v>0</v>
      </c>
      <c r="F75" s="160"/>
      <c r="G75" s="160"/>
      <c r="H75" s="159"/>
      <c r="I75" s="160"/>
      <c r="J75" s="160"/>
      <c r="K75" s="160"/>
    </row>
    <row r="76" hidden="1" spans="1:11">
      <c r="A76" s="151" t="s">
        <v>1403</v>
      </c>
      <c r="B76" s="156">
        <v>2010709</v>
      </c>
      <c r="C76" s="157" t="s">
        <v>1447</v>
      </c>
      <c r="D76" s="158"/>
      <c r="E76" s="159">
        <v>0</v>
      </c>
      <c r="F76" s="160"/>
      <c r="G76" s="160"/>
      <c r="H76" s="159"/>
      <c r="I76" s="160"/>
      <c r="J76" s="160"/>
      <c r="K76" s="160"/>
    </row>
    <row r="77" hidden="1" spans="1:11">
      <c r="A77" s="151" t="s">
        <v>1403</v>
      </c>
      <c r="B77" s="156">
        <v>2010710</v>
      </c>
      <c r="C77" s="157" t="s">
        <v>1452</v>
      </c>
      <c r="D77" s="158"/>
      <c r="E77" s="159">
        <v>0</v>
      </c>
      <c r="F77" s="160"/>
      <c r="G77" s="160"/>
      <c r="H77" s="159"/>
      <c r="I77" s="160"/>
      <c r="J77" s="160"/>
      <c r="K77" s="160"/>
    </row>
    <row r="78" hidden="1" spans="1:11">
      <c r="A78" s="151" t="s">
        <v>1403</v>
      </c>
      <c r="B78" s="156">
        <v>2010750</v>
      </c>
      <c r="C78" s="157" t="s">
        <v>1413</v>
      </c>
      <c r="D78" s="158"/>
      <c r="E78" s="159">
        <v>0</v>
      </c>
      <c r="F78" s="160"/>
      <c r="G78" s="160"/>
      <c r="H78" s="159"/>
      <c r="I78" s="160"/>
      <c r="J78" s="160"/>
      <c r="K78" s="160"/>
    </row>
    <row r="79" ht="14.5" customHeight="1" spans="1:11">
      <c r="A79" s="151" t="s">
        <v>1403</v>
      </c>
      <c r="B79" s="148">
        <v>2010799</v>
      </c>
      <c r="C79" s="153" t="s">
        <v>1453</v>
      </c>
      <c r="D79" s="154">
        <v>50</v>
      </c>
      <c r="E79" s="155">
        <v>50</v>
      </c>
      <c r="F79" s="135"/>
      <c r="G79" s="135"/>
      <c r="H79" s="155">
        <v>0</v>
      </c>
      <c r="I79" s="135"/>
      <c r="J79" s="135"/>
      <c r="K79" s="135"/>
    </row>
    <row r="80" ht="14.5" customHeight="1" spans="1:11">
      <c r="A80" s="151" t="s">
        <v>1401</v>
      </c>
      <c r="B80" s="148">
        <v>20108</v>
      </c>
      <c r="C80" s="152" t="s">
        <v>1454</v>
      </c>
      <c r="D80" s="150">
        <f>SUM(D81:D88)</f>
        <v>305</v>
      </c>
      <c r="E80" s="150">
        <f t="shared" ref="E80:K80" si="9">SUM(E81:E88)</f>
        <v>281</v>
      </c>
      <c r="F80" s="150">
        <f t="shared" si="9"/>
        <v>0</v>
      </c>
      <c r="G80" s="150">
        <f t="shared" si="9"/>
        <v>24</v>
      </c>
      <c r="H80" s="150">
        <f t="shared" si="9"/>
        <v>0</v>
      </c>
      <c r="I80" s="150">
        <f t="shared" si="9"/>
        <v>0</v>
      </c>
      <c r="J80" s="150">
        <f t="shared" si="9"/>
        <v>0</v>
      </c>
      <c r="K80" s="150">
        <f t="shared" si="9"/>
        <v>0</v>
      </c>
    </row>
    <row r="81" ht="14.5" customHeight="1" spans="1:11">
      <c r="A81" s="151" t="s">
        <v>1403</v>
      </c>
      <c r="B81" s="148">
        <v>2010801</v>
      </c>
      <c r="C81" s="153" t="s">
        <v>1404</v>
      </c>
      <c r="D81" s="154">
        <v>192</v>
      </c>
      <c r="E81" s="155">
        <v>192</v>
      </c>
      <c r="F81" s="135"/>
      <c r="G81" s="135"/>
      <c r="H81" s="155">
        <v>0</v>
      </c>
      <c r="I81" s="135"/>
      <c r="J81" s="135"/>
      <c r="K81" s="135"/>
    </row>
    <row r="82" ht="14.5" customHeight="1" spans="1:11">
      <c r="A82" s="151" t="s">
        <v>1403</v>
      </c>
      <c r="B82" s="148">
        <v>2010802</v>
      </c>
      <c r="C82" s="153" t="s">
        <v>1405</v>
      </c>
      <c r="D82" s="154">
        <v>23</v>
      </c>
      <c r="E82" s="155">
        <v>-1</v>
      </c>
      <c r="F82" s="135"/>
      <c r="G82" s="155">
        <v>24</v>
      </c>
      <c r="H82" s="155">
        <v>0</v>
      </c>
      <c r="I82" s="135"/>
      <c r="J82" s="135"/>
      <c r="K82" s="135"/>
    </row>
    <row r="83" hidden="1" spans="1:11">
      <c r="A83" s="151" t="s">
        <v>1403</v>
      </c>
      <c r="B83" s="156">
        <v>2010803</v>
      </c>
      <c r="C83" s="157" t="s">
        <v>1406</v>
      </c>
      <c r="D83" s="158"/>
      <c r="E83" s="159">
        <v>0</v>
      </c>
      <c r="F83" s="160"/>
      <c r="G83" s="160"/>
      <c r="H83" s="159"/>
      <c r="I83" s="160"/>
      <c r="J83" s="160"/>
      <c r="K83" s="160"/>
    </row>
    <row r="84" ht="14.5" customHeight="1" spans="1:11">
      <c r="A84" s="151" t="s">
        <v>1403</v>
      </c>
      <c r="B84" s="148">
        <v>2010804</v>
      </c>
      <c r="C84" s="153" t="s">
        <v>1455</v>
      </c>
      <c r="D84" s="154">
        <v>90</v>
      </c>
      <c r="E84" s="155">
        <v>90</v>
      </c>
      <c r="F84" s="135"/>
      <c r="G84" s="135"/>
      <c r="H84" s="155">
        <v>0</v>
      </c>
      <c r="I84" s="135"/>
      <c r="J84" s="135"/>
      <c r="K84" s="135"/>
    </row>
    <row r="85" hidden="1" spans="1:11">
      <c r="A85" s="151" t="s">
        <v>1403</v>
      </c>
      <c r="B85" s="156">
        <v>2010805</v>
      </c>
      <c r="C85" s="157" t="s">
        <v>1456</v>
      </c>
      <c r="D85" s="158"/>
      <c r="E85" s="159">
        <v>0</v>
      </c>
      <c r="F85" s="160"/>
      <c r="G85" s="160"/>
      <c r="H85" s="159"/>
      <c r="I85" s="160"/>
      <c r="J85" s="160"/>
      <c r="K85" s="160"/>
    </row>
    <row r="86" hidden="1" spans="1:11">
      <c r="A86" s="151" t="s">
        <v>1403</v>
      </c>
      <c r="B86" s="156">
        <v>2010806</v>
      </c>
      <c r="C86" s="157" t="s">
        <v>1447</v>
      </c>
      <c r="D86" s="158"/>
      <c r="E86" s="159">
        <v>0</v>
      </c>
      <c r="F86" s="160"/>
      <c r="G86" s="160"/>
      <c r="H86" s="159"/>
      <c r="I86" s="160"/>
      <c r="J86" s="160"/>
      <c r="K86" s="160"/>
    </row>
    <row r="87" hidden="1" spans="1:11">
      <c r="A87" s="151" t="s">
        <v>1403</v>
      </c>
      <c r="B87" s="156">
        <v>2010850</v>
      </c>
      <c r="C87" s="157" t="s">
        <v>1413</v>
      </c>
      <c r="D87" s="158"/>
      <c r="E87" s="159">
        <v>0</v>
      </c>
      <c r="F87" s="160"/>
      <c r="G87" s="160"/>
      <c r="H87" s="159"/>
      <c r="I87" s="160"/>
      <c r="J87" s="160"/>
      <c r="K87" s="160"/>
    </row>
    <row r="88" hidden="1" spans="1:11">
      <c r="A88" s="151" t="s">
        <v>1403</v>
      </c>
      <c r="B88" s="156">
        <v>2010899</v>
      </c>
      <c r="C88" s="157" t="s">
        <v>1457</v>
      </c>
      <c r="D88" s="158"/>
      <c r="E88" s="159">
        <v>0</v>
      </c>
      <c r="F88" s="160"/>
      <c r="G88" s="160"/>
      <c r="H88" s="159"/>
      <c r="I88" s="160"/>
      <c r="J88" s="160"/>
      <c r="K88" s="160"/>
    </row>
    <row r="89" hidden="1" spans="1:11">
      <c r="A89" s="151" t="s">
        <v>1401</v>
      </c>
      <c r="B89" s="156">
        <v>20109</v>
      </c>
      <c r="C89" s="161" t="s">
        <v>1458</v>
      </c>
      <c r="D89" s="162">
        <f>SUM(D90:D101)</f>
        <v>0</v>
      </c>
      <c r="E89" s="162">
        <f t="shared" ref="E89:K89" si="10">SUM(E90:E101)</f>
        <v>0</v>
      </c>
      <c r="F89" s="162">
        <f t="shared" si="10"/>
        <v>0</v>
      </c>
      <c r="G89" s="162">
        <f t="shared" si="10"/>
        <v>0</v>
      </c>
      <c r="H89" s="162">
        <f t="shared" si="10"/>
        <v>0</v>
      </c>
      <c r="I89" s="162">
        <f t="shared" si="10"/>
        <v>0</v>
      </c>
      <c r="J89" s="162">
        <f t="shared" si="10"/>
        <v>0</v>
      </c>
      <c r="K89" s="162">
        <f t="shared" si="10"/>
        <v>0</v>
      </c>
    </row>
    <row r="90" hidden="1" spans="1:11">
      <c r="A90" s="151" t="s">
        <v>1403</v>
      </c>
      <c r="B90" s="156">
        <v>2010901</v>
      </c>
      <c r="C90" s="157" t="s">
        <v>1451</v>
      </c>
      <c r="D90" s="158"/>
      <c r="E90" s="159">
        <v>0</v>
      </c>
      <c r="F90" s="160"/>
      <c r="G90" s="160"/>
      <c r="H90" s="159"/>
      <c r="I90" s="160"/>
      <c r="J90" s="160"/>
      <c r="K90" s="160"/>
    </row>
    <row r="91" hidden="1" spans="1:11">
      <c r="A91" s="151" t="s">
        <v>1403</v>
      </c>
      <c r="B91" s="156">
        <v>2010902</v>
      </c>
      <c r="C91" s="157" t="s">
        <v>1436</v>
      </c>
      <c r="D91" s="158"/>
      <c r="E91" s="159">
        <v>0</v>
      </c>
      <c r="F91" s="160"/>
      <c r="G91" s="160"/>
      <c r="H91" s="159"/>
      <c r="I91" s="160"/>
      <c r="J91" s="160"/>
      <c r="K91" s="160"/>
    </row>
    <row r="92" hidden="1" spans="1:11">
      <c r="A92" s="151" t="s">
        <v>1403</v>
      </c>
      <c r="B92" s="156">
        <v>2010903</v>
      </c>
      <c r="C92" s="157" t="s">
        <v>1406</v>
      </c>
      <c r="D92" s="158"/>
      <c r="E92" s="159">
        <v>0</v>
      </c>
      <c r="F92" s="160"/>
      <c r="G92" s="160"/>
      <c r="H92" s="159"/>
      <c r="I92" s="160"/>
      <c r="J92" s="160"/>
      <c r="K92" s="160"/>
    </row>
    <row r="93" hidden="1" spans="1:11">
      <c r="A93" s="151" t="s">
        <v>1403</v>
      </c>
      <c r="B93" s="156">
        <v>2010905</v>
      </c>
      <c r="C93" s="157" t="s">
        <v>1459</v>
      </c>
      <c r="D93" s="158"/>
      <c r="E93" s="159">
        <v>0</v>
      </c>
      <c r="F93" s="160"/>
      <c r="G93" s="160"/>
      <c r="H93" s="159"/>
      <c r="I93" s="160"/>
      <c r="J93" s="160"/>
      <c r="K93" s="160"/>
    </row>
    <row r="94" hidden="1" spans="1:11">
      <c r="A94" s="151" t="s">
        <v>1403</v>
      </c>
      <c r="B94" s="156">
        <v>2010907</v>
      </c>
      <c r="C94" s="157" t="s">
        <v>1460</v>
      </c>
      <c r="D94" s="158"/>
      <c r="E94" s="159">
        <v>0</v>
      </c>
      <c r="F94" s="160"/>
      <c r="G94" s="160"/>
      <c r="H94" s="159"/>
      <c r="I94" s="160"/>
      <c r="J94" s="160"/>
      <c r="K94" s="160"/>
    </row>
    <row r="95" hidden="1" spans="1:11">
      <c r="A95" s="151" t="s">
        <v>1403</v>
      </c>
      <c r="B95" s="156">
        <v>2010908</v>
      </c>
      <c r="C95" s="157" t="s">
        <v>1447</v>
      </c>
      <c r="D95" s="158"/>
      <c r="E95" s="159">
        <v>0</v>
      </c>
      <c r="F95" s="160"/>
      <c r="G95" s="160"/>
      <c r="H95" s="159"/>
      <c r="I95" s="160"/>
      <c r="J95" s="160"/>
      <c r="K95" s="160"/>
    </row>
    <row r="96" hidden="1" spans="1:11">
      <c r="A96" s="151" t="s">
        <v>1403</v>
      </c>
      <c r="B96" s="156">
        <v>2010909</v>
      </c>
      <c r="C96" s="157" t="s">
        <v>1461</v>
      </c>
      <c r="D96" s="158"/>
      <c r="E96" s="159">
        <v>0</v>
      </c>
      <c r="F96" s="160"/>
      <c r="G96" s="160"/>
      <c r="H96" s="159"/>
      <c r="I96" s="160"/>
      <c r="J96" s="160"/>
      <c r="K96" s="160"/>
    </row>
    <row r="97" hidden="1" spans="1:11">
      <c r="A97" s="151" t="s">
        <v>1403</v>
      </c>
      <c r="B97" s="156">
        <v>2010910</v>
      </c>
      <c r="C97" s="157" t="s">
        <v>1462</v>
      </c>
      <c r="D97" s="158"/>
      <c r="E97" s="159">
        <v>0</v>
      </c>
      <c r="F97" s="160"/>
      <c r="G97" s="160"/>
      <c r="H97" s="159"/>
      <c r="I97" s="160"/>
      <c r="J97" s="160"/>
      <c r="K97" s="160"/>
    </row>
    <row r="98" hidden="1" spans="1:11">
      <c r="A98" s="151" t="s">
        <v>1403</v>
      </c>
      <c r="B98" s="156">
        <v>2010911</v>
      </c>
      <c r="C98" s="157" t="s">
        <v>1463</v>
      </c>
      <c r="D98" s="158"/>
      <c r="E98" s="159">
        <v>0</v>
      </c>
      <c r="F98" s="160"/>
      <c r="G98" s="160"/>
      <c r="H98" s="159"/>
      <c r="I98" s="160"/>
      <c r="J98" s="160"/>
      <c r="K98" s="160"/>
    </row>
    <row r="99" hidden="1" spans="1:11">
      <c r="A99" s="151" t="s">
        <v>1403</v>
      </c>
      <c r="B99" s="156">
        <v>2010912</v>
      </c>
      <c r="C99" s="157" t="s">
        <v>1464</v>
      </c>
      <c r="D99" s="158"/>
      <c r="E99" s="159">
        <v>0</v>
      </c>
      <c r="F99" s="160"/>
      <c r="G99" s="160"/>
      <c r="H99" s="159"/>
      <c r="I99" s="160"/>
      <c r="J99" s="160"/>
      <c r="K99" s="160"/>
    </row>
    <row r="100" hidden="1" spans="1:11">
      <c r="A100" s="151" t="s">
        <v>1403</v>
      </c>
      <c r="B100" s="156">
        <v>2010950</v>
      </c>
      <c r="C100" s="157" t="s">
        <v>1413</v>
      </c>
      <c r="D100" s="158"/>
      <c r="E100" s="159">
        <v>0</v>
      </c>
      <c r="F100" s="160"/>
      <c r="G100" s="160"/>
      <c r="H100" s="159"/>
      <c r="I100" s="160"/>
      <c r="J100" s="160"/>
      <c r="K100" s="160"/>
    </row>
    <row r="101" hidden="1" spans="1:11">
      <c r="A101" s="151" t="s">
        <v>1403</v>
      </c>
      <c r="B101" s="156">
        <v>2010999</v>
      </c>
      <c r="C101" s="157" t="s">
        <v>1465</v>
      </c>
      <c r="D101" s="158"/>
      <c r="E101" s="159">
        <v>0</v>
      </c>
      <c r="F101" s="160"/>
      <c r="G101" s="160"/>
      <c r="H101" s="159"/>
      <c r="I101" s="160"/>
      <c r="J101" s="160"/>
      <c r="K101" s="160"/>
    </row>
    <row r="102" ht="14.5" customHeight="1" spans="1:11">
      <c r="A102" s="151" t="s">
        <v>1401</v>
      </c>
      <c r="B102" s="148">
        <v>20111</v>
      </c>
      <c r="C102" s="152" t="s">
        <v>1466</v>
      </c>
      <c r="D102" s="150">
        <f>SUM(D103:D110)</f>
        <v>1001</v>
      </c>
      <c r="E102" s="150">
        <f t="shared" ref="E102:K102" si="11">SUM(E103:E110)</f>
        <v>949</v>
      </c>
      <c r="F102" s="150">
        <f t="shared" si="11"/>
        <v>0</v>
      </c>
      <c r="G102" s="150">
        <f t="shared" si="11"/>
        <v>48</v>
      </c>
      <c r="H102" s="150">
        <f t="shared" si="11"/>
        <v>4</v>
      </c>
      <c r="I102" s="150">
        <f t="shared" si="11"/>
        <v>0</v>
      </c>
      <c r="J102" s="150">
        <f t="shared" si="11"/>
        <v>0</v>
      </c>
      <c r="K102" s="150">
        <f t="shared" si="11"/>
        <v>0</v>
      </c>
    </row>
    <row r="103" ht="14.5" customHeight="1" spans="1:11">
      <c r="A103" s="151" t="s">
        <v>1403</v>
      </c>
      <c r="B103" s="148">
        <v>2011101</v>
      </c>
      <c r="C103" s="153" t="s">
        <v>1404</v>
      </c>
      <c r="D103" s="154">
        <v>848</v>
      </c>
      <c r="E103" s="155">
        <v>848</v>
      </c>
      <c r="F103" s="135"/>
      <c r="G103" s="135"/>
      <c r="H103" s="155">
        <v>0</v>
      </c>
      <c r="I103" s="135"/>
      <c r="J103" s="135"/>
      <c r="K103" s="135"/>
    </row>
    <row r="104" ht="14.5" customHeight="1" spans="1:11">
      <c r="A104" s="151" t="s">
        <v>1403</v>
      </c>
      <c r="B104" s="148">
        <v>2011102</v>
      </c>
      <c r="C104" s="153" t="s">
        <v>1405</v>
      </c>
      <c r="D104" s="154">
        <v>153</v>
      </c>
      <c r="E104" s="155">
        <v>101</v>
      </c>
      <c r="F104" s="135"/>
      <c r="G104" s="155">
        <v>48</v>
      </c>
      <c r="H104" s="155">
        <v>4</v>
      </c>
      <c r="I104" s="135"/>
      <c r="J104" s="135"/>
      <c r="K104" s="135"/>
    </row>
    <row r="105" hidden="1" spans="1:11">
      <c r="A105" s="151" t="s">
        <v>1403</v>
      </c>
      <c r="B105" s="156">
        <v>2011103</v>
      </c>
      <c r="C105" s="157" t="s">
        <v>1406</v>
      </c>
      <c r="D105" s="158"/>
      <c r="E105" s="159">
        <v>0</v>
      </c>
      <c r="F105" s="160"/>
      <c r="G105" s="160"/>
      <c r="H105" s="159"/>
      <c r="I105" s="160"/>
      <c r="J105" s="160"/>
      <c r="K105" s="160"/>
    </row>
    <row r="106" hidden="1" spans="1:11">
      <c r="A106" s="151" t="s">
        <v>1403</v>
      </c>
      <c r="B106" s="156">
        <v>2011104</v>
      </c>
      <c r="C106" s="157" t="s">
        <v>1467</v>
      </c>
      <c r="D106" s="158"/>
      <c r="E106" s="159">
        <v>0</v>
      </c>
      <c r="F106" s="160"/>
      <c r="G106" s="160"/>
      <c r="H106" s="159"/>
      <c r="I106" s="160"/>
      <c r="J106" s="160"/>
      <c r="K106" s="160"/>
    </row>
    <row r="107" hidden="1" spans="1:11">
      <c r="A107" s="151" t="s">
        <v>1403</v>
      </c>
      <c r="B107" s="156">
        <v>2011105</v>
      </c>
      <c r="C107" s="157" t="s">
        <v>1468</v>
      </c>
      <c r="D107" s="158"/>
      <c r="E107" s="159">
        <v>0</v>
      </c>
      <c r="F107" s="160"/>
      <c r="G107" s="160"/>
      <c r="H107" s="159"/>
      <c r="I107" s="160"/>
      <c r="J107" s="160"/>
      <c r="K107" s="160"/>
    </row>
    <row r="108" hidden="1" spans="1:11">
      <c r="A108" s="151" t="s">
        <v>1403</v>
      </c>
      <c r="B108" s="156">
        <v>2011106</v>
      </c>
      <c r="C108" s="157" t="s">
        <v>1469</v>
      </c>
      <c r="D108" s="158"/>
      <c r="E108" s="159">
        <v>0</v>
      </c>
      <c r="F108" s="160"/>
      <c r="G108" s="160"/>
      <c r="H108" s="159"/>
      <c r="I108" s="160"/>
      <c r="J108" s="160"/>
      <c r="K108" s="160"/>
    </row>
    <row r="109" hidden="1" spans="1:11">
      <c r="A109" s="151" t="s">
        <v>1403</v>
      </c>
      <c r="B109" s="156">
        <v>2011150</v>
      </c>
      <c r="C109" s="157" t="s">
        <v>1413</v>
      </c>
      <c r="D109" s="158"/>
      <c r="E109" s="159">
        <v>0</v>
      </c>
      <c r="F109" s="160"/>
      <c r="G109" s="160"/>
      <c r="H109" s="159"/>
      <c r="I109" s="160"/>
      <c r="J109" s="160"/>
      <c r="K109" s="160"/>
    </row>
    <row r="110" hidden="1" spans="1:11">
      <c r="A110" s="151" t="s">
        <v>1403</v>
      </c>
      <c r="B110" s="156">
        <v>2011199</v>
      </c>
      <c r="C110" s="157" t="s">
        <v>1470</v>
      </c>
      <c r="D110" s="158"/>
      <c r="E110" s="159">
        <v>0</v>
      </c>
      <c r="F110" s="160"/>
      <c r="G110" s="160"/>
      <c r="H110" s="159"/>
      <c r="I110" s="160"/>
      <c r="J110" s="160"/>
      <c r="K110" s="160"/>
    </row>
    <row r="111" ht="14.5" customHeight="1" spans="1:11">
      <c r="A111" s="151" t="s">
        <v>1401</v>
      </c>
      <c r="B111" s="148">
        <v>20113</v>
      </c>
      <c r="C111" s="152" t="s">
        <v>1471</v>
      </c>
      <c r="D111" s="150">
        <f>SUM(D112:D121)</f>
        <v>245</v>
      </c>
      <c r="E111" s="150">
        <f t="shared" ref="E111:K111" si="12">SUM(E112:E121)</f>
        <v>208</v>
      </c>
      <c r="F111" s="150">
        <f t="shared" si="12"/>
        <v>0</v>
      </c>
      <c r="G111" s="150">
        <f t="shared" si="12"/>
        <v>0</v>
      </c>
      <c r="H111" s="150">
        <f t="shared" si="12"/>
        <v>37</v>
      </c>
      <c r="I111" s="150">
        <f t="shared" si="12"/>
        <v>0</v>
      </c>
      <c r="J111" s="150">
        <f t="shared" si="12"/>
        <v>0</v>
      </c>
      <c r="K111" s="150">
        <f t="shared" si="12"/>
        <v>0</v>
      </c>
    </row>
    <row r="112" hidden="1" spans="1:11">
      <c r="A112" s="151" t="s">
        <v>1403</v>
      </c>
      <c r="B112" s="156">
        <v>2011301</v>
      </c>
      <c r="C112" s="157" t="s">
        <v>1451</v>
      </c>
      <c r="D112" s="158"/>
      <c r="E112" s="159">
        <v>0</v>
      </c>
      <c r="F112" s="160"/>
      <c r="G112" s="160"/>
      <c r="H112" s="159"/>
      <c r="I112" s="160"/>
      <c r="J112" s="160"/>
      <c r="K112" s="160"/>
    </row>
    <row r="113" hidden="1" spans="1:11">
      <c r="A113" s="151" t="s">
        <v>1403</v>
      </c>
      <c r="B113" s="156">
        <v>2011302</v>
      </c>
      <c r="C113" s="157" t="s">
        <v>1436</v>
      </c>
      <c r="D113" s="158"/>
      <c r="E113" s="159">
        <v>0</v>
      </c>
      <c r="F113" s="160"/>
      <c r="G113" s="160"/>
      <c r="H113" s="159"/>
      <c r="I113" s="160"/>
      <c r="J113" s="160"/>
      <c r="K113" s="160"/>
    </row>
    <row r="114" hidden="1" spans="1:11">
      <c r="A114" s="151" t="s">
        <v>1403</v>
      </c>
      <c r="B114" s="156">
        <v>2011303</v>
      </c>
      <c r="C114" s="157" t="s">
        <v>1406</v>
      </c>
      <c r="D114" s="158"/>
      <c r="E114" s="159">
        <v>0</v>
      </c>
      <c r="F114" s="160"/>
      <c r="G114" s="160"/>
      <c r="H114" s="159"/>
      <c r="I114" s="160"/>
      <c r="J114" s="160"/>
      <c r="K114" s="160"/>
    </row>
    <row r="115" hidden="1" spans="1:11">
      <c r="A115" s="151" t="s">
        <v>1403</v>
      </c>
      <c r="B115" s="156">
        <v>2011304</v>
      </c>
      <c r="C115" s="157" t="s">
        <v>1472</v>
      </c>
      <c r="D115" s="158"/>
      <c r="E115" s="159">
        <v>0</v>
      </c>
      <c r="F115" s="160"/>
      <c r="G115" s="160"/>
      <c r="H115" s="159"/>
      <c r="I115" s="160"/>
      <c r="J115" s="160"/>
      <c r="K115" s="160"/>
    </row>
    <row r="116" hidden="1" spans="1:11">
      <c r="A116" s="151" t="s">
        <v>1403</v>
      </c>
      <c r="B116" s="156">
        <v>2011305</v>
      </c>
      <c r="C116" s="157" t="s">
        <v>1473</v>
      </c>
      <c r="D116" s="158"/>
      <c r="E116" s="159">
        <v>0</v>
      </c>
      <c r="F116" s="160"/>
      <c r="G116" s="160"/>
      <c r="H116" s="159"/>
      <c r="I116" s="160"/>
      <c r="J116" s="160"/>
      <c r="K116" s="160"/>
    </row>
    <row r="117" hidden="1" spans="1:11">
      <c r="A117" s="151" t="s">
        <v>1403</v>
      </c>
      <c r="B117" s="156">
        <v>2011306</v>
      </c>
      <c r="C117" s="157" t="s">
        <v>1474</v>
      </c>
      <c r="D117" s="158"/>
      <c r="E117" s="159">
        <v>0</v>
      </c>
      <c r="F117" s="160"/>
      <c r="G117" s="160"/>
      <c r="H117" s="159"/>
      <c r="I117" s="160"/>
      <c r="J117" s="160"/>
      <c r="K117" s="160"/>
    </row>
    <row r="118" hidden="1" spans="1:11">
      <c r="A118" s="151" t="s">
        <v>1403</v>
      </c>
      <c r="B118" s="156">
        <v>2011307</v>
      </c>
      <c r="C118" s="157" t="s">
        <v>1475</v>
      </c>
      <c r="D118" s="158"/>
      <c r="E118" s="159">
        <v>0</v>
      </c>
      <c r="F118" s="160"/>
      <c r="G118" s="160"/>
      <c r="H118" s="159"/>
      <c r="I118" s="160"/>
      <c r="J118" s="160"/>
      <c r="K118" s="160"/>
    </row>
    <row r="119" ht="14.5" customHeight="1" spans="1:11">
      <c r="A119" s="151" t="s">
        <v>1403</v>
      </c>
      <c r="B119" s="148">
        <v>2011308</v>
      </c>
      <c r="C119" s="153" t="s">
        <v>1476</v>
      </c>
      <c r="D119" s="154">
        <v>37</v>
      </c>
      <c r="E119" s="155">
        <v>0</v>
      </c>
      <c r="F119" s="135"/>
      <c r="G119" s="135"/>
      <c r="H119" s="155">
        <v>37</v>
      </c>
      <c r="I119" s="135"/>
      <c r="J119" s="135"/>
      <c r="K119" s="135"/>
    </row>
    <row r="120" hidden="1" spans="1:11">
      <c r="A120" s="151" t="s">
        <v>1403</v>
      </c>
      <c r="B120" s="156">
        <v>2011350</v>
      </c>
      <c r="C120" s="157" t="s">
        <v>1413</v>
      </c>
      <c r="D120" s="158"/>
      <c r="E120" s="159">
        <v>0</v>
      </c>
      <c r="F120" s="160"/>
      <c r="G120" s="160"/>
      <c r="H120" s="159"/>
      <c r="I120" s="160"/>
      <c r="J120" s="160"/>
      <c r="K120" s="160"/>
    </row>
    <row r="121" ht="14.5" customHeight="1" spans="1:11">
      <c r="A121" s="151" t="s">
        <v>1403</v>
      </c>
      <c r="B121" s="148">
        <v>2011399</v>
      </c>
      <c r="C121" s="153" t="s">
        <v>1477</v>
      </c>
      <c r="D121" s="154">
        <v>208</v>
      </c>
      <c r="E121" s="155">
        <v>208</v>
      </c>
      <c r="F121" s="135"/>
      <c r="G121" s="135"/>
      <c r="H121" s="155">
        <v>0</v>
      </c>
      <c r="I121" s="135"/>
      <c r="J121" s="135"/>
      <c r="K121" s="135"/>
    </row>
    <row r="122" ht="14.5" customHeight="1" spans="1:11">
      <c r="A122" s="151" t="s">
        <v>1401</v>
      </c>
      <c r="B122" s="148">
        <v>20114</v>
      </c>
      <c r="C122" s="152" t="s">
        <v>1478</v>
      </c>
      <c r="D122" s="150">
        <f>SUM(D123:D133)</f>
        <v>18</v>
      </c>
      <c r="E122" s="150">
        <f t="shared" ref="E122:K122" si="13">SUM(E123:E133)</f>
        <v>5</v>
      </c>
      <c r="F122" s="150">
        <f t="shared" si="13"/>
        <v>0</v>
      </c>
      <c r="G122" s="150">
        <f t="shared" si="13"/>
        <v>0</v>
      </c>
      <c r="H122" s="150">
        <f t="shared" si="13"/>
        <v>13</v>
      </c>
      <c r="I122" s="150">
        <f t="shared" si="13"/>
        <v>0</v>
      </c>
      <c r="J122" s="150">
        <f t="shared" si="13"/>
        <v>0</v>
      </c>
      <c r="K122" s="150">
        <f t="shared" si="13"/>
        <v>0</v>
      </c>
    </row>
    <row r="123" hidden="1" spans="1:11">
      <c r="A123" s="151" t="s">
        <v>1403</v>
      </c>
      <c r="B123" s="156">
        <v>2011401</v>
      </c>
      <c r="C123" s="157" t="s">
        <v>1451</v>
      </c>
      <c r="D123" s="158"/>
      <c r="E123" s="159">
        <v>0</v>
      </c>
      <c r="F123" s="160"/>
      <c r="G123" s="160"/>
      <c r="H123" s="159"/>
      <c r="I123" s="160"/>
      <c r="J123" s="160"/>
      <c r="K123" s="160"/>
    </row>
    <row r="124" hidden="1" spans="1:11">
      <c r="A124" s="151" t="s">
        <v>1403</v>
      </c>
      <c r="B124" s="156">
        <v>2011402</v>
      </c>
      <c r="C124" s="157" t="s">
        <v>1436</v>
      </c>
      <c r="D124" s="158"/>
      <c r="E124" s="159">
        <v>0</v>
      </c>
      <c r="F124" s="160"/>
      <c r="G124" s="160"/>
      <c r="H124" s="159"/>
      <c r="I124" s="160"/>
      <c r="J124" s="160"/>
      <c r="K124" s="160"/>
    </row>
    <row r="125" hidden="1" spans="1:11">
      <c r="A125" s="151" t="s">
        <v>1403</v>
      </c>
      <c r="B125" s="156">
        <v>2011403</v>
      </c>
      <c r="C125" s="157" t="s">
        <v>1406</v>
      </c>
      <c r="D125" s="158"/>
      <c r="E125" s="159">
        <v>0</v>
      </c>
      <c r="F125" s="160"/>
      <c r="G125" s="160"/>
      <c r="H125" s="159"/>
      <c r="I125" s="160"/>
      <c r="J125" s="160"/>
      <c r="K125" s="160"/>
    </row>
    <row r="126" hidden="1" spans="1:11">
      <c r="A126" s="151" t="s">
        <v>1403</v>
      </c>
      <c r="B126" s="156">
        <v>2011404</v>
      </c>
      <c r="C126" s="157" t="s">
        <v>1479</v>
      </c>
      <c r="D126" s="158"/>
      <c r="E126" s="159">
        <v>0</v>
      </c>
      <c r="F126" s="160"/>
      <c r="G126" s="160"/>
      <c r="H126" s="159"/>
      <c r="I126" s="160"/>
      <c r="J126" s="160"/>
      <c r="K126" s="160"/>
    </row>
    <row r="127" hidden="1" spans="1:11">
      <c r="A127" s="151" t="s">
        <v>1403</v>
      </c>
      <c r="B127" s="156">
        <v>2011405</v>
      </c>
      <c r="C127" s="157" t="s">
        <v>1480</v>
      </c>
      <c r="D127" s="158"/>
      <c r="E127" s="159">
        <v>0</v>
      </c>
      <c r="F127" s="160"/>
      <c r="G127" s="160"/>
      <c r="H127" s="159"/>
      <c r="I127" s="160"/>
      <c r="J127" s="160"/>
      <c r="K127" s="160"/>
    </row>
    <row r="128" hidden="1" spans="1:11">
      <c r="A128" s="151" t="s">
        <v>1403</v>
      </c>
      <c r="B128" s="156">
        <v>2011408</v>
      </c>
      <c r="C128" s="157" t="s">
        <v>1481</v>
      </c>
      <c r="D128" s="158"/>
      <c r="E128" s="159">
        <v>0</v>
      </c>
      <c r="F128" s="160"/>
      <c r="G128" s="160"/>
      <c r="H128" s="159"/>
      <c r="I128" s="160"/>
      <c r="J128" s="160"/>
      <c r="K128" s="160"/>
    </row>
    <row r="129" ht="14.5" customHeight="1" spans="1:11">
      <c r="A129" s="151" t="s">
        <v>1403</v>
      </c>
      <c r="B129" s="148">
        <v>2011409</v>
      </c>
      <c r="C129" s="153" t="s">
        <v>1482</v>
      </c>
      <c r="D129" s="154">
        <v>18</v>
      </c>
      <c r="E129" s="155">
        <v>5</v>
      </c>
      <c r="F129" s="135"/>
      <c r="G129" s="135"/>
      <c r="H129" s="155">
        <v>13</v>
      </c>
      <c r="I129" s="135"/>
      <c r="J129" s="135"/>
      <c r="K129" s="135"/>
    </row>
    <row r="130" hidden="1" spans="1:11">
      <c r="A130" s="151" t="s">
        <v>1403</v>
      </c>
      <c r="B130" s="156">
        <v>2011410</v>
      </c>
      <c r="C130" s="157" t="s">
        <v>1483</v>
      </c>
      <c r="D130" s="158"/>
      <c r="E130" s="159">
        <v>0</v>
      </c>
      <c r="F130" s="160"/>
      <c r="G130" s="160"/>
      <c r="H130" s="159"/>
      <c r="I130" s="160"/>
      <c r="J130" s="160"/>
      <c r="K130" s="160"/>
    </row>
    <row r="131" hidden="1" spans="1:11">
      <c r="A131" s="151" t="s">
        <v>1403</v>
      </c>
      <c r="B131" s="156">
        <v>2011411</v>
      </c>
      <c r="C131" s="157" t="s">
        <v>1484</v>
      </c>
      <c r="D131" s="158"/>
      <c r="E131" s="159">
        <v>0</v>
      </c>
      <c r="F131" s="160"/>
      <c r="G131" s="160"/>
      <c r="H131" s="159"/>
      <c r="I131" s="160"/>
      <c r="J131" s="160"/>
      <c r="K131" s="160"/>
    </row>
    <row r="132" hidden="1" spans="1:11">
      <c r="A132" s="151" t="s">
        <v>1403</v>
      </c>
      <c r="B132" s="156">
        <v>2011450</v>
      </c>
      <c r="C132" s="157" t="s">
        <v>1413</v>
      </c>
      <c r="D132" s="158"/>
      <c r="E132" s="159">
        <v>0</v>
      </c>
      <c r="F132" s="160"/>
      <c r="G132" s="160"/>
      <c r="H132" s="159"/>
      <c r="I132" s="160"/>
      <c r="J132" s="160"/>
      <c r="K132" s="160"/>
    </row>
    <row r="133" hidden="1" spans="1:11">
      <c r="A133" s="151" t="s">
        <v>1403</v>
      </c>
      <c r="B133" s="156">
        <v>2011499</v>
      </c>
      <c r="C133" s="157" t="s">
        <v>1485</v>
      </c>
      <c r="D133" s="158"/>
      <c r="E133" s="159">
        <v>0</v>
      </c>
      <c r="F133" s="160"/>
      <c r="G133" s="160"/>
      <c r="H133" s="159"/>
      <c r="I133" s="160"/>
      <c r="J133" s="160"/>
      <c r="K133" s="160"/>
    </row>
    <row r="134" ht="14.5" customHeight="1" spans="1:11">
      <c r="A134" s="151" t="s">
        <v>1401</v>
      </c>
      <c r="B134" s="148">
        <v>20123</v>
      </c>
      <c r="C134" s="152" t="s">
        <v>1486</v>
      </c>
      <c r="D134" s="150">
        <f>SUM(D135:D140)</f>
        <v>76</v>
      </c>
      <c r="E134" s="150">
        <f t="shared" ref="E134:K134" si="14">SUM(E135:E140)</f>
        <v>68</v>
      </c>
      <c r="F134" s="150">
        <f t="shared" si="14"/>
        <v>0</v>
      </c>
      <c r="G134" s="150">
        <f t="shared" si="14"/>
        <v>0</v>
      </c>
      <c r="H134" s="150">
        <f t="shared" si="14"/>
        <v>8</v>
      </c>
      <c r="I134" s="150">
        <f t="shared" si="14"/>
        <v>0</v>
      </c>
      <c r="J134" s="150">
        <f t="shared" si="14"/>
        <v>0</v>
      </c>
      <c r="K134" s="150">
        <f t="shared" si="14"/>
        <v>0</v>
      </c>
    </row>
    <row r="135" ht="14.5" customHeight="1" spans="1:11">
      <c r="A135" s="151" t="s">
        <v>1403</v>
      </c>
      <c r="B135" s="148">
        <v>2012301</v>
      </c>
      <c r="C135" s="153" t="s">
        <v>1404</v>
      </c>
      <c r="D135" s="154">
        <v>59</v>
      </c>
      <c r="E135" s="155">
        <v>59</v>
      </c>
      <c r="F135" s="135"/>
      <c r="G135" s="135"/>
      <c r="H135" s="155">
        <v>0</v>
      </c>
      <c r="I135" s="135"/>
      <c r="J135" s="135"/>
      <c r="K135" s="135"/>
    </row>
    <row r="136" ht="14.5" customHeight="1" spans="1:11">
      <c r="A136" s="151" t="s">
        <v>1403</v>
      </c>
      <c r="B136" s="148">
        <v>2012302</v>
      </c>
      <c r="C136" s="153" t="s">
        <v>1405</v>
      </c>
      <c r="D136" s="154">
        <v>9</v>
      </c>
      <c r="E136" s="155">
        <v>9</v>
      </c>
      <c r="F136" s="135"/>
      <c r="G136" s="135"/>
      <c r="H136" s="155">
        <v>0</v>
      </c>
      <c r="I136" s="135"/>
      <c r="J136" s="135"/>
      <c r="K136" s="135"/>
    </row>
    <row r="137" hidden="1" spans="1:11">
      <c r="A137" s="151" t="s">
        <v>1403</v>
      </c>
      <c r="B137" s="156">
        <v>2012303</v>
      </c>
      <c r="C137" s="157" t="s">
        <v>1406</v>
      </c>
      <c r="D137" s="158"/>
      <c r="E137" s="159">
        <v>0</v>
      </c>
      <c r="F137" s="160"/>
      <c r="G137" s="160"/>
      <c r="H137" s="159"/>
      <c r="I137" s="160"/>
      <c r="J137" s="160"/>
      <c r="K137" s="160"/>
    </row>
    <row r="138" ht="14.5" customHeight="1" spans="1:11">
      <c r="A138" s="151" t="s">
        <v>1403</v>
      </c>
      <c r="B138" s="148">
        <v>2012304</v>
      </c>
      <c r="C138" s="153" t="s">
        <v>1487</v>
      </c>
      <c r="D138" s="154">
        <v>8</v>
      </c>
      <c r="E138" s="155">
        <v>0</v>
      </c>
      <c r="F138" s="135"/>
      <c r="G138" s="135"/>
      <c r="H138" s="155">
        <v>8</v>
      </c>
      <c r="I138" s="135"/>
      <c r="J138" s="135"/>
      <c r="K138" s="135"/>
    </row>
    <row r="139" hidden="1" spans="1:11">
      <c r="A139" s="151" t="s">
        <v>1403</v>
      </c>
      <c r="B139" s="156">
        <v>2012350</v>
      </c>
      <c r="C139" s="157" t="s">
        <v>1413</v>
      </c>
      <c r="D139" s="158"/>
      <c r="E139" s="159">
        <v>0</v>
      </c>
      <c r="F139" s="160"/>
      <c r="G139" s="160"/>
      <c r="H139" s="159"/>
      <c r="I139" s="160"/>
      <c r="J139" s="160"/>
      <c r="K139" s="160"/>
    </row>
    <row r="140" hidden="1" spans="1:11">
      <c r="A140" s="151" t="s">
        <v>1403</v>
      </c>
      <c r="B140" s="156">
        <v>2012399</v>
      </c>
      <c r="C140" s="157" t="s">
        <v>1488</v>
      </c>
      <c r="D140" s="158"/>
      <c r="E140" s="159">
        <v>0</v>
      </c>
      <c r="F140" s="160"/>
      <c r="G140" s="160"/>
      <c r="H140" s="159"/>
      <c r="I140" s="160"/>
      <c r="J140" s="160"/>
      <c r="K140" s="160"/>
    </row>
    <row r="141" hidden="1" spans="1:11">
      <c r="A141" s="151" t="s">
        <v>1401</v>
      </c>
      <c r="B141" s="156">
        <v>20125</v>
      </c>
      <c r="C141" s="161" t="s">
        <v>1489</v>
      </c>
      <c r="D141" s="162">
        <f>SUM(D142:D148)</f>
        <v>0</v>
      </c>
      <c r="E141" s="162">
        <f t="shared" ref="E141:K141" si="15">SUM(E142:E148)</f>
        <v>0</v>
      </c>
      <c r="F141" s="162">
        <f t="shared" si="15"/>
        <v>0</v>
      </c>
      <c r="G141" s="162">
        <f t="shared" si="15"/>
        <v>0</v>
      </c>
      <c r="H141" s="162">
        <f t="shared" si="15"/>
        <v>0</v>
      </c>
      <c r="I141" s="162">
        <f t="shared" si="15"/>
        <v>0</v>
      </c>
      <c r="J141" s="162">
        <f t="shared" si="15"/>
        <v>0</v>
      </c>
      <c r="K141" s="162">
        <f t="shared" si="15"/>
        <v>0</v>
      </c>
    </row>
    <row r="142" hidden="1" spans="1:11">
      <c r="A142" s="151" t="s">
        <v>1403</v>
      </c>
      <c r="B142" s="156">
        <v>2012501</v>
      </c>
      <c r="C142" s="157" t="s">
        <v>1451</v>
      </c>
      <c r="D142" s="158"/>
      <c r="E142" s="159">
        <v>0</v>
      </c>
      <c r="F142" s="160"/>
      <c r="G142" s="160"/>
      <c r="H142" s="159"/>
      <c r="I142" s="160"/>
      <c r="J142" s="160"/>
      <c r="K142" s="160"/>
    </row>
    <row r="143" hidden="1" spans="1:11">
      <c r="A143" s="151" t="s">
        <v>1403</v>
      </c>
      <c r="B143" s="156">
        <v>2012502</v>
      </c>
      <c r="C143" s="157" t="s">
        <v>1436</v>
      </c>
      <c r="D143" s="158"/>
      <c r="E143" s="159">
        <v>0</v>
      </c>
      <c r="F143" s="160"/>
      <c r="G143" s="160"/>
      <c r="H143" s="159"/>
      <c r="I143" s="160"/>
      <c r="J143" s="160"/>
      <c r="K143" s="160"/>
    </row>
    <row r="144" hidden="1" spans="1:11">
      <c r="A144" s="151" t="s">
        <v>1403</v>
      </c>
      <c r="B144" s="156">
        <v>2012503</v>
      </c>
      <c r="C144" s="157" t="s">
        <v>1406</v>
      </c>
      <c r="D144" s="158"/>
      <c r="E144" s="159">
        <v>0</v>
      </c>
      <c r="F144" s="160"/>
      <c r="G144" s="160"/>
      <c r="H144" s="159"/>
      <c r="I144" s="160"/>
      <c r="J144" s="160"/>
      <c r="K144" s="160"/>
    </row>
    <row r="145" hidden="1" spans="1:11">
      <c r="A145" s="151" t="s">
        <v>1403</v>
      </c>
      <c r="B145" s="156">
        <v>2012504</v>
      </c>
      <c r="C145" s="157" t="s">
        <v>1490</v>
      </c>
      <c r="D145" s="158"/>
      <c r="E145" s="159">
        <v>0</v>
      </c>
      <c r="F145" s="160"/>
      <c r="G145" s="160"/>
      <c r="H145" s="159"/>
      <c r="I145" s="160"/>
      <c r="J145" s="160"/>
      <c r="K145" s="160"/>
    </row>
    <row r="146" hidden="1" spans="1:11">
      <c r="A146" s="151" t="s">
        <v>1403</v>
      </c>
      <c r="B146" s="156">
        <v>2012505</v>
      </c>
      <c r="C146" s="157" t="s">
        <v>1491</v>
      </c>
      <c r="D146" s="158"/>
      <c r="E146" s="159">
        <v>0</v>
      </c>
      <c r="F146" s="160"/>
      <c r="G146" s="160"/>
      <c r="H146" s="159"/>
      <c r="I146" s="160"/>
      <c r="J146" s="160"/>
      <c r="K146" s="160"/>
    </row>
    <row r="147" hidden="1" spans="1:11">
      <c r="A147" s="151" t="s">
        <v>1403</v>
      </c>
      <c r="B147" s="156">
        <v>2012550</v>
      </c>
      <c r="C147" s="157" t="s">
        <v>1413</v>
      </c>
      <c r="D147" s="158"/>
      <c r="E147" s="159">
        <v>0</v>
      </c>
      <c r="F147" s="160"/>
      <c r="G147" s="160"/>
      <c r="H147" s="159"/>
      <c r="I147" s="160"/>
      <c r="J147" s="160"/>
      <c r="K147" s="160"/>
    </row>
    <row r="148" hidden="1" spans="1:11">
      <c r="A148" s="151" t="s">
        <v>1403</v>
      </c>
      <c r="B148" s="156">
        <v>2012599</v>
      </c>
      <c r="C148" s="157" t="s">
        <v>1492</v>
      </c>
      <c r="D148" s="158"/>
      <c r="E148" s="159">
        <v>0</v>
      </c>
      <c r="F148" s="160"/>
      <c r="G148" s="160"/>
      <c r="H148" s="159"/>
      <c r="I148" s="160"/>
      <c r="J148" s="160"/>
      <c r="K148" s="160"/>
    </row>
    <row r="149" ht="14.5" customHeight="1" spans="1:11">
      <c r="A149" s="151" t="s">
        <v>1401</v>
      </c>
      <c r="B149" s="148">
        <v>20126</v>
      </c>
      <c r="C149" s="152" t="s">
        <v>1493</v>
      </c>
      <c r="D149" s="150">
        <f>SUM(D150:D154)</f>
        <v>141</v>
      </c>
      <c r="E149" s="150">
        <f t="shared" ref="E149:K149" si="16">SUM(E150:E154)</f>
        <v>141</v>
      </c>
      <c r="F149" s="150">
        <f t="shared" si="16"/>
        <v>0</v>
      </c>
      <c r="G149" s="150">
        <f t="shared" si="16"/>
        <v>0</v>
      </c>
      <c r="H149" s="150">
        <f t="shared" si="16"/>
        <v>0</v>
      </c>
      <c r="I149" s="150">
        <f t="shared" si="16"/>
        <v>0</v>
      </c>
      <c r="J149" s="150">
        <f t="shared" si="16"/>
        <v>0</v>
      </c>
      <c r="K149" s="150">
        <f t="shared" si="16"/>
        <v>0</v>
      </c>
    </row>
    <row r="150" hidden="1" spans="1:11">
      <c r="A150" s="151" t="s">
        <v>1403</v>
      </c>
      <c r="B150" s="156">
        <v>2012601</v>
      </c>
      <c r="C150" s="157" t="s">
        <v>1451</v>
      </c>
      <c r="D150" s="158"/>
      <c r="E150" s="159">
        <v>0</v>
      </c>
      <c r="F150" s="160"/>
      <c r="G150" s="160"/>
      <c r="H150" s="159"/>
      <c r="I150" s="160"/>
      <c r="J150" s="160"/>
      <c r="K150" s="160"/>
    </row>
    <row r="151" hidden="1" spans="1:11">
      <c r="A151" s="151" t="s">
        <v>1403</v>
      </c>
      <c r="B151" s="156">
        <v>2012602</v>
      </c>
      <c r="C151" s="157" t="s">
        <v>1436</v>
      </c>
      <c r="D151" s="158"/>
      <c r="E151" s="159">
        <v>0</v>
      </c>
      <c r="F151" s="160"/>
      <c r="G151" s="160"/>
      <c r="H151" s="159"/>
      <c r="I151" s="160"/>
      <c r="J151" s="160"/>
      <c r="K151" s="160"/>
    </row>
    <row r="152" hidden="1" spans="1:11">
      <c r="A152" s="151" t="s">
        <v>1403</v>
      </c>
      <c r="B152" s="156">
        <v>2012603</v>
      </c>
      <c r="C152" s="157" t="s">
        <v>1406</v>
      </c>
      <c r="D152" s="158"/>
      <c r="E152" s="159">
        <v>0</v>
      </c>
      <c r="F152" s="160"/>
      <c r="G152" s="160"/>
      <c r="H152" s="159"/>
      <c r="I152" s="160"/>
      <c r="J152" s="160"/>
      <c r="K152" s="160"/>
    </row>
    <row r="153" hidden="1" spans="1:11">
      <c r="A153" s="151" t="s">
        <v>1403</v>
      </c>
      <c r="B153" s="156">
        <v>2012604</v>
      </c>
      <c r="C153" s="157" t="s">
        <v>1494</v>
      </c>
      <c r="D153" s="158"/>
      <c r="E153" s="159">
        <v>0</v>
      </c>
      <c r="F153" s="160"/>
      <c r="G153" s="160"/>
      <c r="H153" s="159"/>
      <c r="I153" s="160"/>
      <c r="J153" s="160"/>
      <c r="K153" s="160"/>
    </row>
    <row r="154" ht="14.5" customHeight="1" spans="1:11">
      <c r="A154" s="151" t="s">
        <v>1403</v>
      </c>
      <c r="B154" s="148">
        <v>2012699</v>
      </c>
      <c r="C154" s="153" t="s">
        <v>1495</v>
      </c>
      <c r="D154" s="154">
        <v>141</v>
      </c>
      <c r="E154" s="155">
        <v>141</v>
      </c>
      <c r="F154" s="135"/>
      <c r="G154" s="135"/>
      <c r="H154" s="155">
        <v>0</v>
      </c>
      <c r="I154" s="135"/>
      <c r="J154" s="135"/>
      <c r="K154" s="135"/>
    </row>
    <row r="155" ht="14.5" customHeight="1" spans="1:11">
      <c r="A155" s="151" t="s">
        <v>1401</v>
      </c>
      <c r="B155" s="148">
        <v>20128</v>
      </c>
      <c r="C155" s="152" t="s">
        <v>1496</v>
      </c>
      <c r="D155" s="150">
        <f>SUM(D156:D161)</f>
        <v>59</v>
      </c>
      <c r="E155" s="150">
        <f t="shared" ref="E155:K155" si="17">SUM(E156:E161)</f>
        <v>59</v>
      </c>
      <c r="F155" s="150">
        <f t="shared" si="17"/>
        <v>0</v>
      </c>
      <c r="G155" s="150">
        <f t="shared" si="17"/>
        <v>0</v>
      </c>
      <c r="H155" s="150">
        <f t="shared" si="17"/>
        <v>0</v>
      </c>
      <c r="I155" s="150">
        <f t="shared" si="17"/>
        <v>0</v>
      </c>
      <c r="J155" s="150">
        <f t="shared" si="17"/>
        <v>0</v>
      </c>
      <c r="K155" s="150">
        <f t="shared" si="17"/>
        <v>0</v>
      </c>
    </row>
    <row r="156" ht="14.5" customHeight="1" spans="1:11">
      <c r="A156" s="151" t="s">
        <v>1403</v>
      </c>
      <c r="B156" s="148">
        <v>2012801</v>
      </c>
      <c r="C156" s="153" t="s">
        <v>1404</v>
      </c>
      <c r="D156" s="154">
        <v>50</v>
      </c>
      <c r="E156" s="155">
        <v>50</v>
      </c>
      <c r="F156" s="135"/>
      <c r="G156" s="135"/>
      <c r="H156" s="155">
        <v>0</v>
      </c>
      <c r="I156" s="135"/>
      <c r="J156" s="135"/>
      <c r="K156" s="135"/>
    </row>
    <row r="157" ht="14.5" customHeight="1" spans="1:11">
      <c r="A157" s="151" t="s">
        <v>1403</v>
      </c>
      <c r="B157" s="148">
        <v>2012802</v>
      </c>
      <c r="C157" s="153" t="s">
        <v>1405</v>
      </c>
      <c r="D157" s="154">
        <v>9</v>
      </c>
      <c r="E157" s="155">
        <v>9</v>
      </c>
      <c r="F157" s="135"/>
      <c r="G157" s="135"/>
      <c r="H157" s="155">
        <v>0</v>
      </c>
      <c r="I157" s="135"/>
      <c r="J157" s="135"/>
      <c r="K157" s="135"/>
    </row>
    <row r="158" hidden="1" spans="1:11">
      <c r="A158" s="151" t="s">
        <v>1403</v>
      </c>
      <c r="B158" s="156">
        <v>2012803</v>
      </c>
      <c r="C158" s="157" t="s">
        <v>1406</v>
      </c>
      <c r="D158" s="158"/>
      <c r="E158" s="159">
        <v>0</v>
      </c>
      <c r="F158" s="160"/>
      <c r="G158" s="160"/>
      <c r="H158" s="159"/>
      <c r="I158" s="160"/>
      <c r="J158" s="160"/>
      <c r="K158" s="160"/>
    </row>
    <row r="159" hidden="1" spans="1:11">
      <c r="A159" s="151" t="s">
        <v>1403</v>
      </c>
      <c r="B159" s="156">
        <v>2012804</v>
      </c>
      <c r="C159" s="157" t="s">
        <v>1418</v>
      </c>
      <c r="D159" s="158"/>
      <c r="E159" s="159">
        <v>0</v>
      </c>
      <c r="F159" s="160"/>
      <c r="G159" s="160"/>
      <c r="H159" s="159"/>
      <c r="I159" s="160"/>
      <c r="J159" s="160"/>
      <c r="K159" s="160"/>
    </row>
    <row r="160" hidden="1" spans="1:11">
      <c r="A160" s="151" t="s">
        <v>1403</v>
      </c>
      <c r="B160" s="156">
        <v>2012850</v>
      </c>
      <c r="C160" s="157" t="s">
        <v>1413</v>
      </c>
      <c r="D160" s="158"/>
      <c r="E160" s="159">
        <v>0</v>
      </c>
      <c r="F160" s="160"/>
      <c r="G160" s="160"/>
      <c r="H160" s="159"/>
      <c r="I160" s="160"/>
      <c r="J160" s="160"/>
      <c r="K160" s="160"/>
    </row>
    <row r="161" hidden="1" spans="1:11">
      <c r="A161" s="151" t="s">
        <v>1403</v>
      </c>
      <c r="B161" s="156">
        <v>2012899</v>
      </c>
      <c r="C161" s="157" t="s">
        <v>1497</v>
      </c>
      <c r="D161" s="158"/>
      <c r="E161" s="159">
        <v>0</v>
      </c>
      <c r="F161" s="160"/>
      <c r="G161" s="160"/>
      <c r="H161" s="159"/>
      <c r="I161" s="160"/>
      <c r="J161" s="160"/>
      <c r="K161" s="160"/>
    </row>
    <row r="162" ht="14.5" customHeight="1" spans="1:11">
      <c r="A162" s="151" t="s">
        <v>1401</v>
      </c>
      <c r="B162" s="148">
        <v>20129</v>
      </c>
      <c r="C162" s="152" t="s">
        <v>1498</v>
      </c>
      <c r="D162" s="150">
        <f>SUM(D163:D168)</f>
        <v>928</v>
      </c>
      <c r="E162" s="150">
        <f t="shared" ref="E162:K162" si="18">SUM(E163:E168)</f>
        <v>450</v>
      </c>
      <c r="F162" s="150">
        <f t="shared" si="18"/>
        <v>0</v>
      </c>
      <c r="G162" s="150">
        <f t="shared" si="18"/>
        <v>462</v>
      </c>
      <c r="H162" s="150">
        <f t="shared" si="18"/>
        <v>16</v>
      </c>
      <c r="I162" s="150">
        <f t="shared" si="18"/>
        <v>0</v>
      </c>
      <c r="J162" s="150">
        <f t="shared" si="18"/>
        <v>0</v>
      </c>
      <c r="K162" s="150">
        <f t="shared" si="18"/>
        <v>0</v>
      </c>
    </row>
    <row r="163" ht="14.5" customHeight="1" spans="1:11">
      <c r="A163" s="151" t="s">
        <v>1403</v>
      </c>
      <c r="B163" s="148">
        <v>2012901</v>
      </c>
      <c r="C163" s="153" t="s">
        <v>1404</v>
      </c>
      <c r="D163" s="154">
        <v>242</v>
      </c>
      <c r="E163" s="155">
        <v>242</v>
      </c>
      <c r="F163" s="135"/>
      <c r="G163" s="135"/>
      <c r="H163" s="155">
        <v>0</v>
      </c>
      <c r="I163" s="135"/>
      <c r="J163" s="135"/>
      <c r="K163" s="135"/>
    </row>
    <row r="164" ht="14.5" customHeight="1" spans="1:11">
      <c r="A164" s="151" t="s">
        <v>1403</v>
      </c>
      <c r="B164" s="148">
        <v>2012902</v>
      </c>
      <c r="C164" s="153" t="s">
        <v>1405</v>
      </c>
      <c r="D164" s="154">
        <v>123</v>
      </c>
      <c r="E164" s="155">
        <v>118</v>
      </c>
      <c r="F164" s="135"/>
      <c r="G164" s="135"/>
      <c r="H164" s="155">
        <v>5</v>
      </c>
      <c r="I164" s="135"/>
      <c r="J164" s="135"/>
      <c r="K164" s="135"/>
    </row>
    <row r="165" hidden="1" spans="1:11">
      <c r="A165" s="151" t="s">
        <v>1403</v>
      </c>
      <c r="B165" s="156">
        <v>2012903</v>
      </c>
      <c r="C165" s="157" t="s">
        <v>1406</v>
      </c>
      <c r="D165" s="158"/>
      <c r="E165" s="159">
        <v>0</v>
      </c>
      <c r="F165" s="160"/>
      <c r="G165" s="160"/>
      <c r="H165" s="159"/>
      <c r="I165" s="160"/>
      <c r="J165" s="160"/>
      <c r="K165" s="160"/>
    </row>
    <row r="166" hidden="1" spans="1:11">
      <c r="A166" s="151" t="s">
        <v>1403</v>
      </c>
      <c r="B166" s="156">
        <v>2012906</v>
      </c>
      <c r="C166" s="157" t="s">
        <v>1499</v>
      </c>
      <c r="D166" s="158"/>
      <c r="E166" s="159">
        <v>0</v>
      </c>
      <c r="F166" s="160"/>
      <c r="G166" s="160"/>
      <c r="H166" s="159"/>
      <c r="I166" s="160"/>
      <c r="J166" s="160"/>
      <c r="K166" s="160"/>
    </row>
    <row r="167" hidden="1" spans="1:11">
      <c r="A167" s="151" t="s">
        <v>1403</v>
      </c>
      <c r="B167" s="156">
        <v>2012950</v>
      </c>
      <c r="C167" s="157" t="s">
        <v>1413</v>
      </c>
      <c r="D167" s="158"/>
      <c r="E167" s="159">
        <v>0</v>
      </c>
      <c r="F167" s="160"/>
      <c r="G167" s="160"/>
      <c r="H167" s="159"/>
      <c r="I167" s="160"/>
      <c r="J167" s="160"/>
      <c r="K167" s="160"/>
    </row>
    <row r="168" ht="14.5" customHeight="1" spans="1:11">
      <c r="A168" s="151" t="s">
        <v>1403</v>
      </c>
      <c r="B168" s="148">
        <v>2012999</v>
      </c>
      <c r="C168" s="153" t="s">
        <v>1500</v>
      </c>
      <c r="D168" s="154">
        <v>563</v>
      </c>
      <c r="E168" s="155">
        <v>90</v>
      </c>
      <c r="F168" s="135"/>
      <c r="G168" s="155">
        <v>462</v>
      </c>
      <c r="H168" s="155">
        <v>11</v>
      </c>
      <c r="I168" s="135"/>
      <c r="J168" s="135"/>
      <c r="K168" s="135"/>
    </row>
    <row r="169" ht="14.5" customHeight="1" spans="1:11">
      <c r="A169" s="151" t="s">
        <v>1401</v>
      </c>
      <c r="B169" s="148">
        <v>20131</v>
      </c>
      <c r="C169" s="152" t="s">
        <v>1501</v>
      </c>
      <c r="D169" s="150">
        <f>SUM(D170:D175)</f>
        <v>699</v>
      </c>
      <c r="E169" s="150">
        <f t="shared" ref="E169:K169" si="19">SUM(E170:E175)</f>
        <v>699</v>
      </c>
      <c r="F169" s="150">
        <f t="shared" si="19"/>
        <v>0</v>
      </c>
      <c r="G169" s="150">
        <f t="shared" si="19"/>
        <v>0</v>
      </c>
      <c r="H169" s="150">
        <f t="shared" si="19"/>
        <v>0</v>
      </c>
      <c r="I169" s="150">
        <f t="shared" si="19"/>
        <v>0</v>
      </c>
      <c r="J169" s="150">
        <f t="shared" si="19"/>
        <v>0</v>
      </c>
      <c r="K169" s="150">
        <f t="shared" si="19"/>
        <v>0</v>
      </c>
    </row>
    <row r="170" ht="14.5" customHeight="1" spans="1:11">
      <c r="A170" s="151" t="s">
        <v>1403</v>
      </c>
      <c r="B170" s="148">
        <v>2013101</v>
      </c>
      <c r="C170" s="153" t="s">
        <v>1404</v>
      </c>
      <c r="D170" s="154">
        <v>489</v>
      </c>
      <c r="E170" s="155">
        <v>489</v>
      </c>
      <c r="F170" s="135"/>
      <c r="G170" s="135"/>
      <c r="H170" s="155">
        <v>0</v>
      </c>
      <c r="I170" s="135"/>
      <c r="J170" s="135"/>
      <c r="K170" s="135"/>
    </row>
    <row r="171" ht="14.5" customHeight="1" spans="1:11">
      <c r="A171" s="151" t="s">
        <v>1403</v>
      </c>
      <c r="B171" s="148">
        <v>2013102</v>
      </c>
      <c r="C171" s="153" t="s">
        <v>1405</v>
      </c>
      <c r="D171" s="154">
        <v>84</v>
      </c>
      <c r="E171" s="155">
        <v>84</v>
      </c>
      <c r="F171" s="135"/>
      <c r="G171" s="135"/>
      <c r="H171" s="155">
        <v>0</v>
      </c>
      <c r="I171" s="135"/>
      <c r="J171" s="135"/>
      <c r="K171" s="135"/>
    </row>
    <row r="172" hidden="1" spans="1:11">
      <c r="A172" s="151" t="s">
        <v>1403</v>
      </c>
      <c r="B172" s="156">
        <v>2013103</v>
      </c>
      <c r="C172" s="157" t="s">
        <v>1406</v>
      </c>
      <c r="D172" s="158"/>
      <c r="E172" s="159">
        <v>0</v>
      </c>
      <c r="F172" s="160"/>
      <c r="G172" s="160"/>
      <c r="H172" s="159"/>
      <c r="I172" s="160"/>
      <c r="J172" s="160"/>
      <c r="K172" s="160"/>
    </row>
    <row r="173" ht="14.5" customHeight="1" spans="1:11">
      <c r="A173" s="151" t="s">
        <v>1403</v>
      </c>
      <c r="B173" s="148">
        <v>2013105</v>
      </c>
      <c r="C173" s="153" t="s">
        <v>1502</v>
      </c>
      <c r="D173" s="154">
        <v>126</v>
      </c>
      <c r="E173" s="155">
        <v>126</v>
      </c>
      <c r="F173" s="135"/>
      <c r="G173" s="135"/>
      <c r="H173" s="155">
        <v>0</v>
      </c>
      <c r="I173" s="135"/>
      <c r="J173" s="135"/>
      <c r="K173" s="135"/>
    </row>
    <row r="174" hidden="1" spans="1:11">
      <c r="A174" s="151" t="s">
        <v>1403</v>
      </c>
      <c r="B174" s="156">
        <v>2013150</v>
      </c>
      <c r="C174" s="157" t="s">
        <v>1413</v>
      </c>
      <c r="D174" s="158"/>
      <c r="E174" s="159">
        <v>0</v>
      </c>
      <c r="F174" s="160"/>
      <c r="G174" s="160"/>
      <c r="H174" s="159"/>
      <c r="I174" s="160"/>
      <c r="J174" s="160"/>
      <c r="K174" s="160"/>
    </row>
    <row r="175" hidden="1" spans="1:11">
      <c r="A175" s="151" t="s">
        <v>1403</v>
      </c>
      <c r="B175" s="156">
        <v>2013199</v>
      </c>
      <c r="C175" s="157" t="s">
        <v>2448</v>
      </c>
      <c r="D175" s="158"/>
      <c r="E175" s="159">
        <v>0</v>
      </c>
      <c r="F175" s="160"/>
      <c r="G175" s="160"/>
      <c r="H175" s="159"/>
      <c r="I175" s="160"/>
      <c r="J175" s="160"/>
      <c r="K175" s="160"/>
    </row>
    <row r="176" ht="14.5" customHeight="1" spans="1:11">
      <c r="A176" s="151" t="s">
        <v>1401</v>
      </c>
      <c r="B176" s="148">
        <v>20132</v>
      </c>
      <c r="C176" s="152" t="s">
        <v>1504</v>
      </c>
      <c r="D176" s="150">
        <f>SUM(D177:D182)</f>
        <v>913</v>
      </c>
      <c r="E176" s="150">
        <f t="shared" ref="E176:K176" si="20">SUM(E177:E182)</f>
        <v>866</v>
      </c>
      <c r="F176" s="150">
        <f t="shared" si="20"/>
        <v>0</v>
      </c>
      <c r="G176" s="150">
        <f t="shared" si="20"/>
        <v>31</v>
      </c>
      <c r="H176" s="150">
        <f t="shared" si="20"/>
        <v>16</v>
      </c>
      <c r="I176" s="150">
        <f t="shared" si="20"/>
        <v>0</v>
      </c>
      <c r="J176" s="150">
        <f t="shared" si="20"/>
        <v>0</v>
      </c>
      <c r="K176" s="150">
        <f t="shared" si="20"/>
        <v>0</v>
      </c>
    </row>
    <row r="177" ht="14.5" customHeight="1" spans="1:11">
      <c r="A177" s="151" t="s">
        <v>1403</v>
      </c>
      <c r="B177" s="148">
        <v>2013201</v>
      </c>
      <c r="C177" s="153" t="s">
        <v>1404</v>
      </c>
      <c r="D177" s="154">
        <v>297</v>
      </c>
      <c r="E177" s="155">
        <v>297</v>
      </c>
      <c r="F177" s="135"/>
      <c r="G177" s="135"/>
      <c r="H177" s="155">
        <v>0</v>
      </c>
      <c r="I177" s="135"/>
      <c r="J177" s="135"/>
      <c r="K177" s="135"/>
    </row>
    <row r="178" ht="14.5" customHeight="1" spans="1:11">
      <c r="A178" s="151" t="s">
        <v>1403</v>
      </c>
      <c r="B178" s="148">
        <v>2013202</v>
      </c>
      <c r="C178" s="153" t="s">
        <v>1405</v>
      </c>
      <c r="D178" s="154">
        <v>497</v>
      </c>
      <c r="E178" s="155">
        <v>456</v>
      </c>
      <c r="F178" s="135"/>
      <c r="G178" s="155">
        <v>31</v>
      </c>
      <c r="H178" s="155">
        <v>10</v>
      </c>
      <c r="I178" s="135"/>
      <c r="J178" s="135"/>
      <c r="K178" s="135"/>
    </row>
    <row r="179" hidden="1" spans="1:11">
      <c r="A179" s="151" t="s">
        <v>1403</v>
      </c>
      <c r="B179" s="156">
        <v>2013203</v>
      </c>
      <c r="C179" s="157" t="s">
        <v>1406</v>
      </c>
      <c r="D179" s="158"/>
      <c r="E179" s="159">
        <v>0</v>
      </c>
      <c r="F179" s="160"/>
      <c r="G179" s="160"/>
      <c r="H179" s="159"/>
      <c r="I179" s="160"/>
      <c r="J179" s="160"/>
      <c r="K179" s="160"/>
    </row>
    <row r="180" hidden="1" spans="1:11">
      <c r="A180" s="151" t="s">
        <v>1403</v>
      </c>
      <c r="B180" s="156">
        <v>2013204</v>
      </c>
      <c r="C180" s="157" t="s">
        <v>1505</v>
      </c>
      <c r="D180" s="158"/>
      <c r="E180" s="159">
        <v>0</v>
      </c>
      <c r="F180" s="160"/>
      <c r="G180" s="160"/>
      <c r="H180" s="159"/>
      <c r="I180" s="160"/>
      <c r="J180" s="160"/>
      <c r="K180" s="160"/>
    </row>
    <row r="181" hidden="1" spans="1:11">
      <c r="A181" s="151" t="s">
        <v>1403</v>
      </c>
      <c r="B181" s="156">
        <v>2013250</v>
      </c>
      <c r="C181" s="157" t="s">
        <v>1413</v>
      </c>
      <c r="D181" s="158"/>
      <c r="E181" s="159">
        <v>0</v>
      </c>
      <c r="F181" s="160"/>
      <c r="G181" s="160"/>
      <c r="H181" s="159"/>
      <c r="I181" s="160"/>
      <c r="J181" s="160"/>
      <c r="K181" s="160"/>
    </row>
    <row r="182" ht="14.5" customHeight="1" spans="1:11">
      <c r="A182" s="151" t="s">
        <v>1403</v>
      </c>
      <c r="B182" s="148">
        <v>2013299</v>
      </c>
      <c r="C182" s="153" t="s">
        <v>1506</v>
      </c>
      <c r="D182" s="154">
        <v>119</v>
      </c>
      <c r="E182" s="155">
        <v>113</v>
      </c>
      <c r="F182" s="135"/>
      <c r="G182" s="135"/>
      <c r="H182" s="155">
        <v>6</v>
      </c>
      <c r="I182" s="135"/>
      <c r="J182" s="135"/>
      <c r="K182" s="135"/>
    </row>
    <row r="183" ht="14.5" customHeight="1" spans="1:11">
      <c r="A183" s="151" t="s">
        <v>1401</v>
      </c>
      <c r="B183" s="148">
        <v>20133</v>
      </c>
      <c r="C183" s="152" t="s">
        <v>1507</v>
      </c>
      <c r="D183" s="150">
        <f>SUM(D184:D189)</f>
        <v>1062</v>
      </c>
      <c r="E183" s="150">
        <f t="shared" ref="E183:K183" si="21">SUM(E184:E189)</f>
        <v>1062</v>
      </c>
      <c r="F183" s="150">
        <f t="shared" si="21"/>
        <v>0</v>
      </c>
      <c r="G183" s="150">
        <f t="shared" si="21"/>
        <v>0</v>
      </c>
      <c r="H183" s="150">
        <f t="shared" si="21"/>
        <v>0</v>
      </c>
      <c r="I183" s="150">
        <f t="shared" si="21"/>
        <v>0</v>
      </c>
      <c r="J183" s="150">
        <f t="shared" si="21"/>
        <v>0</v>
      </c>
      <c r="K183" s="150">
        <f t="shared" si="21"/>
        <v>0</v>
      </c>
    </row>
    <row r="184" ht="14.5" customHeight="1" spans="1:11">
      <c r="A184" s="151" t="s">
        <v>1403</v>
      </c>
      <c r="B184" s="148">
        <v>2013301</v>
      </c>
      <c r="C184" s="153" t="s">
        <v>1404</v>
      </c>
      <c r="D184" s="154">
        <v>181</v>
      </c>
      <c r="E184" s="155">
        <v>181</v>
      </c>
      <c r="F184" s="135"/>
      <c r="G184" s="135"/>
      <c r="H184" s="155">
        <v>0</v>
      </c>
      <c r="I184" s="135"/>
      <c r="J184" s="135"/>
      <c r="K184" s="135"/>
    </row>
    <row r="185" ht="14.5" customHeight="1" spans="1:11">
      <c r="A185" s="151" t="s">
        <v>1403</v>
      </c>
      <c r="B185" s="148">
        <v>2013302</v>
      </c>
      <c r="C185" s="153" t="s">
        <v>1405</v>
      </c>
      <c r="D185" s="154">
        <v>366</v>
      </c>
      <c r="E185" s="155">
        <v>366</v>
      </c>
      <c r="F185" s="135"/>
      <c r="G185" s="135"/>
      <c r="H185" s="155">
        <v>0</v>
      </c>
      <c r="I185" s="135"/>
      <c r="J185" s="135"/>
      <c r="K185" s="135"/>
    </row>
    <row r="186" hidden="1" spans="1:11">
      <c r="A186" s="151" t="s">
        <v>1403</v>
      </c>
      <c r="B186" s="156">
        <v>2013303</v>
      </c>
      <c r="C186" s="157" t="s">
        <v>1406</v>
      </c>
      <c r="D186" s="158"/>
      <c r="E186" s="159">
        <v>0</v>
      </c>
      <c r="F186" s="160"/>
      <c r="G186" s="160"/>
      <c r="H186" s="159"/>
      <c r="I186" s="160"/>
      <c r="J186" s="160"/>
      <c r="K186" s="160"/>
    </row>
    <row r="187" ht="14.5" customHeight="1" spans="1:11">
      <c r="A187" s="151" t="s">
        <v>1403</v>
      </c>
      <c r="B187" s="148">
        <v>2013304</v>
      </c>
      <c r="C187" s="153" t="s">
        <v>1508</v>
      </c>
      <c r="D187" s="154">
        <v>272</v>
      </c>
      <c r="E187" s="155">
        <v>272</v>
      </c>
      <c r="F187" s="135"/>
      <c r="G187" s="135"/>
      <c r="H187" s="155">
        <v>0</v>
      </c>
      <c r="I187" s="135"/>
      <c r="J187" s="135"/>
      <c r="K187" s="135"/>
    </row>
    <row r="188" ht="14.5" customHeight="1" spans="1:11">
      <c r="A188" s="151" t="s">
        <v>1403</v>
      </c>
      <c r="B188" s="148">
        <v>2013350</v>
      </c>
      <c r="C188" s="153" t="s">
        <v>1426</v>
      </c>
      <c r="D188" s="154">
        <v>183</v>
      </c>
      <c r="E188" s="155">
        <v>183</v>
      </c>
      <c r="F188" s="135"/>
      <c r="G188" s="135"/>
      <c r="H188" s="155">
        <v>0</v>
      </c>
      <c r="I188" s="135"/>
      <c r="J188" s="135"/>
      <c r="K188" s="135"/>
    </row>
    <row r="189" ht="14.5" customHeight="1" spans="1:11">
      <c r="A189" s="151" t="s">
        <v>1403</v>
      </c>
      <c r="B189" s="148">
        <v>2013399</v>
      </c>
      <c r="C189" s="153" t="s">
        <v>1509</v>
      </c>
      <c r="D189" s="154">
        <v>60</v>
      </c>
      <c r="E189" s="155">
        <v>60</v>
      </c>
      <c r="F189" s="135"/>
      <c r="G189" s="135"/>
      <c r="H189" s="155">
        <v>0</v>
      </c>
      <c r="I189" s="135"/>
      <c r="J189" s="135"/>
      <c r="K189" s="135"/>
    </row>
    <row r="190" ht="14.5" customHeight="1" spans="1:11">
      <c r="A190" s="151" t="s">
        <v>1401</v>
      </c>
      <c r="B190" s="148">
        <v>20134</v>
      </c>
      <c r="C190" s="152" t="s">
        <v>1510</v>
      </c>
      <c r="D190" s="150">
        <f>SUM(D191:D197)</f>
        <v>422</v>
      </c>
      <c r="E190" s="150">
        <f t="shared" ref="E190:K190" si="22">SUM(E191:E197)</f>
        <v>422</v>
      </c>
      <c r="F190" s="150">
        <f t="shared" si="22"/>
        <v>0</v>
      </c>
      <c r="G190" s="150">
        <f t="shared" si="22"/>
        <v>0</v>
      </c>
      <c r="H190" s="150">
        <f t="shared" si="22"/>
        <v>0</v>
      </c>
      <c r="I190" s="150">
        <f t="shared" si="22"/>
        <v>0</v>
      </c>
      <c r="J190" s="150">
        <f t="shared" si="22"/>
        <v>0</v>
      </c>
      <c r="K190" s="150">
        <f t="shared" si="22"/>
        <v>0</v>
      </c>
    </row>
    <row r="191" ht="14.5" customHeight="1" spans="1:11">
      <c r="A191" s="151" t="s">
        <v>1403</v>
      </c>
      <c r="B191" s="148">
        <v>2013401</v>
      </c>
      <c r="C191" s="153" t="s">
        <v>1404</v>
      </c>
      <c r="D191" s="154">
        <v>206</v>
      </c>
      <c r="E191" s="155">
        <v>206</v>
      </c>
      <c r="F191" s="135"/>
      <c r="G191" s="135"/>
      <c r="H191" s="155">
        <v>0</v>
      </c>
      <c r="I191" s="135"/>
      <c r="J191" s="135"/>
      <c r="K191" s="135"/>
    </row>
    <row r="192" ht="14.5" customHeight="1" spans="1:11">
      <c r="A192" s="151" t="s">
        <v>1403</v>
      </c>
      <c r="B192" s="148">
        <v>2013402</v>
      </c>
      <c r="C192" s="153" t="s">
        <v>1405</v>
      </c>
      <c r="D192" s="154">
        <v>4</v>
      </c>
      <c r="E192" s="155">
        <v>4</v>
      </c>
      <c r="F192" s="135"/>
      <c r="G192" s="135"/>
      <c r="H192" s="155">
        <v>0</v>
      </c>
      <c r="I192" s="135"/>
      <c r="J192" s="135"/>
      <c r="K192" s="135"/>
    </row>
    <row r="193" hidden="1" spans="1:11">
      <c r="A193" s="151" t="s">
        <v>1403</v>
      </c>
      <c r="B193" s="156">
        <v>2013403</v>
      </c>
      <c r="C193" s="157" t="s">
        <v>1406</v>
      </c>
      <c r="D193" s="158"/>
      <c r="E193" s="159">
        <v>0</v>
      </c>
      <c r="F193" s="160"/>
      <c r="G193" s="160"/>
      <c r="H193" s="159"/>
      <c r="I193" s="160"/>
      <c r="J193" s="160"/>
      <c r="K193" s="160"/>
    </row>
    <row r="194" ht="14.5" customHeight="1" spans="1:11">
      <c r="A194" s="151" t="s">
        <v>1403</v>
      </c>
      <c r="B194" s="148">
        <v>2013404</v>
      </c>
      <c r="C194" s="153" t="s">
        <v>1511</v>
      </c>
      <c r="D194" s="154">
        <v>212</v>
      </c>
      <c r="E194" s="155">
        <v>212</v>
      </c>
      <c r="F194" s="135"/>
      <c r="G194" s="135"/>
      <c r="H194" s="155">
        <v>0</v>
      </c>
      <c r="I194" s="135"/>
      <c r="J194" s="135"/>
      <c r="K194" s="135"/>
    </row>
    <row r="195" hidden="1" spans="1:11">
      <c r="A195" s="151" t="s">
        <v>1403</v>
      </c>
      <c r="B195" s="156">
        <v>2013405</v>
      </c>
      <c r="C195" s="157" t="s">
        <v>1512</v>
      </c>
      <c r="D195" s="158"/>
      <c r="E195" s="159">
        <v>0</v>
      </c>
      <c r="F195" s="160"/>
      <c r="G195" s="160"/>
      <c r="H195" s="159"/>
      <c r="I195" s="160"/>
      <c r="J195" s="160"/>
      <c r="K195" s="160"/>
    </row>
    <row r="196" hidden="1" spans="1:11">
      <c r="A196" s="151" t="s">
        <v>1403</v>
      </c>
      <c r="B196" s="156">
        <v>2013450</v>
      </c>
      <c r="C196" s="157" t="s">
        <v>1413</v>
      </c>
      <c r="D196" s="158"/>
      <c r="E196" s="159">
        <v>0</v>
      </c>
      <c r="F196" s="160"/>
      <c r="G196" s="160"/>
      <c r="H196" s="159"/>
      <c r="I196" s="160"/>
      <c r="J196" s="160"/>
      <c r="K196" s="160"/>
    </row>
    <row r="197" hidden="1" spans="1:11">
      <c r="A197" s="151" t="s">
        <v>1403</v>
      </c>
      <c r="B197" s="156">
        <v>2013499</v>
      </c>
      <c r="C197" s="157" t="s">
        <v>1513</v>
      </c>
      <c r="D197" s="158"/>
      <c r="E197" s="159">
        <v>0</v>
      </c>
      <c r="F197" s="160"/>
      <c r="G197" s="160"/>
      <c r="H197" s="159"/>
      <c r="I197" s="160"/>
      <c r="J197" s="160"/>
      <c r="K197" s="160"/>
    </row>
    <row r="198" hidden="1" spans="1:11">
      <c r="A198" s="151" t="s">
        <v>1401</v>
      </c>
      <c r="B198" s="156">
        <v>20135</v>
      </c>
      <c r="C198" s="161" t="s">
        <v>1514</v>
      </c>
      <c r="D198" s="162">
        <f>SUM(D199:D203)</f>
        <v>0</v>
      </c>
      <c r="E198" s="162">
        <f t="shared" ref="E198:K198" si="23">SUM(E199:E203)</f>
        <v>0</v>
      </c>
      <c r="F198" s="162">
        <f t="shared" si="23"/>
        <v>0</v>
      </c>
      <c r="G198" s="162">
        <f t="shared" si="23"/>
        <v>0</v>
      </c>
      <c r="H198" s="162">
        <f t="shared" si="23"/>
        <v>0</v>
      </c>
      <c r="I198" s="162">
        <f t="shared" si="23"/>
        <v>0</v>
      </c>
      <c r="J198" s="162">
        <f t="shared" si="23"/>
        <v>0</v>
      </c>
      <c r="K198" s="162">
        <f t="shared" si="23"/>
        <v>0</v>
      </c>
    </row>
    <row r="199" hidden="1" spans="1:11">
      <c r="A199" s="151" t="s">
        <v>1403</v>
      </c>
      <c r="B199" s="156">
        <v>2013501</v>
      </c>
      <c r="C199" s="157" t="s">
        <v>1451</v>
      </c>
      <c r="D199" s="158"/>
      <c r="E199" s="159">
        <v>0</v>
      </c>
      <c r="F199" s="160"/>
      <c r="G199" s="160"/>
      <c r="H199" s="159"/>
      <c r="I199" s="160"/>
      <c r="J199" s="160"/>
      <c r="K199" s="160"/>
    </row>
    <row r="200" hidden="1" spans="1:11">
      <c r="A200" s="151" t="s">
        <v>1403</v>
      </c>
      <c r="B200" s="156">
        <v>2013502</v>
      </c>
      <c r="C200" s="157" t="s">
        <v>1436</v>
      </c>
      <c r="D200" s="158"/>
      <c r="E200" s="159">
        <v>0</v>
      </c>
      <c r="F200" s="160"/>
      <c r="G200" s="160"/>
      <c r="H200" s="159"/>
      <c r="I200" s="160"/>
      <c r="J200" s="160"/>
      <c r="K200" s="160"/>
    </row>
    <row r="201" hidden="1" spans="1:11">
      <c r="A201" s="151" t="s">
        <v>1403</v>
      </c>
      <c r="B201" s="156">
        <v>2013503</v>
      </c>
      <c r="C201" s="157" t="s">
        <v>1406</v>
      </c>
      <c r="D201" s="158"/>
      <c r="E201" s="159">
        <v>0</v>
      </c>
      <c r="F201" s="160"/>
      <c r="G201" s="160"/>
      <c r="H201" s="159"/>
      <c r="I201" s="160"/>
      <c r="J201" s="160"/>
      <c r="K201" s="160"/>
    </row>
    <row r="202" hidden="1" spans="1:11">
      <c r="A202" s="151" t="s">
        <v>1403</v>
      </c>
      <c r="B202" s="156">
        <v>2013550</v>
      </c>
      <c r="C202" s="157" t="s">
        <v>1413</v>
      </c>
      <c r="D202" s="158"/>
      <c r="E202" s="159">
        <v>0</v>
      </c>
      <c r="F202" s="160"/>
      <c r="G202" s="160"/>
      <c r="H202" s="159"/>
      <c r="I202" s="160"/>
      <c r="J202" s="160"/>
      <c r="K202" s="160"/>
    </row>
    <row r="203" hidden="1" spans="1:11">
      <c r="A203" s="151" t="s">
        <v>1403</v>
      </c>
      <c r="B203" s="156">
        <v>2013599</v>
      </c>
      <c r="C203" s="157" t="s">
        <v>1515</v>
      </c>
      <c r="D203" s="158"/>
      <c r="E203" s="159">
        <v>0</v>
      </c>
      <c r="F203" s="160"/>
      <c r="G203" s="160"/>
      <c r="H203" s="159"/>
      <c r="I203" s="160"/>
      <c r="J203" s="160"/>
      <c r="K203" s="160"/>
    </row>
    <row r="204" ht="14.5" customHeight="1" spans="1:11">
      <c r="A204" s="151" t="s">
        <v>1401</v>
      </c>
      <c r="B204" s="148">
        <v>20136</v>
      </c>
      <c r="C204" s="152" t="s">
        <v>1516</v>
      </c>
      <c r="D204" s="150">
        <f>SUM(D205:D209)</f>
        <v>154</v>
      </c>
      <c r="E204" s="150">
        <f t="shared" ref="E204:K204" si="24">SUM(E205:E209)</f>
        <v>154</v>
      </c>
      <c r="F204" s="150">
        <f t="shared" si="24"/>
        <v>0</v>
      </c>
      <c r="G204" s="150">
        <f t="shared" si="24"/>
        <v>0</v>
      </c>
      <c r="H204" s="150">
        <f t="shared" si="24"/>
        <v>0</v>
      </c>
      <c r="I204" s="150">
        <f t="shared" si="24"/>
        <v>0</v>
      </c>
      <c r="J204" s="150">
        <f t="shared" si="24"/>
        <v>0</v>
      </c>
      <c r="K204" s="150">
        <f t="shared" si="24"/>
        <v>0</v>
      </c>
    </row>
    <row r="205" ht="14.5" customHeight="1" spans="1:11">
      <c r="A205" s="151" t="s">
        <v>1403</v>
      </c>
      <c r="B205" s="148">
        <v>2013601</v>
      </c>
      <c r="C205" s="153" t="s">
        <v>1404</v>
      </c>
      <c r="D205" s="154">
        <v>145</v>
      </c>
      <c r="E205" s="155">
        <v>145</v>
      </c>
      <c r="F205" s="135"/>
      <c r="G205" s="135"/>
      <c r="H205" s="155">
        <v>0</v>
      </c>
      <c r="I205" s="135"/>
      <c r="J205" s="135"/>
      <c r="K205" s="135"/>
    </row>
    <row r="206" ht="14.5" customHeight="1" spans="1:11">
      <c r="A206" s="151" t="s">
        <v>1403</v>
      </c>
      <c r="B206" s="148">
        <v>2013602</v>
      </c>
      <c r="C206" s="153" t="s">
        <v>1405</v>
      </c>
      <c r="D206" s="154">
        <v>9</v>
      </c>
      <c r="E206" s="155">
        <v>9</v>
      </c>
      <c r="F206" s="135"/>
      <c r="G206" s="135"/>
      <c r="H206" s="155">
        <v>0</v>
      </c>
      <c r="I206" s="135"/>
      <c r="J206" s="135"/>
      <c r="K206" s="135"/>
    </row>
    <row r="207" hidden="1" spans="1:11">
      <c r="A207" s="151" t="s">
        <v>1403</v>
      </c>
      <c r="B207" s="156">
        <v>2013603</v>
      </c>
      <c r="C207" s="157" t="s">
        <v>1406</v>
      </c>
      <c r="D207" s="158"/>
      <c r="E207" s="159">
        <v>0</v>
      </c>
      <c r="F207" s="160"/>
      <c r="G207" s="160"/>
      <c r="H207" s="159"/>
      <c r="I207" s="160"/>
      <c r="J207" s="160"/>
      <c r="K207" s="160"/>
    </row>
    <row r="208" hidden="1" spans="1:11">
      <c r="A208" s="151" t="s">
        <v>1403</v>
      </c>
      <c r="B208" s="156">
        <v>2013650</v>
      </c>
      <c r="C208" s="157" t="s">
        <v>1413</v>
      </c>
      <c r="D208" s="158"/>
      <c r="E208" s="159">
        <v>0</v>
      </c>
      <c r="F208" s="160"/>
      <c r="G208" s="160"/>
      <c r="H208" s="159"/>
      <c r="I208" s="160"/>
      <c r="J208" s="160"/>
      <c r="K208" s="160"/>
    </row>
    <row r="209" hidden="1" spans="1:11">
      <c r="A209" s="151" t="s">
        <v>1403</v>
      </c>
      <c r="B209" s="156">
        <v>2013699</v>
      </c>
      <c r="C209" s="157" t="s">
        <v>1517</v>
      </c>
      <c r="D209" s="158"/>
      <c r="E209" s="159">
        <v>0</v>
      </c>
      <c r="F209" s="160"/>
      <c r="G209" s="160"/>
      <c r="H209" s="159"/>
      <c r="I209" s="160"/>
      <c r="J209" s="160"/>
      <c r="K209" s="160"/>
    </row>
    <row r="210" ht="14.5" customHeight="1" spans="1:11">
      <c r="A210" s="151" t="s">
        <v>1401</v>
      </c>
      <c r="B210" s="148">
        <v>20137</v>
      </c>
      <c r="C210" s="152" t="s">
        <v>1518</v>
      </c>
      <c r="D210" s="150">
        <f>SUM(D211:D216)</f>
        <v>97</v>
      </c>
      <c r="E210" s="150">
        <f t="shared" ref="E210:K210" si="25">SUM(E211:E216)</f>
        <v>97</v>
      </c>
      <c r="F210" s="150">
        <f t="shared" si="25"/>
        <v>0</v>
      </c>
      <c r="G210" s="150">
        <f t="shared" si="25"/>
        <v>0</v>
      </c>
      <c r="H210" s="150">
        <f t="shared" si="25"/>
        <v>0</v>
      </c>
      <c r="I210" s="150">
        <f t="shared" si="25"/>
        <v>0</v>
      </c>
      <c r="J210" s="150">
        <f t="shared" si="25"/>
        <v>0</v>
      </c>
      <c r="K210" s="150">
        <f t="shared" si="25"/>
        <v>0</v>
      </c>
    </row>
    <row r="211" ht="14.5" customHeight="1" spans="1:11">
      <c r="A211" s="151" t="s">
        <v>1403</v>
      </c>
      <c r="B211" s="148">
        <v>2013701</v>
      </c>
      <c r="C211" s="153" t="s">
        <v>1404</v>
      </c>
      <c r="D211" s="154">
        <v>72</v>
      </c>
      <c r="E211" s="155">
        <v>72</v>
      </c>
      <c r="F211" s="135"/>
      <c r="G211" s="135"/>
      <c r="H211" s="155">
        <v>0</v>
      </c>
      <c r="I211" s="135"/>
      <c r="J211" s="135"/>
      <c r="K211" s="135"/>
    </row>
    <row r="212" ht="14.5" customHeight="1" spans="1:11">
      <c r="A212" s="151" t="s">
        <v>1403</v>
      </c>
      <c r="B212" s="148">
        <v>2013702</v>
      </c>
      <c r="C212" s="153" t="s">
        <v>1405</v>
      </c>
      <c r="D212" s="154">
        <v>25</v>
      </c>
      <c r="E212" s="155">
        <v>25</v>
      </c>
      <c r="F212" s="135"/>
      <c r="G212" s="135"/>
      <c r="H212" s="155">
        <v>0</v>
      </c>
      <c r="I212" s="135"/>
      <c r="J212" s="135"/>
      <c r="K212" s="135"/>
    </row>
    <row r="213" hidden="1" spans="1:11">
      <c r="A213" s="151" t="s">
        <v>1403</v>
      </c>
      <c r="B213" s="156">
        <v>2013703</v>
      </c>
      <c r="C213" s="157" t="s">
        <v>1406</v>
      </c>
      <c r="D213" s="158"/>
      <c r="E213" s="159">
        <v>0</v>
      </c>
      <c r="F213" s="160"/>
      <c r="G213" s="160"/>
      <c r="H213" s="159"/>
      <c r="I213" s="160"/>
      <c r="J213" s="160"/>
      <c r="K213" s="160"/>
    </row>
    <row r="214" hidden="1" spans="1:11">
      <c r="A214" s="151" t="s">
        <v>1403</v>
      </c>
      <c r="B214" s="156">
        <v>2013704</v>
      </c>
      <c r="C214" s="157" t="s">
        <v>1519</v>
      </c>
      <c r="D214" s="158"/>
      <c r="E214" s="159">
        <v>0</v>
      </c>
      <c r="F214" s="160"/>
      <c r="G214" s="160"/>
      <c r="H214" s="159"/>
      <c r="I214" s="160"/>
      <c r="J214" s="160"/>
      <c r="K214" s="160"/>
    </row>
    <row r="215" hidden="1" spans="1:11">
      <c r="A215" s="151" t="s">
        <v>1403</v>
      </c>
      <c r="B215" s="156">
        <v>2013750</v>
      </c>
      <c r="C215" s="157" t="s">
        <v>1413</v>
      </c>
      <c r="D215" s="158"/>
      <c r="E215" s="159">
        <v>0</v>
      </c>
      <c r="F215" s="160"/>
      <c r="G215" s="160"/>
      <c r="H215" s="159"/>
      <c r="I215" s="160"/>
      <c r="J215" s="160"/>
      <c r="K215" s="160"/>
    </row>
    <row r="216" hidden="1" spans="1:11">
      <c r="A216" s="151" t="s">
        <v>1403</v>
      </c>
      <c r="B216" s="156">
        <v>2013799</v>
      </c>
      <c r="C216" s="157" t="s">
        <v>1520</v>
      </c>
      <c r="D216" s="158"/>
      <c r="E216" s="159">
        <v>0</v>
      </c>
      <c r="F216" s="160"/>
      <c r="G216" s="160"/>
      <c r="H216" s="159"/>
      <c r="I216" s="160"/>
      <c r="J216" s="160"/>
      <c r="K216" s="160"/>
    </row>
    <row r="217" ht="14.5" customHeight="1" spans="1:11">
      <c r="A217" s="151" t="s">
        <v>1401</v>
      </c>
      <c r="B217" s="148">
        <v>20138</v>
      </c>
      <c r="C217" s="152" t="s">
        <v>1521</v>
      </c>
      <c r="D217" s="150">
        <f>SUM(D218:D231)</f>
        <v>902</v>
      </c>
      <c r="E217" s="150">
        <f t="shared" ref="E217:K217" si="26">SUM(E218:E231)</f>
        <v>898</v>
      </c>
      <c r="F217" s="150">
        <f t="shared" si="26"/>
        <v>4</v>
      </c>
      <c r="G217" s="150">
        <f t="shared" si="26"/>
        <v>0</v>
      </c>
      <c r="H217" s="150">
        <f t="shared" si="26"/>
        <v>0</v>
      </c>
      <c r="I217" s="150">
        <f t="shared" si="26"/>
        <v>0</v>
      </c>
      <c r="J217" s="150">
        <f t="shared" si="26"/>
        <v>0</v>
      </c>
      <c r="K217" s="150">
        <f t="shared" si="26"/>
        <v>0</v>
      </c>
    </row>
    <row r="218" ht="14.5" customHeight="1" spans="1:11">
      <c r="A218" s="151" t="s">
        <v>1403</v>
      </c>
      <c r="B218" s="148">
        <v>2013801</v>
      </c>
      <c r="C218" s="153" t="s">
        <v>1404</v>
      </c>
      <c r="D218" s="154">
        <v>799</v>
      </c>
      <c r="E218" s="155">
        <v>799</v>
      </c>
      <c r="F218" s="135"/>
      <c r="G218" s="135"/>
      <c r="H218" s="155">
        <v>0</v>
      </c>
      <c r="I218" s="135"/>
      <c r="J218" s="135"/>
      <c r="K218" s="135"/>
    </row>
    <row r="219" ht="14.5" customHeight="1" spans="1:11">
      <c r="A219" s="151" t="s">
        <v>1403</v>
      </c>
      <c r="B219" s="148">
        <v>2013802</v>
      </c>
      <c r="C219" s="153" t="s">
        <v>1405</v>
      </c>
      <c r="D219" s="154">
        <v>2</v>
      </c>
      <c r="E219" s="155">
        <v>2</v>
      </c>
      <c r="F219" s="135"/>
      <c r="G219" s="135"/>
      <c r="H219" s="155">
        <v>0</v>
      </c>
      <c r="I219" s="135"/>
      <c r="J219" s="135"/>
      <c r="K219" s="135"/>
    </row>
    <row r="220" hidden="1" spans="1:11">
      <c r="A220" s="151" t="s">
        <v>1403</v>
      </c>
      <c r="B220" s="156">
        <v>2013803</v>
      </c>
      <c r="C220" s="157" t="s">
        <v>1406</v>
      </c>
      <c r="D220" s="158"/>
      <c r="E220" s="159">
        <v>0</v>
      </c>
      <c r="F220" s="160"/>
      <c r="G220" s="160"/>
      <c r="H220" s="159"/>
      <c r="I220" s="160"/>
      <c r="J220" s="160"/>
      <c r="K220" s="160"/>
    </row>
    <row r="221" ht="14.5" customHeight="1" spans="1:11">
      <c r="A221" s="151" t="s">
        <v>1403</v>
      </c>
      <c r="B221" s="148">
        <v>2013804</v>
      </c>
      <c r="C221" s="153" t="s">
        <v>1522</v>
      </c>
      <c r="D221" s="154">
        <v>88</v>
      </c>
      <c r="E221" s="155">
        <v>88</v>
      </c>
      <c r="F221" s="135"/>
      <c r="G221" s="135"/>
      <c r="H221" s="155">
        <v>0</v>
      </c>
      <c r="I221" s="135"/>
      <c r="J221" s="135"/>
      <c r="K221" s="135"/>
    </row>
    <row r="222" ht="14.5" customHeight="1" spans="1:11">
      <c r="A222" s="151" t="s">
        <v>1403</v>
      </c>
      <c r="B222" s="148">
        <v>2013805</v>
      </c>
      <c r="C222" s="153" t="s">
        <v>1523</v>
      </c>
      <c r="D222" s="154">
        <v>4</v>
      </c>
      <c r="E222" s="155">
        <v>4</v>
      </c>
      <c r="F222" s="135"/>
      <c r="G222" s="135"/>
      <c r="H222" s="155">
        <v>0</v>
      </c>
      <c r="I222" s="135"/>
      <c r="J222" s="135"/>
      <c r="K222" s="135"/>
    </row>
    <row r="223" hidden="1" spans="1:11">
      <c r="A223" s="151" t="s">
        <v>1403</v>
      </c>
      <c r="B223" s="156">
        <v>2013808</v>
      </c>
      <c r="C223" s="157" t="s">
        <v>1447</v>
      </c>
      <c r="D223" s="158"/>
      <c r="E223" s="159">
        <v>0</v>
      </c>
      <c r="F223" s="160"/>
      <c r="G223" s="160"/>
      <c r="H223" s="159"/>
      <c r="I223" s="160"/>
      <c r="J223" s="160"/>
      <c r="K223" s="160"/>
    </row>
    <row r="224" hidden="1" spans="1:11">
      <c r="A224" s="151" t="s">
        <v>1403</v>
      </c>
      <c r="B224" s="156">
        <v>2013810</v>
      </c>
      <c r="C224" s="157" t="s">
        <v>1524</v>
      </c>
      <c r="D224" s="158"/>
      <c r="E224" s="159">
        <v>0</v>
      </c>
      <c r="F224" s="160"/>
      <c r="G224" s="160"/>
      <c r="H224" s="159"/>
      <c r="I224" s="160"/>
      <c r="J224" s="160"/>
      <c r="K224" s="160"/>
    </row>
    <row r="225" ht="14.5" customHeight="1" spans="1:13">
      <c r="A225" s="151" t="s">
        <v>1403</v>
      </c>
      <c r="B225" s="148">
        <v>2013812</v>
      </c>
      <c r="C225" s="153" t="s">
        <v>1525</v>
      </c>
      <c r="D225" s="154">
        <v>9</v>
      </c>
      <c r="E225" s="155">
        <v>5</v>
      </c>
      <c r="F225" s="155">
        <v>4</v>
      </c>
      <c r="G225" s="135"/>
      <c r="H225" s="155">
        <v>0</v>
      </c>
      <c r="I225" s="135"/>
      <c r="J225" s="135"/>
      <c r="K225" s="135"/>
      <c r="M225" s="163"/>
    </row>
    <row r="226" hidden="1" spans="1:13">
      <c r="A226" s="151" t="s">
        <v>1403</v>
      </c>
      <c r="B226" s="156">
        <v>2013813</v>
      </c>
      <c r="C226" s="157" t="s">
        <v>1526</v>
      </c>
      <c r="D226" s="158"/>
      <c r="E226" s="159">
        <v>0</v>
      </c>
      <c r="F226" s="160"/>
      <c r="G226" s="160"/>
      <c r="H226" s="159"/>
      <c r="I226" s="160"/>
      <c r="J226" s="160"/>
      <c r="K226" s="160"/>
    </row>
    <row r="227" hidden="1" spans="1:13">
      <c r="A227" s="151" t="s">
        <v>1403</v>
      </c>
      <c r="B227" s="156">
        <v>2013814</v>
      </c>
      <c r="C227" s="157" t="s">
        <v>1527</v>
      </c>
      <c r="D227" s="158"/>
      <c r="E227" s="159">
        <v>0</v>
      </c>
      <c r="F227" s="160"/>
      <c r="G227" s="160"/>
      <c r="H227" s="159"/>
      <c r="I227" s="160"/>
      <c r="J227" s="160"/>
      <c r="K227" s="160"/>
    </row>
    <row r="228" hidden="1" spans="1:13">
      <c r="A228" s="151" t="s">
        <v>1403</v>
      </c>
      <c r="B228" s="156">
        <v>2013815</v>
      </c>
      <c r="C228" s="157" t="s">
        <v>1528</v>
      </c>
      <c r="D228" s="158"/>
      <c r="E228" s="159">
        <v>0</v>
      </c>
      <c r="F228" s="160"/>
      <c r="G228" s="160"/>
      <c r="H228" s="159"/>
      <c r="I228" s="160"/>
      <c r="J228" s="160"/>
      <c r="K228" s="160"/>
    </row>
    <row r="229" hidden="1" spans="1:13">
      <c r="A229" s="151" t="s">
        <v>1403</v>
      </c>
      <c r="B229" s="156">
        <v>2013816</v>
      </c>
      <c r="C229" s="157" t="s">
        <v>2449</v>
      </c>
      <c r="D229" s="158"/>
      <c r="E229" s="159">
        <v>0</v>
      </c>
      <c r="F229" s="160"/>
      <c r="G229" s="160"/>
      <c r="H229" s="159"/>
      <c r="I229" s="160"/>
      <c r="J229" s="160"/>
      <c r="K229" s="160"/>
    </row>
    <row r="230" hidden="1" spans="1:13">
      <c r="A230" s="151" t="s">
        <v>1403</v>
      </c>
      <c r="B230" s="156">
        <v>2013850</v>
      </c>
      <c r="C230" s="157" t="s">
        <v>1413</v>
      </c>
      <c r="D230" s="158"/>
      <c r="E230" s="159">
        <v>0</v>
      </c>
      <c r="F230" s="160"/>
      <c r="G230" s="160"/>
      <c r="H230" s="159"/>
      <c r="I230" s="160"/>
      <c r="J230" s="160"/>
      <c r="K230" s="160"/>
    </row>
    <row r="231" hidden="1" spans="1:13">
      <c r="A231" s="151" t="s">
        <v>1403</v>
      </c>
      <c r="B231" s="156">
        <v>2013899</v>
      </c>
      <c r="C231" s="157" t="s">
        <v>1530</v>
      </c>
      <c r="D231" s="158"/>
      <c r="E231" s="159">
        <v>0</v>
      </c>
      <c r="F231" s="160"/>
      <c r="G231" s="160"/>
      <c r="H231" s="159"/>
      <c r="I231" s="160"/>
      <c r="J231" s="160"/>
      <c r="K231" s="160"/>
    </row>
    <row r="232" ht="14.5" customHeight="1" spans="1:13">
      <c r="A232" s="151" t="s">
        <v>1401</v>
      </c>
      <c r="B232" s="148">
        <v>20139</v>
      </c>
      <c r="C232" s="152" t="s">
        <v>1531</v>
      </c>
      <c r="D232" s="150">
        <f>SUM(D233:D238)</f>
        <v>211</v>
      </c>
      <c r="E232" s="150">
        <f t="shared" ref="E232:K232" si="27">SUM(E233:E238)</f>
        <v>211</v>
      </c>
      <c r="F232" s="150">
        <f t="shared" si="27"/>
        <v>0</v>
      </c>
      <c r="G232" s="150">
        <f t="shared" si="27"/>
        <v>0</v>
      </c>
      <c r="H232" s="150">
        <f t="shared" si="27"/>
        <v>0</v>
      </c>
      <c r="I232" s="150">
        <f t="shared" si="27"/>
        <v>0</v>
      </c>
      <c r="J232" s="150">
        <f t="shared" si="27"/>
        <v>0</v>
      </c>
      <c r="K232" s="150">
        <f t="shared" si="27"/>
        <v>0</v>
      </c>
    </row>
    <row r="233" ht="14.5" customHeight="1" spans="1:13">
      <c r="A233" s="151" t="s">
        <v>1403</v>
      </c>
      <c r="B233" s="148">
        <v>2013901</v>
      </c>
      <c r="C233" s="153" t="s">
        <v>1404</v>
      </c>
      <c r="D233" s="154">
        <v>155</v>
      </c>
      <c r="E233" s="155">
        <v>155</v>
      </c>
      <c r="F233" s="135"/>
      <c r="G233" s="135"/>
      <c r="H233" s="155">
        <v>0</v>
      </c>
      <c r="I233" s="135"/>
      <c r="J233" s="135"/>
      <c r="K233" s="135"/>
    </row>
    <row r="234" ht="14.5" customHeight="1" spans="1:13">
      <c r="A234" s="151" t="s">
        <v>1403</v>
      </c>
      <c r="B234" s="148">
        <v>2013902</v>
      </c>
      <c r="C234" s="153" t="s">
        <v>1405</v>
      </c>
      <c r="D234" s="154">
        <v>56</v>
      </c>
      <c r="E234" s="155">
        <v>56</v>
      </c>
      <c r="F234" s="135"/>
      <c r="G234" s="135"/>
      <c r="H234" s="155">
        <v>0</v>
      </c>
      <c r="I234" s="135"/>
      <c r="J234" s="135"/>
      <c r="K234" s="135"/>
    </row>
    <row r="235" hidden="1" spans="1:13">
      <c r="A235" s="151" t="s">
        <v>1403</v>
      </c>
      <c r="B235" s="156">
        <v>2013903</v>
      </c>
      <c r="C235" s="157" t="s">
        <v>1406</v>
      </c>
      <c r="D235" s="158"/>
      <c r="E235" s="159">
        <v>0</v>
      </c>
      <c r="F235" s="160"/>
      <c r="G235" s="160"/>
      <c r="H235" s="159"/>
      <c r="I235" s="160"/>
      <c r="J235" s="160"/>
      <c r="K235" s="160"/>
    </row>
    <row r="236" hidden="1" spans="1:13">
      <c r="A236" s="151" t="s">
        <v>1403</v>
      </c>
      <c r="B236" s="156">
        <v>2013904</v>
      </c>
      <c r="C236" s="157" t="s">
        <v>1543</v>
      </c>
      <c r="D236" s="158"/>
      <c r="E236" s="159">
        <v>0</v>
      </c>
      <c r="F236" s="160"/>
      <c r="G236" s="160"/>
      <c r="H236" s="159"/>
      <c r="I236" s="160"/>
      <c r="J236" s="160"/>
      <c r="K236" s="160"/>
    </row>
    <row r="237" hidden="1" spans="1:13">
      <c r="A237" s="151" t="s">
        <v>1403</v>
      </c>
      <c r="B237" s="156">
        <v>2013950</v>
      </c>
      <c r="C237" s="157" t="s">
        <v>1413</v>
      </c>
      <c r="D237" s="158"/>
      <c r="E237" s="159">
        <v>0</v>
      </c>
      <c r="F237" s="160"/>
      <c r="G237" s="160"/>
      <c r="H237" s="159"/>
      <c r="I237" s="160"/>
      <c r="J237" s="160"/>
      <c r="K237" s="160"/>
    </row>
    <row r="238" hidden="1" spans="1:13">
      <c r="A238" s="151" t="s">
        <v>1403</v>
      </c>
      <c r="B238" s="156">
        <v>2013999</v>
      </c>
      <c r="C238" s="157" t="s">
        <v>1532</v>
      </c>
      <c r="D238" s="158"/>
      <c r="E238" s="159">
        <v>0</v>
      </c>
      <c r="F238" s="160"/>
      <c r="G238" s="160"/>
      <c r="H238" s="159"/>
      <c r="I238" s="160"/>
      <c r="J238" s="160"/>
      <c r="K238" s="160"/>
    </row>
    <row r="239" ht="14.5" customHeight="1" spans="1:13">
      <c r="A239" s="151" t="s">
        <v>1401</v>
      </c>
      <c r="B239" s="148">
        <v>20140</v>
      </c>
      <c r="C239" s="152" t="s">
        <v>1533</v>
      </c>
      <c r="D239" s="150">
        <f>SUM(D240:D245)</f>
        <v>22</v>
      </c>
      <c r="E239" s="150">
        <f t="shared" ref="E239:K239" si="28">SUM(E240:E245)</f>
        <v>14</v>
      </c>
      <c r="F239" s="150">
        <f t="shared" si="28"/>
        <v>0</v>
      </c>
      <c r="G239" s="150">
        <f t="shared" si="28"/>
        <v>8</v>
      </c>
      <c r="H239" s="150">
        <f t="shared" si="28"/>
        <v>0</v>
      </c>
      <c r="I239" s="150">
        <f t="shared" si="28"/>
        <v>0</v>
      </c>
      <c r="J239" s="150">
        <f t="shared" si="28"/>
        <v>0</v>
      </c>
      <c r="K239" s="150">
        <f t="shared" si="28"/>
        <v>0</v>
      </c>
    </row>
    <row r="240" hidden="1" spans="1:13">
      <c r="A240" s="151" t="s">
        <v>1403</v>
      </c>
      <c r="B240" s="156">
        <v>2014001</v>
      </c>
      <c r="C240" s="157" t="s">
        <v>1451</v>
      </c>
      <c r="D240" s="158"/>
      <c r="E240" s="159">
        <v>0</v>
      </c>
      <c r="F240" s="160"/>
      <c r="G240" s="160"/>
      <c r="H240" s="159"/>
      <c r="I240" s="160"/>
      <c r="J240" s="160"/>
      <c r="K240" s="160"/>
    </row>
    <row r="241" ht="14.5" customHeight="1" spans="1:11">
      <c r="A241" s="151" t="s">
        <v>1403</v>
      </c>
      <c r="B241" s="148">
        <v>2014002</v>
      </c>
      <c r="C241" s="153" t="s">
        <v>1405</v>
      </c>
      <c r="D241" s="154">
        <v>14</v>
      </c>
      <c r="E241" s="155">
        <v>14</v>
      </c>
      <c r="F241" s="135"/>
      <c r="G241" s="135"/>
      <c r="H241" s="155">
        <v>0</v>
      </c>
      <c r="I241" s="135"/>
      <c r="J241" s="135"/>
      <c r="K241" s="135"/>
    </row>
    <row r="242" hidden="1" spans="1:11">
      <c r="A242" s="151" t="s">
        <v>1403</v>
      </c>
      <c r="B242" s="156">
        <v>2014003</v>
      </c>
      <c r="C242" s="157" t="s">
        <v>1406</v>
      </c>
      <c r="D242" s="158"/>
      <c r="E242" s="159">
        <v>0</v>
      </c>
      <c r="F242" s="160"/>
      <c r="G242" s="160"/>
      <c r="H242" s="159"/>
      <c r="I242" s="160"/>
      <c r="J242" s="160"/>
      <c r="K242" s="160"/>
    </row>
    <row r="243" ht="14.5" customHeight="1" spans="1:11">
      <c r="A243" s="151" t="s">
        <v>1403</v>
      </c>
      <c r="B243" s="148">
        <v>2014004</v>
      </c>
      <c r="C243" s="153" t="s">
        <v>1534</v>
      </c>
      <c r="D243" s="154">
        <v>8</v>
      </c>
      <c r="E243" s="155">
        <v>0</v>
      </c>
      <c r="F243" s="135"/>
      <c r="G243" s="155">
        <v>8</v>
      </c>
      <c r="H243" s="155">
        <v>0</v>
      </c>
      <c r="I243" s="135"/>
      <c r="J243" s="135"/>
      <c r="K243" s="135"/>
    </row>
    <row r="244" hidden="1" spans="1:11">
      <c r="A244" s="151" t="s">
        <v>1403</v>
      </c>
      <c r="B244" s="164">
        <v>2014050</v>
      </c>
      <c r="C244" s="165" t="s">
        <v>1413</v>
      </c>
      <c r="D244" s="158"/>
      <c r="E244" s="159">
        <v>0</v>
      </c>
      <c r="F244" s="160"/>
      <c r="G244" s="160"/>
      <c r="H244" s="159"/>
      <c r="I244" s="160"/>
      <c r="J244" s="160"/>
      <c r="K244" s="160"/>
    </row>
    <row r="245" hidden="1" spans="1:11">
      <c r="A245" s="151" t="s">
        <v>1403</v>
      </c>
      <c r="B245" s="156">
        <v>2014099</v>
      </c>
      <c r="C245" s="157" t="s">
        <v>1535</v>
      </c>
      <c r="D245" s="158"/>
      <c r="E245" s="159">
        <v>0</v>
      </c>
      <c r="F245" s="160"/>
      <c r="G245" s="160"/>
      <c r="H245" s="159"/>
      <c r="I245" s="160"/>
      <c r="J245" s="160"/>
      <c r="K245" s="160"/>
    </row>
    <row r="246" hidden="1" spans="1:11">
      <c r="A246" s="151" t="s">
        <v>1401</v>
      </c>
      <c r="B246" s="164">
        <v>20141</v>
      </c>
      <c r="C246" s="166" t="s">
        <v>1536</v>
      </c>
      <c r="D246" s="162">
        <f>SUM(D247:D251)</f>
        <v>0</v>
      </c>
      <c r="E246" s="162">
        <f t="shared" ref="E246:K246" si="29">SUM(E247:E251)</f>
        <v>0</v>
      </c>
      <c r="F246" s="162">
        <f t="shared" si="29"/>
        <v>0</v>
      </c>
      <c r="G246" s="162">
        <f t="shared" si="29"/>
        <v>0</v>
      </c>
      <c r="H246" s="162">
        <f t="shared" si="29"/>
        <v>0</v>
      </c>
      <c r="I246" s="162">
        <f t="shared" si="29"/>
        <v>0</v>
      </c>
      <c r="J246" s="162">
        <f t="shared" si="29"/>
        <v>0</v>
      </c>
      <c r="K246" s="162">
        <f t="shared" si="29"/>
        <v>0</v>
      </c>
    </row>
    <row r="247" hidden="1" spans="1:11">
      <c r="A247" s="151" t="s">
        <v>1403</v>
      </c>
      <c r="B247" s="164">
        <v>2014101</v>
      </c>
      <c r="C247" s="165" t="s">
        <v>1451</v>
      </c>
      <c r="D247" s="158"/>
      <c r="E247" s="159">
        <v>0</v>
      </c>
      <c r="F247" s="160"/>
      <c r="G247" s="160"/>
      <c r="H247" s="159"/>
      <c r="I247" s="160"/>
      <c r="J247" s="160"/>
      <c r="K247" s="160"/>
    </row>
    <row r="248" hidden="1" spans="1:11">
      <c r="A248" s="151" t="s">
        <v>1403</v>
      </c>
      <c r="B248" s="164">
        <v>2014102</v>
      </c>
      <c r="C248" s="165" t="s">
        <v>1436</v>
      </c>
      <c r="D248" s="158"/>
      <c r="E248" s="159">
        <v>0</v>
      </c>
      <c r="F248" s="160"/>
      <c r="G248" s="160"/>
      <c r="H248" s="159"/>
      <c r="I248" s="160"/>
      <c r="J248" s="160"/>
      <c r="K248" s="160"/>
    </row>
    <row r="249" hidden="1" spans="1:11">
      <c r="A249" s="151" t="s">
        <v>1403</v>
      </c>
      <c r="B249" s="164">
        <v>2014103</v>
      </c>
      <c r="C249" s="165" t="s">
        <v>1406</v>
      </c>
      <c r="D249" s="158"/>
      <c r="E249" s="159">
        <v>0</v>
      </c>
      <c r="F249" s="160"/>
      <c r="G249" s="160"/>
      <c r="H249" s="159"/>
      <c r="I249" s="160"/>
      <c r="J249" s="160"/>
      <c r="K249" s="160"/>
    </row>
    <row r="250" hidden="1" spans="1:11">
      <c r="A250" s="151" t="s">
        <v>1403</v>
      </c>
      <c r="B250" s="164">
        <v>2014150</v>
      </c>
      <c r="C250" s="165" t="s">
        <v>1413</v>
      </c>
      <c r="D250" s="158"/>
      <c r="E250" s="159">
        <v>0</v>
      </c>
      <c r="F250" s="160"/>
      <c r="G250" s="160"/>
      <c r="H250" s="159"/>
      <c r="I250" s="160"/>
      <c r="J250" s="160"/>
      <c r="K250" s="160"/>
    </row>
    <row r="251" hidden="1" spans="1:11">
      <c r="A251" s="151" t="s">
        <v>1403</v>
      </c>
      <c r="B251" s="164">
        <v>2014199</v>
      </c>
      <c r="C251" s="165" t="s">
        <v>1537</v>
      </c>
      <c r="D251" s="158"/>
      <c r="E251" s="159">
        <v>0</v>
      </c>
      <c r="F251" s="160"/>
      <c r="G251" s="160"/>
      <c r="H251" s="159"/>
      <c r="I251" s="160"/>
      <c r="J251" s="160"/>
      <c r="K251" s="160"/>
    </row>
    <row r="252" ht="14.5" customHeight="1" spans="1:11">
      <c r="A252" s="151" t="s">
        <v>1401</v>
      </c>
      <c r="B252" s="148">
        <v>20199</v>
      </c>
      <c r="C252" s="152" t="s">
        <v>1538</v>
      </c>
      <c r="D252" s="150">
        <f>SUM(D253:D254)</f>
        <v>407</v>
      </c>
      <c r="E252" s="150">
        <f t="shared" ref="E252:K252" si="30">SUM(E253:E254)</f>
        <v>271</v>
      </c>
      <c r="F252" s="150">
        <f t="shared" si="30"/>
        <v>0</v>
      </c>
      <c r="G252" s="150">
        <f t="shared" si="30"/>
        <v>0</v>
      </c>
      <c r="H252" s="150">
        <f t="shared" si="30"/>
        <v>136</v>
      </c>
      <c r="I252" s="150">
        <f t="shared" si="30"/>
        <v>0</v>
      </c>
      <c r="J252" s="150">
        <f t="shared" si="30"/>
        <v>0</v>
      </c>
      <c r="K252" s="150">
        <f t="shared" si="30"/>
        <v>0</v>
      </c>
    </row>
    <row r="253" hidden="1" spans="1:11">
      <c r="A253" s="151" t="s">
        <v>1403</v>
      </c>
      <c r="B253" s="156">
        <v>2019901</v>
      </c>
      <c r="C253" s="157" t="s">
        <v>1539</v>
      </c>
      <c r="D253" s="158"/>
      <c r="E253" s="159">
        <v>0</v>
      </c>
      <c r="F253" s="160"/>
      <c r="G253" s="160"/>
      <c r="H253" s="159"/>
      <c r="I253" s="160"/>
      <c r="J253" s="160"/>
      <c r="K253" s="160"/>
    </row>
    <row r="254" ht="14.5" customHeight="1" spans="1:11">
      <c r="A254" s="151" t="s">
        <v>1403</v>
      </c>
      <c r="B254" s="148">
        <v>2019999</v>
      </c>
      <c r="C254" s="153" t="s">
        <v>1540</v>
      </c>
      <c r="D254" s="154">
        <f>2873-2466</f>
        <v>407</v>
      </c>
      <c r="E254" s="155">
        <v>271</v>
      </c>
      <c r="F254" s="135"/>
      <c r="G254" s="135"/>
      <c r="H254" s="155">
        <v>136</v>
      </c>
      <c r="I254" s="135"/>
      <c r="J254" s="135"/>
      <c r="K254" s="135"/>
    </row>
    <row r="255" hidden="1" spans="1:11">
      <c r="A255" s="151" t="s">
        <v>1399</v>
      </c>
      <c r="B255" s="156">
        <v>202</v>
      </c>
      <c r="C255" s="161" t="s">
        <v>1541</v>
      </c>
      <c r="D255" s="162">
        <f>SUM(D256,D263,D266,D269,D275,D280,D282,D287,D293)</f>
        <v>0</v>
      </c>
      <c r="E255" s="162">
        <f t="shared" ref="E255:K255" si="31">SUM(E256,E263,E266,E269,E275,E280,E282,E287,E293)</f>
        <v>0</v>
      </c>
      <c r="F255" s="162">
        <f t="shared" si="31"/>
        <v>0</v>
      </c>
      <c r="G255" s="162">
        <f t="shared" si="31"/>
        <v>0</v>
      </c>
      <c r="H255" s="162">
        <f t="shared" si="31"/>
        <v>0</v>
      </c>
      <c r="I255" s="162">
        <f t="shared" si="31"/>
        <v>0</v>
      </c>
      <c r="J255" s="162">
        <f t="shared" si="31"/>
        <v>0</v>
      </c>
      <c r="K255" s="162">
        <f t="shared" si="31"/>
        <v>0</v>
      </c>
    </row>
    <row r="256" hidden="1" spans="1:11">
      <c r="A256" s="151" t="s">
        <v>1401</v>
      </c>
      <c r="B256" s="156">
        <v>20201</v>
      </c>
      <c r="C256" s="161" t="s">
        <v>1542</v>
      </c>
      <c r="D256" s="162">
        <f>SUM(D257:D262)</f>
        <v>0</v>
      </c>
      <c r="E256" s="162">
        <f t="shared" ref="E256:K256" si="32">SUM(E257:E262)</f>
        <v>0</v>
      </c>
      <c r="F256" s="162">
        <f t="shared" si="32"/>
        <v>0</v>
      </c>
      <c r="G256" s="162">
        <f t="shared" si="32"/>
        <v>0</v>
      </c>
      <c r="H256" s="162">
        <f t="shared" si="32"/>
        <v>0</v>
      </c>
      <c r="I256" s="162">
        <f t="shared" si="32"/>
        <v>0</v>
      </c>
      <c r="J256" s="162">
        <f t="shared" si="32"/>
        <v>0</v>
      </c>
      <c r="K256" s="162">
        <f t="shared" si="32"/>
        <v>0</v>
      </c>
    </row>
    <row r="257" hidden="1" spans="1:11">
      <c r="A257" s="151" t="s">
        <v>1403</v>
      </c>
      <c r="B257" s="156">
        <v>2020101</v>
      </c>
      <c r="C257" s="157" t="s">
        <v>1451</v>
      </c>
      <c r="D257" s="158"/>
      <c r="E257" s="159">
        <v>0</v>
      </c>
      <c r="F257" s="160"/>
      <c r="G257" s="160"/>
      <c r="H257" s="159"/>
      <c r="I257" s="160"/>
      <c r="J257" s="160"/>
      <c r="K257" s="160"/>
    </row>
    <row r="258" hidden="1" spans="1:11">
      <c r="A258" s="151" t="s">
        <v>1403</v>
      </c>
      <c r="B258" s="156">
        <v>2020102</v>
      </c>
      <c r="C258" s="157" t="s">
        <v>1436</v>
      </c>
      <c r="D258" s="158"/>
      <c r="E258" s="159">
        <v>0</v>
      </c>
      <c r="F258" s="160"/>
      <c r="G258" s="160"/>
      <c r="H258" s="159"/>
      <c r="I258" s="160"/>
      <c r="J258" s="160"/>
      <c r="K258" s="160"/>
    </row>
    <row r="259" hidden="1" spans="1:11">
      <c r="A259" s="151" t="s">
        <v>1403</v>
      </c>
      <c r="B259" s="156">
        <v>2020103</v>
      </c>
      <c r="C259" s="157" t="s">
        <v>1406</v>
      </c>
      <c r="D259" s="158"/>
      <c r="E259" s="159">
        <v>0</v>
      </c>
      <c r="F259" s="160"/>
      <c r="G259" s="160"/>
      <c r="H259" s="159"/>
      <c r="I259" s="160"/>
      <c r="J259" s="160"/>
      <c r="K259" s="160"/>
    </row>
    <row r="260" hidden="1" spans="1:11">
      <c r="A260" s="151" t="s">
        <v>1403</v>
      </c>
      <c r="B260" s="156">
        <v>2020104</v>
      </c>
      <c r="C260" s="157" t="s">
        <v>1543</v>
      </c>
      <c r="D260" s="158"/>
      <c r="E260" s="159">
        <v>0</v>
      </c>
      <c r="F260" s="160"/>
      <c r="G260" s="160"/>
      <c r="H260" s="159"/>
      <c r="I260" s="160"/>
      <c r="J260" s="160"/>
      <c r="K260" s="160"/>
    </row>
    <row r="261" hidden="1" spans="1:11">
      <c r="A261" s="151" t="s">
        <v>1403</v>
      </c>
      <c r="B261" s="156">
        <v>2020150</v>
      </c>
      <c r="C261" s="157" t="s">
        <v>1413</v>
      </c>
      <c r="D261" s="158"/>
      <c r="E261" s="159">
        <v>0</v>
      </c>
      <c r="F261" s="160"/>
      <c r="G261" s="160"/>
      <c r="H261" s="159"/>
      <c r="I261" s="160"/>
      <c r="J261" s="160"/>
      <c r="K261" s="160"/>
    </row>
    <row r="262" hidden="1" spans="1:11">
      <c r="A262" s="151" t="s">
        <v>1403</v>
      </c>
      <c r="B262" s="156">
        <v>2020199</v>
      </c>
      <c r="C262" s="157" t="s">
        <v>1544</v>
      </c>
      <c r="D262" s="158"/>
      <c r="E262" s="159">
        <v>0</v>
      </c>
      <c r="F262" s="160"/>
      <c r="G262" s="160"/>
      <c r="H262" s="159"/>
      <c r="I262" s="160"/>
      <c r="J262" s="160"/>
      <c r="K262" s="160"/>
    </row>
    <row r="263" hidden="1" spans="1:11">
      <c r="A263" s="151" t="s">
        <v>1401</v>
      </c>
      <c r="B263" s="156">
        <v>20202</v>
      </c>
      <c r="C263" s="161" t="s">
        <v>1545</v>
      </c>
      <c r="D263" s="162">
        <f>SUM(D264:D265)</f>
        <v>0</v>
      </c>
      <c r="E263" s="162">
        <f t="shared" ref="E263:K263" si="33">SUM(E264:E265)</f>
        <v>0</v>
      </c>
      <c r="F263" s="162">
        <f t="shared" si="33"/>
        <v>0</v>
      </c>
      <c r="G263" s="162">
        <f t="shared" si="33"/>
        <v>0</v>
      </c>
      <c r="H263" s="162">
        <f t="shared" si="33"/>
        <v>0</v>
      </c>
      <c r="I263" s="162">
        <f t="shared" si="33"/>
        <v>0</v>
      </c>
      <c r="J263" s="162">
        <f t="shared" si="33"/>
        <v>0</v>
      </c>
      <c r="K263" s="162">
        <f t="shared" si="33"/>
        <v>0</v>
      </c>
    </row>
    <row r="264" hidden="1" spans="1:11">
      <c r="A264" s="151" t="s">
        <v>1403</v>
      </c>
      <c r="B264" s="156">
        <v>2020201</v>
      </c>
      <c r="C264" s="157" t="s">
        <v>1546</v>
      </c>
      <c r="D264" s="158"/>
      <c r="E264" s="159">
        <v>0</v>
      </c>
      <c r="F264" s="160"/>
      <c r="G264" s="160"/>
      <c r="H264" s="159"/>
      <c r="I264" s="160"/>
      <c r="J264" s="160"/>
      <c r="K264" s="160"/>
    </row>
    <row r="265" hidden="1" spans="1:11">
      <c r="A265" s="151" t="s">
        <v>1403</v>
      </c>
      <c r="B265" s="156">
        <v>2020202</v>
      </c>
      <c r="C265" s="157" t="s">
        <v>1547</v>
      </c>
      <c r="D265" s="158"/>
      <c r="E265" s="159">
        <v>0</v>
      </c>
      <c r="F265" s="160"/>
      <c r="G265" s="160"/>
      <c r="H265" s="159"/>
      <c r="I265" s="160"/>
      <c r="J265" s="160"/>
      <c r="K265" s="160"/>
    </row>
    <row r="266" hidden="1" spans="1:11">
      <c r="A266" s="151" t="s">
        <v>1401</v>
      </c>
      <c r="B266" s="156">
        <v>20203</v>
      </c>
      <c r="C266" s="161" t="s">
        <v>1548</v>
      </c>
      <c r="D266" s="162">
        <f>SUM(D267:D268)</f>
        <v>0</v>
      </c>
      <c r="E266" s="162">
        <f t="shared" ref="E266:K266" si="34">SUM(E267:E268)</f>
        <v>0</v>
      </c>
      <c r="F266" s="162">
        <f t="shared" si="34"/>
        <v>0</v>
      </c>
      <c r="G266" s="162">
        <f t="shared" si="34"/>
        <v>0</v>
      </c>
      <c r="H266" s="162">
        <f t="shared" si="34"/>
        <v>0</v>
      </c>
      <c r="I266" s="162">
        <f t="shared" si="34"/>
        <v>0</v>
      </c>
      <c r="J266" s="162">
        <f t="shared" si="34"/>
        <v>0</v>
      </c>
      <c r="K266" s="162">
        <f t="shared" si="34"/>
        <v>0</v>
      </c>
    </row>
    <row r="267" hidden="1" spans="1:11">
      <c r="A267" s="151" t="s">
        <v>1403</v>
      </c>
      <c r="B267" s="156">
        <v>2020304</v>
      </c>
      <c r="C267" s="157" t="s">
        <v>1549</v>
      </c>
      <c r="D267" s="158"/>
      <c r="E267" s="159">
        <v>0</v>
      </c>
      <c r="F267" s="160"/>
      <c r="G267" s="160"/>
      <c r="H267" s="159"/>
      <c r="I267" s="160"/>
      <c r="J267" s="160"/>
      <c r="K267" s="160"/>
    </row>
    <row r="268" hidden="1" spans="1:11">
      <c r="A268" s="151" t="s">
        <v>1403</v>
      </c>
      <c r="B268" s="156">
        <v>2020306</v>
      </c>
      <c r="C268" s="157" t="s">
        <v>1550</v>
      </c>
      <c r="D268" s="158"/>
      <c r="E268" s="159">
        <v>0</v>
      </c>
      <c r="F268" s="160"/>
      <c r="G268" s="160"/>
      <c r="H268" s="159"/>
      <c r="I268" s="160"/>
      <c r="J268" s="160"/>
      <c r="K268" s="160"/>
    </row>
    <row r="269" hidden="1" spans="1:11">
      <c r="A269" s="151" t="s">
        <v>1401</v>
      </c>
      <c r="B269" s="156">
        <v>20204</v>
      </c>
      <c r="C269" s="161" t="s">
        <v>1551</v>
      </c>
      <c r="D269" s="162">
        <f>SUM(D270:D274)</f>
        <v>0</v>
      </c>
      <c r="E269" s="162">
        <f t="shared" ref="E269:K269" si="35">SUM(E270:E274)</f>
        <v>0</v>
      </c>
      <c r="F269" s="162">
        <f t="shared" si="35"/>
        <v>0</v>
      </c>
      <c r="G269" s="162">
        <f t="shared" si="35"/>
        <v>0</v>
      </c>
      <c r="H269" s="162">
        <f t="shared" si="35"/>
        <v>0</v>
      </c>
      <c r="I269" s="162">
        <f t="shared" si="35"/>
        <v>0</v>
      </c>
      <c r="J269" s="162">
        <f t="shared" si="35"/>
        <v>0</v>
      </c>
      <c r="K269" s="162">
        <f t="shared" si="35"/>
        <v>0</v>
      </c>
    </row>
    <row r="270" hidden="1" spans="1:11">
      <c r="A270" s="151" t="s">
        <v>1403</v>
      </c>
      <c r="B270" s="156">
        <v>2020401</v>
      </c>
      <c r="C270" s="157" t="s">
        <v>1552</v>
      </c>
      <c r="D270" s="158"/>
      <c r="E270" s="159">
        <v>0</v>
      </c>
      <c r="F270" s="160"/>
      <c r="G270" s="160"/>
      <c r="H270" s="159"/>
      <c r="I270" s="160"/>
      <c r="J270" s="160"/>
      <c r="K270" s="160"/>
    </row>
    <row r="271" hidden="1" spans="1:11">
      <c r="A271" s="151" t="s">
        <v>1403</v>
      </c>
      <c r="B271" s="156">
        <v>2020402</v>
      </c>
      <c r="C271" s="157" t="s">
        <v>1553</v>
      </c>
      <c r="D271" s="158"/>
      <c r="E271" s="159">
        <v>0</v>
      </c>
      <c r="F271" s="160"/>
      <c r="G271" s="160"/>
      <c r="H271" s="159"/>
      <c r="I271" s="160"/>
      <c r="J271" s="160"/>
      <c r="K271" s="160"/>
    </row>
    <row r="272" hidden="1" spans="1:11">
      <c r="A272" s="151" t="s">
        <v>1403</v>
      </c>
      <c r="B272" s="156">
        <v>2020403</v>
      </c>
      <c r="C272" s="157" t="s">
        <v>1554</v>
      </c>
      <c r="D272" s="158"/>
      <c r="E272" s="159">
        <v>0</v>
      </c>
      <c r="F272" s="160"/>
      <c r="G272" s="160"/>
      <c r="H272" s="159"/>
      <c r="I272" s="160"/>
      <c r="J272" s="160"/>
      <c r="K272" s="160"/>
    </row>
    <row r="273" hidden="1" spans="1:11">
      <c r="A273" s="151" t="s">
        <v>1403</v>
      </c>
      <c r="B273" s="156">
        <v>2020404</v>
      </c>
      <c r="C273" s="157" t="s">
        <v>1555</v>
      </c>
      <c r="D273" s="158"/>
      <c r="E273" s="159">
        <v>0</v>
      </c>
      <c r="F273" s="160"/>
      <c r="G273" s="160"/>
      <c r="H273" s="159"/>
      <c r="I273" s="160"/>
      <c r="J273" s="160"/>
      <c r="K273" s="160"/>
    </row>
    <row r="274" hidden="1" spans="1:11">
      <c r="A274" s="151" t="s">
        <v>1403</v>
      </c>
      <c r="B274" s="156">
        <v>2020499</v>
      </c>
      <c r="C274" s="157" t="s">
        <v>1556</v>
      </c>
      <c r="D274" s="158"/>
      <c r="E274" s="159">
        <v>0</v>
      </c>
      <c r="F274" s="160"/>
      <c r="G274" s="160"/>
      <c r="H274" s="159"/>
      <c r="I274" s="160"/>
      <c r="J274" s="160"/>
      <c r="K274" s="160"/>
    </row>
    <row r="275" hidden="1" spans="1:11">
      <c r="A275" s="151" t="s">
        <v>1401</v>
      </c>
      <c r="B275" s="156">
        <v>20205</v>
      </c>
      <c r="C275" s="161" t="s">
        <v>1557</v>
      </c>
      <c r="D275" s="162">
        <f>SUM(D276:D279)</f>
        <v>0</v>
      </c>
      <c r="E275" s="162">
        <f t="shared" ref="E275:K275" si="36">SUM(E276:E279)</f>
        <v>0</v>
      </c>
      <c r="F275" s="162">
        <f t="shared" si="36"/>
        <v>0</v>
      </c>
      <c r="G275" s="162">
        <f t="shared" si="36"/>
        <v>0</v>
      </c>
      <c r="H275" s="162">
        <f t="shared" si="36"/>
        <v>0</v>
      </c>
      <c r="I275" s="162">
        <f t="shared" si="36"/>
        <v>0</v>
      </c>
      <c r="J275" s="162">
        <f t="shared" si="36"/>
        <v>0</v>
      </c>
      <c r="K275" s="162">
        <f t="shared" si="36"/>
        <v>0</v>
      </c>
    </row>
    <row r="276" hidden="1" spans="1:11">
      <c r="A276" s="151" t="s">
        <v>1403</v>
      </c>
      <c r="B276" s="156">
        <v>2020503</v>
      </c>
      <c r="C276" s="157" t="s">
        <v>1558</v>
      </c>
      <c r="D276" s="158"/>
      <c r="E276" s="159">
        <v>0</v>
      </c>
      <c r="F276" s="160"/>
      <c r="G276" s="160"/>
      <c r="H276" s="159"/>
      <c r="I276" s="160"/>
      <c r="J276" s="160"/>
      <c r="K276" s="160"/>
    </row>
    <row r="277" hidden="1" spans="1:11">
      <c r="A277" s="151" t="s">
        <v>1403</v>
      </c>
      <c r="B277" s="156">
        <v>2020504</v>
      </c>
      <c r="C277" s="157" t="s">
        <v>1559</v>
      </c>
      <c r="D277" s="158"/>
      <c r="E277" s="159">
        <v>0</v>
      </c>
      <c r="F277" s="160"/>
      <c r="G277" s="160"/>
      <c r="H277" s="159"/>
      <c r="I277" s="160"/>
      <c r="J277" s="160"/>
      <c r="K277" s="160"/>
    </row>
    <row r="278" hidden="1" spans="1:11">
      <c r="A278" s="151" t="s">
        <v>1403</v>
      </c>
      <c r="B278" s="156">
        <v>2020505</v>
      </c>
      <c r="C278" s="157" t="s">
        <v>1560</v>
      </c>
      <c r="D278" s="158"/>
      <c r="E278" s="159">
        <v>0</v>
      </c>
      <c r="F278" s="160"/>
      <c r="G278" s="160"/>
      <c r="H278" s="159"/>
      <c r="I278" s="160"/>
      <c r="J278" s="160"/>
      <c r="K278" s="160"/>
    </row>
    <row r="279" hidden="1" spans="1:11">
      <c r="A279" s="151" t="s">
        <v>1403</v>
      </c>
      <c r="B279" s="156">
        <v>2020599</v>
      </c>
      <c r="C279" s="157" t="s">
        <v>1561</v>
      </c>
      <c r="D279" s="158"/>
      <c r="E279" s="159">
        <v>0</v>
      </c>
      <c r="F279" s="160"/>
      <c r="G279" s="160"/>
      <c r="H279" s="159"/>
      <c r="I279" s="160"/>
      <c r="J279" s="160"/>
      <c r="K279" s="160"/>
    </row>
    <row r="280" hidden="1" spans="1:11">
      <c r="A280" s="151" t="s">
        <v>1401</v>
      </c>
      <c r="B280" s="156">
        <v>20206</v>
      </c>
      <c r="C280" s="161" t="s">
        <v>1562</v>
      </c>
      <c r="D280" s="162">
        <f>D281</f>
        <v>0</v>
      </c>
      <c r="E280" s="162">
        <f t="shared" ref="E280:K280" si="37">E281</f>
        <v>0</v>
      </c>
      <c r="F280" s="162">
        <f t="shared" si="37"/>
        <v>0</v>
      </c>
      <c r="G280" s="162">
        <f t="shared" si="37"/>
        <v>0</v>
      </c>
      <c r="H280" s="162">
        <f t="shared" si="37"/>
        <v>0</v>
      </c>
      <c r="I280" s="162">
        <f t="shared" si="37"/>
        <v>0</v>
      </c>
      <c r="J280" s="162">
        <f t="shared" si="37"/>
        <v>0</v>
      </c>
      <c r="K280" s="162">
        <f t="shared" si="37"/>
        <v>0</v>
      </c>
    </row>
    <row r="281" hidden="1" spans="1:11">
      <c r="A281" s="151" t="s">
        <v>1403</v>
      </c>
      <c r="B281" s="156">
        <v>2020601</v>
      </c>
      <c r="C281" s="157" t="s">
        <v>1563</v>
      </c>
      <c r="D281" s="158"/>
      <c r="E281" s="159">
        <v>0</v>
      </c>
      <c r="F281" s="160"/>
      <c r="G281" s="160"/>
      <c r="H281" s="159"/>
      <c r="I281" s="160"/>
      <c r="J281" s="160"/>
      <c r="K281" s="160"/>
    </row>
    <row r="282" hidden="1" spans="1:11">
      <c r="A282" s="151" t="s">
        <v>1401</v>
      </c>
      <c r="B282" s="156">
        <v>20207</v>
      </c>
      <c r="C282" s="161" t="s">
        <v>1564</v>
      </c>
      <c r="D282" s="162">
        <f>SUM(D283:D286)</f>
        <v>0</v>
      </c>
      <c r="E282" s="162">
        <f t="shared" ref="E282:K282" si="38">SUM(E283:E286)</f>
        <v>0</v>
      </c>
      <c r="F282" s="162">
        <f t="shared" si="38"/>
        <v>0</v>
      </c>
      <c r="G282" s="162">
        <f t="shared" si="38"/>
        <v>0</v>
      </c>
      <c r="H282" s="162">
        <f t="shared" si="38"/>
        <v>0</v>
      </c>
      <c r="I282" s="162">
        <f t="shared" si="38"/>
        <v>0</v>
      </c>
      <c r="J282" s="162">
        <f t="shared" si="38"/>
        <v>0</v>
      </c>
      <c r="K282" s="162">
        <f t="shared" si="38"/>
        <v>0</v>
      </c>
    </row>
    <row r="283" hidden="1" spans="1:11">
      <c r="A283" s="151" t="s">
        <v>1403</v>
      </c>
      <c r="B283" s="156">
        <v>2020701</v>
      </c>
      <c r="C283" s="157" t="s">
        <v>1565</v>
      </c>
      <c r="D283" s="158"/>
      <c r="E283" s="159">
        <v>0</v>
      </c>
      <c r="F283" s="160"/>
      <c r="G283" s="160"/>
      <c r="H283" s="159"/>
      <c r="I283" s="160"/>
      <c r="J283" s="160"/>
      <c r="K283" s="160"/>
    </row>
    <row r="284" hidden="1" spans="1:11">
      <c r="A284" s="151" t="s">
        <v>1403</v>
      </c>
      <c r="B284" s="156">
        <v>2020702</v>
      </c>
      <c r="C284" s="157" t="s">
        <v>1566</v>
      </c>
      <c r="D284" s="158"/>
      <c r="E284" s="159">
        <v>0</v>
      </c>
      <c r="F284" s="160"/>
      <c r="G284" s="160"/>
      <c r="H284" s="159"/>
      <c r="I284" s="160"/>
      <c r="J284" s="160"/>
      <c r="K284" s="160"/>
    </row>
    <row r="285" hidden="1" spans="1:11">
      <c r="A285" s="151" t="s">
        <v>1403</v>
      </c>
      <c r="B285" s="156">
        <v>2020703</v>
      </c>
      <c r="C285" s="157" t="s">
        <v>1567</v>
      </c>
      <c r="D285" s="158"/>
      <c r="E285" s="159">
        <v>0</v>
      </c>
      <c r="F285" s="160"/>
      <c r="G285" s="160"/>
      <c r="H285" s="159"/>
      <c r="I285" s="160"/>
      <c r="J285" s="160"/>
      <c r="K285" s="160"/>
    </row>
    <row r="286" hidden="1" spans="1:11">
      <c r="A286" s="151" t="s">
        <v>1403</v>
      </c>
      <c r="B286" s="156">
        <v>2020799</v>
      </c>
      <c r="C286" s="157" t="s">
        <v>1568</v>
      </c>
      <c r="D286" s="158"/>
      <c r="E286" s="159">
        <v>0</v>
      </c>
      <c r="F286" s="160"/>
      <c r="G286" s="160"/>
      <c r="H286" s="159"/>
      <c r="I286" s="160"/>
      <c r="J286" s="160"/>
      <c r="K286" s="160"/>
    </row>
    <row r="287" hidden="1" spans="1:11">
      <c r="A287" s="151" t="s">
        <v>1401</v>
      </c>
      <c r="B287" s="156">
        <v>20208</v>
      </c>
      <c r="C287" s="161" t="s">
        <v>1569</v>
      </c>
      <c r="D287" s="162">
        <f>SUM(D288:D292)</f>
        <v>0</v>
      </c>
      <c r="E287" s="162">
        <f t="shared" ref="E287:K287" si="39">SUM(E288:E292)</f>
        <v>0</v>
      </c>
      <c r="F287" s="162">
        <f t="shared" si="39"/>
        <v>0</v>
      </c>
      <c r="G287" s="162">
        <f t="shared" si="39"/>
        <v>0</v>
      </c>
      <c r="H287" s="162">
        <f t="shared" si="39"/>
        <v>0</v>
      </c>
      <c r="I287" s="162">
        <f t="shared" si="39"/>
        <v>0</v>
      </c>
      <c r="J287" s="162">
        <f t="shared" si="39"/>
        <v>0</v>
      </c>
      <c r="K287" s="162">
        <f t="shared" si="39"/>
        <v>0</v>
      </c>
    </row>
    <row r="288" hidden="1" spans="1:11">
      <c r="A288" s="151" t="s">
        <v>1403</v>
      </c>
      <c r="B288" s="156">
        <v>2020801</v>
      </c>
      <c r="C288" s="157" t="s">
        <v>1451</v>
      </c>
      <c r="D288" s="158"/>
      <c r="E288" s="159">
        <v>0</v>
      </c>
      <c r="F288" s="160"/>
      <c r="G288" s="160"/>
      <c r="H288" s="159"/>
      <c r="I288" s="160"/>
      <c r="J288" s="160"/>
      <c r="K288" s="160"/>
    </row>
    <row r="289" hidden="1" spans="1:11">
      <c r="A289" s="151" t="s">
        <v>1403</v>
      </c>
      <c r="B289" s="156">
        <v>2020802</v>
      </c>
      <c r="C289" s="157" t="s">
        <v>1436</v>
      </c>
      <c r="D289" s="158"/>
      <c r="E289" s="159">
        <v>0</v>
      </c>
      <c r="F289" s="160"/>
      <c r="G289" s="160"/>
      <c r="H289" s="159"/>
      <c r="I289" s="160"/>
      <c r="J289" s="160"/>
      <c r="K289" s="160"/>
    </row>
    <row r="290" hidden="1" spans="1:11">
      <c r="A290" s="151" t="s">
        <v>1403</v>
      </c>
      <c r="B290" s="156">
        <v>2020803</v>
      </c>
      <c r="C290" s="157" t="s">
        <v>1406</v>
      </c>
      <c r="D290" s="158"/>
      <c r="E290" s="159">
        <v>0</v>
      </c>
      <c r="F290" s="160"/>
      <c r="G290" s="160"/>
      <c r="H290" s="159"/>
      <c r="I290" s="160"/>
      <c r="J290" s="160"/>
      <c r="K290" s="160"/>
    </row>
    <row r="291" hidden="1" spans="1:11">
      <c r="A291" s="151" t="s">
        <v>1403</v>
      </c>
      <c r="B291" s="156">
        <v>2020850</v>
      </c>
      <c r="C291" s="157" t="s">
        <v>1413</v>
      </c>
      <c r="D291" s="158"/>
      <c r="E291" s="159">
        <v>0</v>
      </c>
      <c r="F291" s="160"/>
      <c r="G291" s="160"/>
      <c r="H291" s="159"/>
      <c r="I291" s="160"/>
      <c r="J291" s="160"/>
      <c r="K291" s="160"/>
    </row>
    <row r="292" hidden="1" spans="1:11">
      <c r="A292" s="151" t="s">
        <v>1403</v>
      </c>
      <c r="B292" s="156">
        <v>2020899</v>
      </c>
      <c r="C292" s="157" t="s">
        <v>1570</v>
      </c>
      <c r="D292" s="158"/>
      <c r="E292" s="159">
        <v>0</v>
      </c>
      <c r="F292" s="160"/>
      <c r="G292" s="160"/>
      <c r="H292" s="159"/>
      <c r="I292" s="160"/>
      <c r="J292" s="160"/>
      <c r="K292" s="160"/>
    </row>
    <row r="293" hidden="1" spans="1:11">
      <c r="A293" s="151" t="s">
        <v>1401</v>
      </c>
      <c r="B293" s="156">
        <v>20299</v>
      </c>
      <c r="C293" s="161" t="s">
        <v>1571</v>
      </c>
      <c r="D293" s="162">
        <f>D294</f>
        <v>0</v>
      </c>
      <c r="E293" s="162">
        <f t="shared" ref="E293:K293" si="40">E294</f>
        <v>0</v>
      </c>
      <c r="F293" s="162">
        <f t="shared" si="40"/>
        <v>0</v>
      </c>
      <c r="G293" s="162">
        <f t="shared" si="40"/>
        <v>0</v>
      </c>
      <c r="H293" s="162">
        <f t="shared" si="40"/>
        <v>0</v>
      </c>
      <c r="I293" s="162">
        <f t="shared" si="40"/>
        <v>0</v>
      </c>
      <c r="J293" s="162">
        <f t="shared" si="40"/>
        <v>0</v>
      </c>
      <c r="K293" s="162">
        <f t="shared" si="40"/>
        <v>0</v>
      </c>
    </row>
    <row r="294" hidden="1" spans="1:11">
      <c r="A294" s="151" t="s">
        <v>1403</v>
      </c>
      <c r="B294" s="156">
        <v>2029999</v>
      </c>
      <c r="C294" s="157" t="s">
        <v>1572</v>
      </c>
      <c r="D294" s="158"/>
      <c r="E294" s="159">
        <v>0</v>
      </c>
      <c r="F294" s="160"/>
      <c r="G294" s="160"/>
      <c r="H294" s="159"/>
      <c r="I294" s="160"/>
      <c r="J294" s="160"/>
      <c r="K294" s="160"/>
    </row>
    <row r="295" ht="14.5" customHeight="1" spans="1:11">
      <c r="A295" s="151" t="s">
        <v>1399</v>
      </c>
      <c r="B295" s="148">
        <v>203</v>
      </c>
      <c r="C295" s="152" t="s">
        <v>1573</v>
      </c>
      <c r="D295" s="150">
        <f>SUM(D296,D300,D302,D304,D312)</f>
        <v>189</v>
      </c>
      <c r="E295" s="150">
        <f t="shared" ref="E295:K295" si="41">SUM(E296,E300,E302,E304,E312)</f>
        <v>150</v>
      </c>
      <c r="F295" s="150">
        <f t="shared" si="41"/>
        <v>0</v>
      </c>
      <c r="G295" s="150">
        <f t="shared" si="41"/>
        <v>39</v>
      </c>
      <c r="H295" s="150">
        <f t="shared" si="41"/>
        <v>0</v>
      </c>
      <c r="I295" s="150">
        <f t="shared" si="41"/>
        <v>0</v>
      </c>
      <c r="J295" s="150">
        <f t="shared" si="41"/>
        <v>0</v>
      </c>
      <c r="K295" s="150">
        <f t="shared" si="41"/>
        <v>0</v>
      </c>
    </row>
    <row r="296" hidden="1" spans="1:11">
      <c r="A296" s="151" t="s">
        <v>1401</v>
      </c>
      <c r="B296" s="156">
        <v>20301</v>
      </c>
      <c r="C296" s="161" t="s">
        <v>1574</v>
      </c>
      <c r="D296" s="162">
        <f>SUM(D297:D299)</f>
        <v>0</v>
      </c>
      <c r="E296" s="162">
        <f t="shared" ref="E296:K296" si="42">SUM(E297:E299)</f>
        <v>0</v>
      </c>
      <c r="F296" s="162">
        <f t="shared" si="42"/>
        <v>0</v>
      </c>
      <c r="G296" s="162">
        <f t="shared" si="42"/>
        <v>0</v>
      </c>
      <c r="H296" s="162">
        <f t="shared" si="42"/>
        <v>0</v>
      </c>
      <c r="I296" s="162">
        <f t="shared" si="42"/>
        <v>0</v>
      </c>
      <c r="J296" s="162">
        <f t="shared" si="42"/>
        <v>0</v>
      </c>
      <c r="K296" s="162">
        <f t="shared" si="42"/>
        <v>0</v>
      </c>
    </row>
    <row r="297" hidden="1" spans="1:11">
      <c r="A297" s="151" t="s">
        <v>1403</v>
      </c>
      <c r="B297" s="156">
        <v>2030101</v>
      </c>
      <c r="C297" s="157" t="s">
        <v>1575</v>
      </c>
      <c r="D297" s="158"/>
      <c r="E297" s="159">
        <v>0</v>
      </c>
      <c r="F297" s="160"/>
      <c r="G297" s="160"/>
      <c r="H297" s="159"/>
      <c r="I297" s="160"/>
      <c r="J297" s="160"/>
      <c r="K297" s="160"/>
    </row>
    <row r="298" hidden="1" spans="1:11">
      <c r="A298" s="151" t="s">
        <v>1403</v>
      </c>
      <c r="B298" s="156">
        <v>2030102</v>
      </c>
      <c r="C298" s="157" t="s">
        <v>1576</v>
      </c>
      <c r="D298" s="158"/>
      <c r="E298" s="159">
        <v>0</v>
      </c>
      <c r="F298" s="160"/>
      <c r="G298" s="160"/>
      <c r="H298" s="159"/>
      <c r="I298" s="160"/>
      <c r="J298" s="160"/>
      <c r="K298" s="160"/>
    </row>
    <row r="299" hidden="1" spans="1:11">
      <c r="A299" s="151" t="s">
        <v>1403</v>
      </c>
      <c r="B299" s="156">
        <v>2030199</v>
      </c>
      <c r="C299" s="157" t="s">
        <v>1577</v>
      </c>
      <c r="D299" s="158"/>
      <c r="E299" s="159">
        <v>0</v>
      </c>
      <c r="F299" s="160"/>
      <c r="G299" s="160"/>
      <c r="H299" s="159"/>
      <c r="I299" s="160"/>
      <c r="J299" s="160"/>
      <c r="K299" s="160"/>
    </row>
    <row r="300" hidden="1" spans="1:11">
      <c r="A300" s="151" t="s">
        <v>1401</v>
      </c>
      <c r="B300" s="156">
        <v>20304</v>
      </c>
      <c r="C300" s="161" t="s">
        <v>1578</v>
      </c>
      <c r="D300" s="162">
        <f>D301</f>
        <v>0</v>
      </c>
      <c r="E300" s="162">
        <f t="shared" ref="E300:K300" si="43">E301</f>
        <v>0</v>
      </c>
      <c r="F300" s="162">
        <f t="shared" si="43"/>
        <v>0</v>
      </c>
      <c r="G300" s="162">
        <f t="shared" si="43"/>
        <v>0</v>
      </c>
      <c r="H300" s="162">
        <f t="shared" si="43"/>
        <v>0</v>
      </c>
      <c r="I300" s="162">
        <f t="shared" si="43"/>
        <v>0</v>
      </c>
      <c r="J300" s="162">
        <f t="shared" si="43"/>
        <v>0</v>
      </c>
      <c r="K300" s="162">
        <f t="shared" si="43"/>
        <v>0</v>
      </c>
    </row>
    <row r="301" hidden="1" spans="1:11">
      <c r="A301" s="151" t="s">
        <v>1403</v>
      </c>
      <c r="B301" s="156">
        <v>2030401</v>
      </c>
      <c r="C301" s="157" t="s">
        <v>1579</v>
      </c>
      <c r="D301" s="158"/>
      <c r="E301" s="159">
        <v>0</v>
      </c>
      <c r="F301" s="160"/>
      <c r="G301" s="160"/>
      <c r="H301" s="159"/>
      <c r="I301" s="160"/>
      <c r="J301" s="160"/>
      <c r="K301" s="160"/>
    </row>
    <row r="302" hidden="1" spans="1:11">
      <c r="A302" s="151" t="s">
        <v>1401</v>
      </c>
      <c r="B302" s="156">
        <v>20305</v>
      </c>
      <c r="C302" s="161" t="s">
        <v>1580</v>
      </c>
      <c r="D302" s="162">
        <f>D303</f>
        <v>0</v>
      </c>
      <c r="E302" s="162">
        <f t="shared" ref="E302:K302" si="44">E303</f>
        <v>0</v>
      </c>
      <c r="F302" s="162">
        <f t="shared" si="44"/>
        <v>0</v>
      </c>
      <c r="G302" s="162">
        <f t="shared" si="44"/>
        <v>0</v>
      </c>
      <c r="H302" s="162">
        <f t="shared" si="44"/>
        <v>0</v>
      </c>
      <c r="I302" s="162">
        <f t="shared" si="44"/>
        <v>0</v>
      </c>
      <c r="J302" s="162">
        <f t="shared" si="44"/>
        <v>0</v>
      </c>
      <c r="K302" s="162">
        <f t="shared" si="44"/>
        <v>0</v>
      </c>
    </row>
    <row r="303" hidden="1" spans="1:11">
      <c r="A303" s="151" t="s">
        <v>1403</v>
      </c>
      <c r="B303" s="156">
        <v>2030501</v>
      </c>
      <c r="C303" s="157" t="s">
        <v>1581</v>
      </c>
      <c r="D303" s="158"/>
      <c r="E303" s="159">
        <v>0</v>
      </c>
      <c r="F303" s="160"/>
      <c r="G303" s="160"/>
      <c r="H303" s="159"/>
      <c r="I303" s="160"/>
      <c r="J303" s="160"/>
      <c r="K303" s="160"/>
    </row>
    <row r="304" ht="14.5" customHeight="1" spans="1:11">
      <c r="A304" s="151" t="s">
        <v>1401</v>
      </c>
      <c r="B304" s="148">
        <v>20306</v>
      </c>
      <c r="C304" s="152" t="s">
        <v>1582</v>
      </c>
      <c r="D304" s="150">
        <f>SUM(D305:D311)</f>
        <v>189</v>
      </c>
      <c r="E304" s="150">
        <f t="shared" ref="E304:K304" si="45">SUM(E305:E311)</f>
        <v>150</v>
      </c>
      <c r="F304" s="150">
        <f t="shared" si="45"/>
        <v>0</v>
      </c>
      <c r="G304" s="150">
        <f t="shared" si="45"/>
        <v>39</v>
      </c>
      <c r="H304" s="150">
        <f t="shared" si="45"/>
        <v>0</v>
      </c>
      <c r="I304" s="150">
        <f t="shared" si="45"/>
        <v>0</v>
      </c>
      <c r="J304" s="150">
        <f t="shared" si="45"/>
        <v>0</v>
      </c>
      <c r="K304" s="150">
        <f t="shared" si="45"/>
        <v>0</v>
      </c>
    </row>
    <row r="305" hidden="1" spans="1:11">
      <c r="A305" s="151" t="s">
        <v>1403</v>
      </c>
      <c r="B305" s="156">
        <v>2030601</v>
      </c>
      <c r="C305" s="157" t="s">
        <v>1583</v>
      </c>
      <c r="D305" s="158"/>
      <c r="E305" s="159">
        <v>0</v>
      </c>
      <c r="F305" s="160"/>
      <c r="G305" s="160"/>
      <c r="H305" s="159"/>
      <c r="I305" s="160"/>
      <c r="J305" s="160"/>
      <c r="K305" s="160"/>
    </row>
    <row r="306" hidden="1" spans="1:11">
      <c r="A306" s="151" t="s">
        <v>1403</v>
      </c>
      <c r="B306" s="156">
        <v>2030602</v>
      </c>
      <c r="C306" s="157" t="s">
        <v>1584</v>
      </c>
      <c r="D306" s="158"/>
      <c r="E306" s="159">
        <v>0</v>
      </c>
      <c r="F306" s="160"/>
      <c r="G306" s="160"/>
      <c r="H306" s="159"/>
      <c r="I306" s="160"/>
      <c r="J306" s="160"/>
      <c r="K306" s="160"/>
    </row>
    <row r="307" hidden="1" spans="1:11">
      <c r="A307" s="151" t="s">
        <v>1403</v>
      </c>
      <c r="B307" s="156">
        <v>2030603</v>
      </c>
      <c r="C307" s="157" t="s">
        <v>1585</v>
      </c>
      <c r="D307" s="158"/>
      <c r="E307" s="159">
        <v>0</v>
      </c>
      <c r="F307" s="160"/>
      <c r="G307" s="160"/>
      <c r="H307" s="159"/>
      <c r="I307" s="160"/>
      <c r="J307" s="160"/>
      <c r="K307" s="160"/>
    </row>
    <row r="308" hidden="1" spans="1:11">
      <c r="A308" s="151" t="s">
        <v>1403</v>
      </c>
      <c r="B308" s="156">
        <v>2030604</v>
      </c>
      <c r="C308" s="157" t="s">
        <v>1586</v>
      </c>
      <c r="D308" s="158"/>
      <c r="E308" s="159">
        <v>0</v>
      </c>
      <c r="F308" s="160"/>
      <c r="G308" s="160"/>
      <c r="H308" s="159"/>
      <c r="I308" s="160"/>
      <c r="J308" s="160"/>
      <c r="K308" s="160"/>
    </row>
    <row r="309" ht="14.5" customHeight="1" spans="1:11">
      <c r="A309" s="151" t="s">
        <v>1403</v>
      </c>
      <c r="B309" s="148">
        <v>2030607</v>
      </c>
      <c r="C309" s="153" t="s">
        <v>1587</v>
      </c>
      <c r="D309" s="154">
        <v>189</v>
      </c>
      <c r="E309" s="155">
        <v>150</v>
      </c>
      <c r="F309" s="135"/>
      <c r="G309" s="155">
        <v>39</v>
      </c>
      <c r="H309" s="155">
        <v>0</v>
      </c>
      <c r="I309" s="135"/>
      <c r="J309" s="135"/>
      <c r="K309" s="135"/>
    </row>
    <row r="310" hidden="1" spans="1:11">
      <c r="A310" s="151" t="s">
        <v>1403</v>
      </c>
      <c r="B310" s="156">
        <v>2030608</v>
      </c>
      <c r="C310" s="157" t="s">
        <v>1588</v>
      </c>
      <c r="D310" s="158"/>
      <c r="E310" s="159">
        <v>0</v>
      </c>
      <c r="F310" s="160"/>
      <c r="G310" s="160"/>
      <c r="H310" s="159"/>
      <c r="I310" s="160"/>
      <c r="J310" s="160"/>
      <c r="K310" s="160"/>
    </row>
    <row r="311" hidden="1" spans="1:11">
      <c r="A311" s="151" t="s">
        <v>1403</v>
      </c>
      <c r="B311" s="156">
        <v>2030699</v>
      </c>
      <c r="C311" s="157" t="s">
        <v>1589</v>
      </c>
      <c r="D311" s="158"/>
      <c r="E311" s="159">
        <v>0</v>
      </c>
      <c r="F311" s="160"/>
      <c r="G311" s="160"/>
      <c r="H311" s="159"/>
      <c r="I311" s="160"/>
      <c r="J311" s="160"/>
      <c r="K311" s="160"/>
    </row>
    <row r="312" hidden="1" spans="1:11">
      <c r="A312" s="151" t="s">
        <v>1401</v>
      </c>
      <c r="B312" s="156">
        <v>20399</v>
      </c>
      <c r="C312" s="161" t="s">
        <v>1590</v>
      </c>
      <c r="D312" s="162">
        <f>D313</f>
        <v>0</v>
      </c>
      <c r="E312" s="162">
        <f t="shared" ref="E312:K312" si="46">E313</f>
        <v>0</v>
      </c>
      <c r="F312" s="162">
        <f t="shared" si="46"/>
        <v>0</v>
      </c>
      <c r="G312" s="162">
        <f t="shared" si="46"/>
        <v>0</v>
      </c>
      <c r="H312" s="162">
        <f t="shared" si="46"/>
        <v>0</v>
      </c>
      <c r="I312" s="162">
        <f t="shared" si="46"/>
        <v>0</v>
      </c>
      <c r="J312" s="162">
        <f t="shared" si="46"/>
        <v>0</v>
      </c>
      <c r="K312" s="162">
        <f t="shared" si="46"/>
        <v>0</v>
      </c>
    </row>
    <row r="313" hidden="1" spans="1:11">
      <c r="A313" s="151" t="s">
        <v>1403</v>
      </c>
      <c r="B313" s="156">
        <v>2039999</v>
      </c>
      <c r="C313" s="157" t="s">
        <v>1591</v>
      </c>
      <c r="D313" s="158"/>
      <c r="E313" s="159">
        <v>0</v>
      </c>
      <c r="F313" s="160"/>
      <c r="G313" s="160"/>
      <c r="H313" s="159"/>
      <c r="I313" s="160"/>
      <c r="J313" s="160"/>
      <c r="K313" s="160"/>
    </row>
    <row r="314" ht="14.5" customHeight="1" spans="1:11">
      <c r="A314" s="151" t="s">
        <v>1399</v>
      </c>
      <c r="B314" s="148">
        <v>204</v>
      </c>
      <c r="C314" s="152" t="s">
        <v>1592</v>
      </c>
      <c r="D314" s="150">
        <f>SUM(D315,D318,D329,D336,D344,D353,D367,D377,D387,D395,D401)</f>
        <v>11170</v>
      </c>
      <c r="E314" s="150">
        <f t="shared" ref="E314:K314" si="47">SUM(E315,E318,E329,E336,E344,E353,E367,E377,E387,E395,E401)</f>
        <v>7361</v>
      </c>
      <c r="F314" s="150">
        <f t="shared" si="47"/>
        <v>45</v>
      </c>
      <c r="G314" s="150">
        <f t="shared" si="47"/>
        <v>1438</v>
      </c>
      <c r="H314" s="150">
        <f t="shared" si="47"/>
        <v>2326</v>
      </c>
      <c r="I314" s="150">
        <f t="shared" si="47"/>
        <v>0</v>
      </c>
      <c r="J314" s="150">
        <f t="shared" si="47"/>
        <v>0</v>
      </c>
      <c r="K314" s="150">
        <f t="shared" si="47"/>
        <v>0</v>
      </c>
    </row>
    <row r="315" hidden="1" spans="1:11">
      <c r="A315" s="151" t="s">
        <v>1401</v>
      </c>
      <c r="B315" s="156">
        <v>20401</v>
      </c>
      <c r="C315" s="161" t="s">
        <v>1593</v>
      </c>
      <c r="D315" s="162">
        <f>SUM(D316:D317)</f>
        <v>0</v>
      </c>
      <c r="E315" s="162">
        <f t="shared" ref="E315:K315" si="48">SUM(E316:E317)</f>
        <v>0</v>
      </c>
      <c r="F315" s="162">
        <f t="shared" si="48"/>
        <v>0</v>
      </c>
      <c r="G315" s="162">
        <f t="shared" si="48"/>
        <v>0</v>
      </c>
      <c r="H315" s="162">
        <f t="shared" si="48"/>
        <v>0</v>
      </c>
      <c r="I315" s="162">
        <f t="shared" si="48"/>
        <v>0</v>
      </c>
      <c r="J315" s="162">
        <f t="shared" si="48"/>
        <v>0</v>
      </c>
      <c r="K315" s="162">
        <f t="shared" si="48"/>
        <v>0</v>
      </c>
    </row>
    <row r="316" hidden="1" spans="1:11">
      <c r="A316" s="151" t="s">
        <v>1403</v>
      </c>
      <c r="B316" s="156">
        <v>2040101</v>
      </c>
      <c r="C316" s="157" t="s">
        <v>1594</v>
      </c>
      <c r="D316" s="158"/>
      <c r="E316" s="159">
        <v>0</v>
      </c>
      <c r="F316" s="160"/>
      <c r="G316" s="160"/>
      <c r="H316" s="159"/>
      <c r="I316" s="160"/>
      <c r="J316" s="160"/>
      <c r="K316" s="160"/>
    </row>
    <row r="317" hidden="1" spans="1:11">
      <c r="A317" s="151" t="s">
        <v>1403</v>
      </c>
      <c r="B317" s="156">
        <v>2040199</v>
      </c>
      <c r="C317" s="157" t="s">
        <v>1595</v>
      </c>
      <c r="D317" s="158"/>
      <c r="E317" s="159">
        <v>0</v>
      </c>
      <c r="F317" s="160"/>
      <c r="G317" s="160"/>
      <c r="H317" s="159"/>
      <c r="I317" s="160"/>
      <c r="J317" s="160"/>
      <c r="K317" s="160"/>
    </row>
    <row r="318" ht="14.5" customHeight="1" spans="1:11">
      <c r="A318" s="151" t="s">
        <v>1401</v>
      </c>
      <c r="B318" s="148">
        <v>20402</v>
      </c>
      <c r="C318" s="152" t="s">
        <v>1596</v>
      </c>
      <c r="D318" s="150">
        <f>SUM(D319:D328)</f>
        <v>9707</v>
      </c>
      <c r="E318" s="150">
        <f t="shared" ref="E318:K318" si="49">SUM(E319:E328)</f>
        <v>6120</v>
      </c>
      <c r="F318" s="150">
        <f t="shared" si="49"/>
        <v>0</v>
      </c>
      <c r="G318" s="150">
        <f t="shared" si="49"/>
        <v>1299</v>
      </c>
      <c r="H318" s="150">
        <f t="shared" si="49"/>
        <v>2288</v>
      </c>
      <c r="I318" s="150">
        <f t="shared" si="49"/>
        <v>0</v>
      </c>
      <c r="J318" s="150">
        <f t="shared" si="49"/>
        <v>0</v>
      </c>
      <c r="K318" s="150">
        <f t="shared" si="49"/>
        <v>0</v>
      </c>
    </row>
    <row r="319" ht="14.5" customHeight="1" spans="1:11">
      <c r="A319" s="151" t="s">
        <v>1403</v>
      </c>
      <c r="B319" s="148">
        <v>2040201</v>
      </c>
      <c r="C319" s="153" t="s">
        <v>1404</v>
      </c>
      <c r="D319" s="154">
        <v>4031</v>
      </c>
      <c r="E319" s="155">
        <v>3231</v>
      </c>
      <c r="F319" s="135"/>
      <c r="G319" s="135"/>
      <c r="H319" s="155">
        <v>800</v>
      </c>
      <c r="I319" s="135"/>
      <c r="J319" s="135"/>
      <c r="K319" s="135"/>
    </row>
    <row r="320" ht="14.5" customHeight="1" spans="1:11">
      <c r="A320" s="151" t="s">
        <v>1403</v>
      </c>
      <c r="B320" s="148">
        <v>2040202</v>
      </c>
      <c r="C320" s="153" t="s">
        <v>1405</v>
      </c>
      <c r="D320" s="154">
        <v>5246</v>
      </c>
      <c r="E320" s="155">
        <v>2459</v>
      </c>
      <c r="F320" s="135"/>
      <c r="G320" s="155">
        <v>1299</v>
      </c>
      <c r="H320" s="155">
        <v>1488</v>
      </c>
      <c r="I320" s="135"/>
      <c r="J320" s="135"/>
      <c r="K320" s="135"/>
    </row>
    <row r="321" hidden="1" spans="1:11">
      <c r="A321" s="151" t="s">
        <v>1403</v>
      </c>
      <c r="B321" s="156">
        <v>2040203</v>
      </c>
      <c r="C321" s="157" t="s">
        <v>1406</v>
      </c>
      <c r="D321" s="158"/>
      <c r="E321" s="159">
        <v>0</v>
      </c>
      <c r="F321" s="160"/>
      <c r="G321" s="160"/>
      <c r="H321" s="159"/>
      <c r="I321" s="160"/>
      <c r="J321" s="160"/>
      <c r="K321" s="160"/>
    </row>
    <row r="322" ht="14.5" customHeight="1" spans="1:11">
      <c r="A322" s="151" t="s">
        <v>1403</v>
      </c>
      <c r="B322" s="148">
        <v>2040219</v>
      </c>
      <c r="C322" s="153" t="s">
        <v>1597</v>
      </c>
      <c r="D322" s="154">
        <v>100</v>
      </c>
      <c r="E322" s="155">
        <v>100</v>
      </c>
      <c r="F322" s="135"/>
      <c r="G322" s="135"/>
      <c r="H322" s="155">
        <v>0</v>
      </c>
      <c r="I322" s="135"/>
      <c r="J322" s="135"/>
      <c r="K322" s="135"/>
    </row>
    <row r="323" ht="14.5" customHeight="1" spans="1:11">
      <c r="A323" s="151" t="s">
        <v>1403</v>
      </c>
      <c r="B323" s="148">
        <v>2040220</v>
      </c>
      <c r="C323" s="153" t="s">
        <v>1598</v>
      </c>
      <c r="D323" s="154">
        <v>30</v>
      </c>
      <c r="E323" s="155">
        <v>30</v>
      </c>
      <c r="F323" s="135"/>
      <c r="G323" s="135"/>
      <c r="H323" s="155">
        <v>0</v>
      </c>
      <c r="I323" s="135"/>
      <c r="J323" s="135"/>
      <c r="K323" s="135"/>
    </row>
    <row r="324" hidden="1" spans="1:11">
      <c r="A324" s="151" t="s">
        <v>1403</v>
      </c>
      <c r="B324" s="156">
        <v>2040221</v>
      </c>
      <c r="C324" s="157" t="s">
        <v>1599</v>
      </c>
      <c r="D324" s="158"/>
      <c r="E324" s="159">
        <v>0</v>
      </c>
      <c r="F324" s="160"/>
      <c r="G324" s="160"/>
      <c r="H324" s="159"/>
      <c r="I324" s="160"/>
      <c r="J324" s="160"/>
      <c r="K324" s="160"/>
    </row>
    <row r="325" hidden="1" spans="1:11">
      <c r="A325" s="151" t="s">
        <v>1403</v>
      </c>
      <c r="B325" s="156">
        <v>2040222</v>
      </c>
      <c r="C325" s="157" t="s">
        <v>1600</v>
      </c>
      <c r="D325" s="158"/>
      <c r="E325" s="159">
        <v>0</v>
      </c>
      <c r="F325" s="160"/>
      <c r="G325" s="160"/>
      <c r="H325" s="159"/>
      <c r="I325" s="160"/>
      <c r="J325" s="160"/>
      <c r="K325" s="160"/>
    </row>
    <row r="326" hidden="1" spans="1:11">
      <c r="A326" s="151" t="s">
        <v>1403</v>
      </c>
      <c r="B326" s="156">
        <v>2040223</v>
      </c>
      <c r="C326" s="157" t="s">
        <v>1601</v>
      </c>
      <c r="D326" s="158"/>
      <c r="E326" s="159">
        <v>0</v>
      </c>
      <c r="F326" s="160"/>
      <c r="G326" s="160"/>
      <c r="H326" s="159"/>
      <c r="I326" s="160"/>
      <c r="J326" s="160"/>
      <c r="K326" s="160"/>
    </row>
    <row r="327" hidden="1" spans="1:11">
      <c r="A327" s="151" t="s">
        <v>1403</v>
      </c>
      <c r="B327" s="156">
        <v>2040250</v>
      </c>
      <c r="C327" s="157" t="s">
        <v>1413</v>
      </c>
      <c r="D327" s="158"/>
      <c r="E327" s="159">
        <v>0</v>
      </c>
      <c r="F327" s="160"/>
      <c r="G327" s="160"/>
      <c r="H327" s="159"/>
      <c r="I327" s="160"/>
      <c r="J327" s="160"/>
      <c r="K327" s="160"/>
    </row>
    <row r="328" ht="14.5" customHeight="1" spans="1:11">
      <c r="A328" s="151" t="s">
        <v>1403</v>
      </c>
      <c r="B328" s="148">
        <v>2040299</v>
      </c>
      <c r="C328" s="153" t="s">
        <v>1602</v>
      </c>
      <c r="D328" s="154">
        <v>300</v>
      </c>
      <c r="E328" s="155">
        <v>300</v>
      </c>
      <c r="F328" s="135"/>
      <c r="G328" s="135"/>
      <c r="H328" s="155">
        <v>0</v>
      </c>
      <c r="I328" s="135"/>
      <c r="J328" s="135"/>
      <c r="K328" s="135"/>
    </row>
    <row r="329" hidden="1" spans="1:11">
      <c r="A329" s="151" t="s">
        <v>1401</v>
      </c>
      <c r="B329" s="156">
        <v>20403</v>
      </c>
      <c r="C329" s="161" t="s">
        <v>1603</v>
      </c>
      <c r="D329" s="162">
        <f>SUM(D330:D335)</f>
        <v>0</v>
      </c>
      <c r="E329" s="162">
        <f t="shared" ref="E329:K329" si="50">SUM(E330:E335)</f>
        <v>0</v>
      </c>
      <c r="F329" s="162">
        <f t="shared" si="50"/>
        <v>0</v>
      </c>
      <c r="G329" s="162">
        <f t="shared" si="50"/>
        <v>0</v>
      </c>
      <c r="H329" s="162">
        <f t="shared" si="50"/>
        <v>0</v>
      </c>
      <c r="I329" s="162">
        <f t="shared" si="50"/>
        <v>0</v>
      </c>
      <c r="J329" s="162">
        <f t="shared" si="50"/>
        <v>0</v>
      </c>
      <c r="K329" s="162">
        <f t="shared" si="50"/>
        <v>0</v>
      </c>
    </row>
    <row r="330" hidden="1" spans="1:11">
      <c r="A330" s="151" t="s">
        <v>1403</v>
      </c>
      <c r="B330" s="156">
        <v>2040301</v>
      </c>
      <c r="C330" s="157" t="s">
        <v>1451</v>
      </c>
      <c r="D330" s="158"/>
      <c r="E330" s="159">
        <v>0</v>
      </c>
      <c r="F330" s="160"/>
      <c r="G330" s="160"/>
      <c r="H330" s="159"/>
      <c r="I330" s="160"/>
      <c r="J330" s="160"/>
      <c r="K330" s="160"/>
    </row>
    <row r="331" hidden="1" spans="1:11">
      <c r="A331" s="151" t="s">
        <v>1403</v>
      </c>
      <c r="B331" s="156">
        <v>2040302</v>
      </c>
      <c r="C331" s="157" t="s">
        <v>1436</v>
      </c>
      <c r="D331" s="158"/>
      <c r="E331" s="159">
        <v>0</v>
      </c>
      <c r="F331" s="160"/>
      <c r="G331" s="160"/>
      <c r="H331" s="159"/>
      <c r="I331" s="160"/>
      <c r="J331" s="160"/>
      <c r="K331" s="160"/>
    </row>
    <row r="332" hidden="1" spans="1:11">
      <c r="A332" s="151" t="s">
        <v>1403</v>
      </c>
      <c r="B332" s="156">
        <v>2040303</v>
      </c>
      <c r="C332" s="157" t="s">
        <v>1406</v>
      </c>
      <c r="D332" s="158"/>
      <c r="E332" s="159">
        <v>0</v>
      </c>
      <c r="F332" s="160"/>
      <c r="G332" s="160"/>
      <c r="H332" s="159"/>
      <c r="I332" s="160"/>
      <c r="J332" s="160"/>
      <c r="K332" s="160"/>
    </row>
    <row r="333" hidden="1" spans="1:11">
      <c r="A333" s="151" t="s">
        <v>1403</v>
      </c>
      <c r="B333" s="156">
        <v>2040304</v>
      </c>
      <c r="C333" s="157" t="s">
        <v>1604</v>
      </c>
      <c r="D333" s="158"/>
      <c r="E333" s="159">
        <v>0</v>
      </c>
      <c r="F333" s="160"/>
      <c r="G333" s="160"/>
      <c r="H333" s="159"/>
      <c r="I333" s="160"/>
      <c r="J333" s="160"/>
      <c r="K333" s="160"/>
    </row>
    <row r="334" hidden="1" spans="1:11">
      <c r="A334" s="151" t="s">
        <v>1403</v>
      </c>
      <c r="B334" s="156">
        <v>2040350</v>
      </c>
      <c r="C334" s="157" t="s">
        <v>1413</v>
      </c>
      <c r="D334" s="158"/>
      <c r="E334" s="159">
        <v>0</v>
      </c>
      <c r="F334" s="160"/>
      <c r="G334" s="160"/>
      <c r="H334" s="159"/>
      <c r="I334" s="160"/>
      <c r="J334" s="160"/>
      <c r="K334" s="160"/>
    </row>
    <row r="335" hidden="1" spans="1:11">
      <c r="A335" s="151" t="s">
        <v>1403</v>
      </c>
      <c r="B335" s="156">
        <v>2040399</v>
      </c>
      <c r="C335" s="157" t="s">
        <v>1605</v>
      </c>
      <c r="D335" s="158"/>
      <c r="E335" s="159">
        <v>0</v>
      </c>
      <c r="F335" s="160"/>
      <c r="G335" s="160"/>
      <c r="H335" s="159"/>
      <c r="I335" s="160"/>
      <c r="J335" s="160"/>
      <c r="K335" s="160"/>
    </row>
    <row r="336" hidden="1" spans="1:11">
      <c r="A336" s="151" t="s">
        <v>1401</v>
      </c>
      <c r="B336" s="156">
        <v>20404</v>
      </c>
      <c r="C336" s="161" t="s">
        <v>2450</v>
      </c>
      <c r="D336" s="162">
        <f>SUM(D337:D343)</f>
        <v>0</v>
      </c>
      <c r="E336" s="162">
        <f t="shared" ref="E336:K336" si="51">SUM(E337:E343)</f>
        <v>0</v>
      </c>
      <c r="F336" s="162">
        <f t="shared" si="51"/>
        <v>0</v>
      </c>
      <c r="G336" s="162">
        <f t="shared" si="51"/>
        <v>0</v>
      </c>
      <c r="H336" s="162">
        <f t="shared" si="51"/>
        <v>0</v>
      </c>
      <c r="I336" s="162">
        <f t="shared" si="51"/>
        <v>0</v>
      </c>
      <c r="J336" s="162">
        <f t="shared" si="51"/>
        <v>0</v>
      </c>
      <c r="K336" s="162">
        <f t="shared" si="51"/>
        <v>0</v>
      </c>
    </row>
    <row r="337" hidden="1" spans="1:11">
      <c r="A337" s="151" t="s">
        <v>1403</v>
      </c>
      <c r="B337" s="156">
        <v>2040401</v>
      </c>
      <c r="C337" s="157" t="s">
        <v>1451</v>
      </c>
      <c r="D337" s="158"/>
      <c r="E337" s="159">
        <v>0</v>
      </c>
      <c r="F337" s="160"/>
      <c r="G337" s="160"/>
      <c r="H337" s="159"/>
      <c r="I337" s="160"/>
      <c r="J337" s="160"/>
      <c r="K337" s="160"/>
    </row>
    <row r="338" hidden="1" spans="1:11">
      <c r="A338" s="151" t="s">
        <v>1403</v>
      </c>
      <c r="B338" s="156">
        <v>2040402</v>
      </c>
      <c r="C338" s="157" t="s">
        <v>1436</v>
      </c>
      <c r="D338" s="158"/>
      <c r="E338" s="159">
        <v>0</v>
      </c>
      <c r="F338" s="160"/>
      <c r="G338" s="160"/>
      <c r="H338" s="159"/>
      <c r="I338" s="160"/>
      <c r="J338" s="160"/>
      <c r="K338" s="160"/>
    </row>
    <row r="339" hidden="1" spans="1:11">
      <c r="A339" s="151" t="s">
        <v>1403</v>
      </c>
      <c r="B339" s="156">
        <v>2040403</v>
      </c>
      <c r="C339" s="157" t="s">
        <v>1406</v>
      </c>
      <c r="D339" s="158"/>
      <c r="E339" s="159">
        <v>0</v>
      </c>
      <c r="F339" s="160"/>
      <c r="G339" s="160"/>
      <c r="H339" s="159"/>
      <c r="I339" s="160"/>
      <c r="J339" s="160"/>
      <c r="K339" s="160"/>
    </row>
    <row r="340" hidden="1" spans="1:11">
      <c r="A340" s="151" t="s">
        <v>1403</v>
      </c>
      <c r="B340" s="156">
        <v>2040409</v>
      </c>
      <c r="C340" s="157" t="s">
        <v>2451</v>
      </c>
      <c r="D340" s="158"/>
      <c r="E340" s="159">
        <v>0</v>
      </c>
      <c r="F340" s="160"/>
      <c r="G340" s="160"/>
      <c r="H340" s="159"/>
      <c r="I340" s="160"/>
      <c r="J340" s="160"/>
      <c r="K340" s="160"/>
    </row>
    <row r="341" hidden="1" spans="1:11">
      <c r="A341" s="151" t="s">
        <v>1403</v>
      </c>
      <c r="B341" s="156">
        <v>2040410</v>
      </c>
      <c r="C341" s="157" t="s">
        <v>1608</v>
      </c>
      <c r="D341" s="158"/>
      <c r="E341" s="159">
        <v>0</v>
      </c>
      <c r="F341" s="160"/>
      <c r="G341" s="160"/>
      <c r="H341" s="159"/>
      <c r="I341" s="160"/>
      <c r="J341" s="160"/>
      <c r="K341" s="160"/>
    </row>
    <row r="342" hidden="1" spans="1:11">
      <c r="A342" s="151" t="s">
        <v>1403</v>
      </c>
      <c r="B342" s="156">
        <v>2040450</v>
      </c>
      <c r="C342" s="157" t="s">
        <v>1413</v>
      </c>
      <c r="D342" s="158"/>
      <c r="E342" s="159">
        <v>0</v>
      </c>
      <c r="F342" s="160"/>
      <c r="G342" s="160"/>
      <c r="H342" s="159"/>
      <c r="I342" s="160"/>
      <c r="J342" s="160"/>
      <c r="K342" s="160"/>
    </row>
    <row r="343" hidden="1" spans="1:11">
      <c r="A343" s="151" t="s">
        <v>1403</v>
      </c>
      <c r="B343" s="156">
        <v>2040499</v>
      </c>
      <c r="C343" s="157" t="s">
        <v>1609</v>
      </c>
      <c r="D343" s="158"/>
      <c r="E343" s="159">
        <v>0</v>
      </c>
      <c r="F343" s="160"/>
      <c r="G343" s="160"/>
      <c r="H343" s="159"/>
      <c r="I343" s="160"/>
      <c r="J343" s="160"/>
      <c r="K343" s="160"/>
    </row>
    <row r="344" hidden="1" spans="1:11">
      <c r="A344" s="151" t="s">
        <v>1401</v>
      </c>
      <c r="B344" s="156">
        <v>20405</v>
      </c>
      <c r="C344" s="161" t="s">
        <v>2452</v>
      </c>
      <c r="D344" s="162">
        <f>SUM(D345:D352)</f>
        <v>0</v>
      </c>
      <c r="E344" s="162">
        <f t="shared" ref="E344:K344" si="52">SUM(E345:E352)</f>
        <v>0</v>
      </c>
      <c r="F344" s="162">
        <f t="shared" si="52"/>
        <v>0</v>
      </c>
      <c r="G344" s="162">
        <f t="shared" si="52"/>
        <v>0</v>
      </c>
      <c r="H344" s="162">
        <f t="shared" si="52"/>
        <v>0</v>
      </c>
      <c r="I344" s="162">
        <f t="shared" si="52"/>
        <v>0</v>
      </c>
      <c r="J344" s="162">
        <f t="shared" si="52"/>
        <v>0</v>
      </c>
      <c r="K344" s="162">
        <f t="shared" si="52"/>
        <v>0</v>
      </c>
    </row>
    <row r="345" hidden="1" spans="1:11">
      <c r="A345" s="151" t="s">
        <v>1403</v>
      </c>
      <c r="B345" s="156">
        <v>2040501</v>
      </c>
      <c r="C345" s="157" t="s">
        <v>1451</v>
      </c>
      <c r="D345" s="158"/>
      <c r="E345" s="159">
        <v>0</v>
      </c>
      <c r="F345" s="160"/>
      <c r="G345" s="160"/>
      <c r="H345" s="159"/>
      <c r="I345" s="160"/>
      <c r="J345" s="160"/>
      <c r="K345" s="160"/>
    </row>
    <row r="346" hidden="1" spans="1:11">
      <c r="A346" s="151" t="s">
        <v>1403</v>
      </c>
      <c r="B346" s="156">
        <v>2040502</v>
      </c>
      <c r="C346" s="157" t="s">
        <v>1436</v>
      </c>
      <c r="D346" s="158"/>
      <c r="E346" s="159">
        <v>0</v>
      </c>
      <c r="F346" s="160"/>
      <c r="G346" s="160"/>
      <c r="H346" s="159"/>
      <c r="I346" s="160"/>
      <c r="J346" s="160"/>
      <c r="K346" s="160"/>
    </row>
    <row r="347" hidden="1" spans="1:11">
      <c r="A347" s="151" t="s">
        <v>1403</v>
      </c>
      <c r="B347" s="156">
        <v>2040503</v>
      </c>
      <c r="C347" s="157" t="s">
        <v>1406</v>
      </c>
      <c r="D347" s="158"/>
      <c r="E347" s="159">
        <v>0</v>
      </c>
      <c r="F347" s="160"/>
      <c r="G347" s="160"/>
      <c r="H347" s="159"/>
      <c r="I347" s="160"/>
      <c r="J347" s="160"/>
      <c r="K347" s="160"/>
    </row>
    <row r="348" hidden="1" spans="1:11">
      <c r="A348" s="151" t="s">
        <v>1403</v>
      </c>
      <c r="B348" s="156">
        <v>2040504</v>
      </c>
      <c r="C348" s="157" t="s">
        <v>1611</v>
      </c>
      <c r="D348" s="158"/>
      <c r="E348" s="159">
        <v>0</v>
      </c>
      <c r="F348" s="160"/>
      <c r="G348" s="160"/>
      <c r="H348" s="159"/>
      <c r="I348" s="160"/>
      <c r="J348" s="160"/>
      <c r="K348" s="160"/>
    </row>
    <row r="349" hidden="1" spans="1:11">
      <c r="A349" s="151" t="s">
        <v>1403</v>
      </c>
      <c r="B349" s="156">
        <v>2040505</v>
      </c>
      <c r="C349" s="157" t="s">
        <v>1612</v>
      </c>
      <c r="D349" s="158"/>
      <c r="E349" s="159">
        <v>0</v>
      </c>
      <c r="F349" s="160"/>
      <c r="G349" s="160"/>
      <c r="H349" s="159"/>
      <c r="I349" s="160"/>
      <c r="J349" s="160"/>
      <c r="K349" s="160"/>
    </row>
    <row r="350" hidden="1" spans="1:11">
      <c r="A350" s="151" t="s">
        <v>1403</v>
      </c>
      <c r="B350" s="156">
        <v>2040506</v>
      </c>
      <c r="C350" s="157" t="s">
        <v>1613</v>
      </c>
      <c r="D350" s="158"/>
      <c r="E350" s="159">
        <v>0</v>
      </c>
      <c r="F350" s="160"/>
      <c r="G350" s="160"/>
      <c r="H350" s="159"/>
      <c r="I350" s="160"/>
      <c r="J350" s="160"/>
      <c r="K350" s="160"/>
    </row>
    <row r="351" hidden="1" spans="1:11">
      <c r="A351" s="151" t="s">
        <v>1403</v>
      </c>
      <c r="B351" s="156">
        <v>2040550</v>
      </c>
      <c r="C351" s="157" t="s">
        <v>1413</v>
      </c>
      <c r="D351" s="158"/>
      <c r="E351" s="159">
        <v>0</v>
      </c>
      <c r="F351" s="160"/>
      <c r="G351" s="160"/>
      <c r="H351" s="159"/>
      <c r="I351" s="160"/>
      <c r="J351" s="160"/>
      <c r="K351" s="160"/>
    </row>
    <row r="352" hidden="1" spans="1:11">
      <c r="A352" s="151" t="s">
        <v>1403</v>
      </c>
      <c r="B352" s="156">
        <v>2040599</v>
      </c>
      <c r="C352" s="157" t="s">
        <v>1614</v>
      </c>
      <c r="D352" s="158"/>
      <c r="E352" s="159">
        <v>0</v>
      </c>
      <c r="F352" s="160"/>
      <c r="G352" s="160"/>
      <c r="H352" s="159"/>
      <c r="I352" s="160"/>
      <c r="J352" s="160"/>
      <c r="K352" s="160"/>
    </row>
    <row r="353" ht="14.5" customHeight="1" spans="1:13">
      <c r="A353" s="151" t="s">
        <v>1401</v>
      </c>
      <c r="B353" s="148">
        <v>20406</v>
      </c>
      <c r="C353" s="152" t="s">
        <v>1615</v>
      </c>
      <c r="D353" s="150">
        <f>SUM(D354:D366)</f>
        <v>1463</v>
      </c>
      <c r="E353" s="150">
        <f t="shared" ref="E353:K353" si="53">SUM(E354:E366)</f>
        <v>1241</v>
      </c>
      <c r="F353" s="150">
        <f t="shared" si="53"/>
        <v>45</v>
      </c>
      <c r="G353" s="150">
        <f t="shared" si="53"/>
        <v>139</v>
      </c>
      <c r="H353" s="150">
        <f t="shared" si="53"/>
        <v>38</v>
      </c>
      <c r="I353" s="150">
        <f t="shared" si="53"/>
        <v>0</v>
      </c>
      <c r="J353" s="150">
        <f t="shared" si="53"/>
        <v>0</v>
      </c>
      <c r="K353" s="150">
        <f t="shared" si="53"/>
        <v>0</v>
      </c>
    </row>
    <row r="354" ht="14.5" customHeight="1" spans="1:13">
      <c r="A354" s="151" t="s">
        <v>1403</v>
      </c>
      <c r="B354" s="148">
        <v>2040601</v>
      </c>
      <c r="C354" s="153" t="s">
        <v>1404</v>
      </c>
      <c r="D354" s="154">
        <v>917</v>
      </c>
      <c r="E354" s="155">
        <v>917</v>
      </c>
      <c r="F354" s="135"/>
      <c r="G354" s="135"/>
      <c r="H354" s="155">
        <v>0</v>
      </c>
      <c r="I354" s="135"/>
      <c r="J354" s="135"/>
      <c r="K354" s="135"/>
    </row>
    <row r="355" ht="14.5" customHeight="1" spans="1:13">
      <c r="A355" s="151" t="s">
        <v>1403</v>
      </c>
      <c r="B355" s="148">
        <v>2040602</v>
      </c>
      <c r="C355" s="153" t="s">
        <v>1405</v>
      </c>
      <c r="D355" s="154">
        <v>148</v>
      </c>
      <c r="E355" s="155">
        <v>10</v>
      </c>
      <c r="F355" s="135"/>
      <c r="G355" s="155">
        <v>119</v>
      </c>
      <c r="H355" s="155">
        <v>19</v>
      </c>
      <c r="I355" s="135"/>
      <c r="J355" s="135"/>
      <c r="K355" s="135"/>
    </row>
    <row r="356" hidden="1" spans="1:13">
      <c r="A356" s="151" t="s">
        <v>1403</v>
      </c>
      <c r="B356" s="156">
        <v>2040603</v>
      </c>
      <c r="C356" s="157" t="s">
        <v>1406</v>
      </c>
      <c r="D356" s="158"/>
      <c r="E356" s="159">
        <v>0</v>
      </c>
      <c r="F356" s="160"/>
      <c r="G356" s="160"/>
      <c r="H356" s="159"/>
      <c r="I356" s="160"/>
      <c r="J356" s="160"/>
      <c r="K356" s="160"/>
    </row>
    <row r="357" ht="14.5" customHeight="1" spans="1:13">
      <c r="A357" s="151" t="s">
        <v>1403</v>
      </c>
      <c r="B357" s="148">
        <v>2040604</v>
      </c>
      <c r="C357" s="153" t="s">
        <v>1616</v>
      </c>
      <c r="D357" s="154">
        <v>191</v>
      </c>
      <c r="E357" s="155">
        <v>148</v>
      </c>
      <c r="F357" s="155">
        <v>23</v>
      </c>
      <c r="G357" s="155">
        <v>20</v>
      </c>
      <c r="H357" s="155">
        <v>0</v>
      </c>
      <c r="I357" s="135"/>
      <c r="J357" s="135"/>
      <c r="K357" s="135"/>
      <c r="M357" s="163"/>
    </row>
    <row r="358" ht="14.5" customHeight="1" spans="1:13">
      <c r="A358" s="151" t="s">
        <v>1403</v>
      </c>
      <c r="B358" s="148">
        <v>2040605</v>
      </c>
      <c r="C358" s="153" t="s">
        <v>1617</v>
      </c>
      <c r="D358" s="154">
        <v>16</v>
      </c>
      <c r="E358" s="155">
        <v>16</v>
      </c>
      <c r="F358" s="135"/>
      <c r="G358" s="135"/>
      <c r="H358" s="155">
        <v>0</v>
      </c>
      <c r="I358" s="135"/>
      <c r="J358" s="135"/>
      <c r="K358" s="135"/>
    </row>
    <row r="359" ht="14.5" customHeight="1" spans="1:13">
      <c r="A359" s="151" t="s">
        <v>1403</v>
      </c>
      <c r="B359" s="148">
        <v>2040606</v>
      </c>
      <c r="C359" s="153" t="s">
        <v>1618</v>
      </c>
      <c r="D359" s="154">
        <v>101</v>
      </c>
      <c r="E359" s="155">
        <v>101</v>
      </c>
      <c r="F359" s="135"/>
      <c r="G359" s="135"/>
      <c r="H359" s="155">
        <v>0</v>
      </c>
      <c r="I359" s="135"/>
      <c r="J359" s="135"/>
      <c r="K359" s="135"/>
    </row>
    <row r="360" ht="14.5" customHeight="1" spans="1:13">
      <c r="A360" s="151" t="s">
        <v>1403</v>
      </c>
      <c r="B360" s="148">
        <v>2040607</v>
      </c>
      <c r="C360" s="153" t="s">
        <v>1619</v>
      </c>
      <c r="D360" s="154">
        <v>58</v>
      </c>
      <c r="E360" s="155">
        <v>19</v>
      </c>
      <c r="F360" s="155">
        <v>20</v>
      </c>
      <c r="G360" s="135"/>
      <c r="H360" s="155">
        <v>19</v>
      </c>
      <c r="I360" s="135"/>
      <c r="J360" s="135"/>
      <c r="K360" s="135"/>
      <c r="M360" s="163"/>
    </row>
    <row r="361" hidden="1" spans="1:13">
      <c r="A361" s="151" t="s">
        <v>1403</v>
      </c>
      <c r="B361" s="156">
        <v>2040608</v>
      </c>
      <c r="C361" s="157" t="s">
        <v>1620</v>
      </c>
      <c r="D361" s="158"/>
      <c r="E361" s="159">
        <v>0</v>
      </c>
      <c r="F361" s="160"/>
      <c r="G361" s="160"/>
      <c r="H361" s="159"/>
      <c r="I361" s="160"/>
      <c r="J361" s="160"/>
      <c r="K361" s="160"/>
    </row>
    <row r="362" ht="14.5" customHeight="1" spans="1:13">
      <c r="A362" s="151" t="s">
        <v>1403</v>
      </c>
      <c r="B362" s="148">
        <v>2040610</v>
      </c>
      <c r="C362" s="153" t="s">
        <v>1621</v>
      </c>
      <c r="D362" s="154">
        <v>32</v>
      </c>
      <c r="E362" s="155">
        <v>30</v>
      </c>
      <c r="F362" s="155">
        <v>2</v>
      </c>
      <c r="G362" s="135"/>
      <c r="H362" s="155">
        <v>0</v>
      </c>
      <c r="I362" s="135"/>
      <c r="J362" s="135"/>
      <c r="K362" s="135"/>
      <c r="M362" s="163"/>
    </row>
    <row r="363" hidden="1" spans="1:13">
      <c r="A363" s="151" t="s">
        <v>1403</v>
      </c>
      <c r="B363" s="156">
        <v>2040612</v>
      </c>
      <c r="C363" s="157" t="s">
        <v>2453</v>
      </c>
      <c r="D363" s="158"/>
      <c r="E363" s="159">
        <v>0</v>
      </c>
      <c r="F363" s="160"/>
      <c r="G363" s="160"/>
      <c r="H363" s="159"/>
      <c r="I363" s="160"/>
      <c r="J363" s="160"/>
      <c r="K363" s="160"/>
    </row>
    <row r="364" hidden="1" spans="1:13">
      <c r="A364" s="151" t="s">
        <v>1403</v>
      </c>
      <c r="B364" s="156">
        <v>2040613</v>
      </c>
      <c r="C364" s="157" t="s">
        <v>1447</v>
      </c>
      <c r="D364" s="158"/>
      <c r="E364" s="159">
        <v>0</v>
      </c>
      <c r="F364" s="160"/>
      <c r="G364" s="160"/>
      <c r="H364" s="159"/>
      <c r="I364" s="160"/>
      <c r="J364" s="160"/>
      <c r="K364" s="160"/>
    </row>
    <row r="365" hidden="1" spans="1:13">
      <c r="A365" s="151" t="s">
        <v>1403</v>
      </c>
      <c r="B365" s="156">
        <v>2040650</v>
      </c>
      <c r="C365" s="157" t="s">
        <v>1413</v>
      </c>
      <c r="D365" s="158"/>
      <c r="E365" s="159">
        <v>0</v>
      </c>
      <c r="F365" s="160"/>
      <c r="G365" s="160"/>
      <c r="H365" s="159"/>
      <c r="I365" s="160"/>
      <c r="J365" s="160"/>
      <c r="K365" s="160"/>
    </row>
    <row r="366" hidden="1" spans="1:13">
      <c r="A366" s="151" t="s">
        <v>1403</v>
      </c>
      <c r="B366" s="156">
        <v>2040699</v>
      </c>
      <c r="C366" s="157" t="s">
        <v>1623</v>
      </c>
      <c r="D366" s="158"/>
      <c r="E366" s="159">
        <v>0</v>
      </c>
      <c r="F366" s="160"/>
      <c r="G366" s="160"/>
      <c r="H366" s="159"/>
      <c r="I366" s="160"/>
      <c r="J366" s="160"/>
      <c r="K366" s="160"/>
    </row>
    <row r="367" hidden="1" spans="1:13">
      <c r="A367" s="151" t="s">
        <v>1401</v>
      </c>
      <c r="B367" s="156">
        <v>20407</v>
      </c>
      <c r="C367" s="161" t="s">
        <v>1624</v>
      </c>
      <c r="D367" s="162">
        <f>SUM(D368:D376)</f>
        <v>0</v>
      </c>
      <c r="E367" s="162">
        <f t="shared" ref="E367:K367" si="54">SUM(E368:E376)</f>
        <v>0</v>
      </c>
      <c r="F367" s="162">
        <f t="shared" si="54"/>
        <v>0</v>
      </c>
      <c r="G367" s="162">
        <f t="shared" si="54"/>
        <v>0</v>
      </c>
      <c r="H367" s="162">
        <f t="shared" si="54"/>
        <v>0</v>
      </c>
      <c r="I367" s="162">
        <f t="shared" si="54"/>
        <v>0</v>
      </c>
      <c r="J367" s="162">
        <f t="shared" si="54"/>
        <v>0</v>
      </c>
      <c r="K367" s="162">
        <f t="shared" si="54"/>
        <v>0</v>
      </c>
    </row>
    <row r="368" hidden="1" spans="1:13">
      <c r="A368" s="151" t="s">
        <v>1403</v>
      </c>
      <c r="B368" s="156">
        <v>2040701</v>
      </c>
      <c r="C368" s="157" t="s">
        <v>1451</v>
      </c>
      <c r="D368" s="158"/>
      <c r="E368" s="159">
        <v>0</v>
      </c>
      <c r="F368" s="160"/>
      <c r="G368" s="160"/>
      <c r="H368" s="159"/>
      <c r="I368" s="160"/>
      <c r="J368" s="160"/>
      <c r="K368" s="160"/>
    </row>
    <row r="369" hidden="1" spans="1:11">
      <c r="A369" s="151" t="s">
        <v>1403</v>
      </c>
      <c r="B369" s="156">
        <v>2040702</v>
      </c>
      <c r="C369" s="157" t="s">
        <v>1436</v>
      </c>
      <c r="D369" s="158"/>
      <c r="E369" s="159">
        <v>0</v>
      </c>
      <c r="F369" s="160"/>
      <c r="G369" s="160"/>
      <c r="H369" s="159"/>
      <c r="I369" s="160"/>
      <c r="J369" s="160"/>
      <c r="K369" s="160"/>
    </row>
    <row r="370" hidden="1" spans="1:11">
      <c r="A370" s="151" t="s">
        <v>1403</v>
      </c>
      <c r="B370" s="156">
        <v>2040703</v>
      </c>
      <c r="C370" s="157" t="s">
        <v>1406</v>
      </c>
      <c r="D370" s="158"/>
      <c r="E370" s="159">
        <v>0</v>
      </c>
      <c r="F370" s="160"/>
      <c r="G370" s="160"/>
      <c r="H370" s="159"/>
      <c r="I370" s="160"/>
      <c r="J370" s="160"/>
      <c r="K370" s="160"/>
    </row>
    <row r="371" hidden="1" spans="1:11">
      <c r="A371" s="151" t="s">
        <v>1403</v>
      </c>
      <c r="B371" s="156">
        <v>2040704</v>
      </c>
      <c r="C371" s="157" t="s">
        <v>1625</v>
      </c>
      <c r="D371" s="158"/>
      <c r="E371" s="159">
        <v>0</v>
      </c>
      <c r="F371" s="160"/>
      <c r="G371" s="160"/>
      <c r="H371" s="159"/>
      <c r="I371" s="160"/>
      <c r="J371" s="160"/>
      <c r="K371" s="160"/>
    </row>
    <row r="372" hidden="1" spans="1:11">
      <c r="A372" s="151" t="s">
        <v>1403</v>
      </c>
      <c r="B372" s="156">
        <v>2040705</v>
      </c>
      <c r="C372" s="157" t="s">
        <v>1626</v>
      </c>
      <c r="D372" s="158"/>
      <c r="E372" s="159">
        <v>0</v>
      </c>
      <c r="F372" s="160"/>
      <c r="G372" s="160"/>
      <c r="H372" s="159"/>
      <c r="I372" s="160"/>
      <c r="J372" s="160"/>
      <c r="K372" s="160"/>
    </row>
    <row r="373" hidden="1" spans="1:11">
      <c r="A373" s="151" t="s">
        <v>1403</v>
      </c>
      <c r="B373" s="156">
        <v>2040706</v>
      </c>
      <c r="C373" s="157" t="s">
        <v>1627</v>
      </c>
      <c r="D373" s="158"/>
      <c r="E373" s="159">
        <v>0</v>
      </c>
      <c r="F373" s="160"/>
      <c r="G373" s="160"/>
      <c r="H373" s="159"/>
      <c r="I373" s="160"/>
      <c r="J373" s="160"/>
      <c r="K373" s="160"/>
    </row>
    <row r="374" hidden="1" spans="1:11">
      <c r="A374" s="151" t="s">
        <v>1403</v>
      </c>
      <c r="B374" s="156">
        <v>2040707</v>
      </c>
      <c r="C374" s="157" t="s">
        <v>1447</v>
      </c>
      <c r="D374" s="158"/>
      <c r="E374" s="159">
        <v>0</v>
      </c>
      <c r="F374" s="160"/>
      <c r="G374" s="160"/>
      <c r="H374" s="159"/>
      <c r="I374" s="160"/>
      <c r="J374" s="160"/>
      <c r="K374" s="160"/>
    </row>
    <row r="375" hidden="1" spans="1:11">
      <c r="A375" s="151" t="s">
        <v>1403</v>
      </c>
      <c r="B375" s="156">
        <v>2040750</v>
      </c>
      <c r="C375" s="157" t="s">
        <v>1413</v>
      </c>
      <c r="D375" s="158"/>
      <c r="E375" s="159">
        <v>0</v>
      </c>
      <c r="F375" s="160"/>
      <c r="G375" s="160"/>
      <c r="H375" s="159"/>
      <c r="I375" s="160"/>
      <c r="J375" s="160"/>
      <c r="K375" s="160"/>
    </row>
    <row r="376" hidden="1" spans="1:11">
      <c r="A376" s="151" t="s">
        <v>1403</v>
      </c>
      <c r="B376" s="156">
        <v>2040799</v>
      </c>
      <c r="C376" s="157" t="s">
        <v>1628</v>
      </c>
      <c r="D376" s="158"/>
      <c r="E376" s="159">
        <v>0</v>
      </c>
      <c r="F376" s="160"/>
      <c r="G376" s="160"/>
      <c r="H376" s="159"/>
      <c r="I376" s="160"/>
      <c r="J376" s="160"/>
      <c r="K376" s="160"/>
    </row>
    <row r="377" hidden="1" spans="1:11">
      <c r="A377" s="151" t="s">
        <v>1401</v>
      </c>
      <c r="B377" s="156">
        <v>20408</v>
      </c>
      <c r="C377" s="161" t="s">
        <v>1629</v>
      </c>
      <c r="D377" s="162">
        <f>SUM(D378:D386)</f>
        <v>0</v>
      </c>
      <c r="E377" s="162">
        <f t="shared" ref="E377:K377" si="55">SUM(E378:E386)</f>
        <v>0</v>
      </c>
      <c r="F377" s="162">
        <f t="shared" si="55"/>
        <v>0</v>
      </c>
      <c r="G377" s="162">
        <f t="shared" si="55"/>
        <v>0</v>
      </c>
      <c r="H377" s="162">
        <f t="shared" si="55"/>
        <v>0</v>
      </c>
      <c r="I377" s="162">
        <f t="shared" si="55"/>
        <v>0</v>
      </c>
      <c r="J377" s="162">
        <f t="shared" si="55"/>
        <v>0</v>
      </c>
      <c r="K377" s="162">
        <f t="shared" si="55"/>
        <v>0</v>
      </c>
    </row>
    <row r="378" hidden="1" spans="1:11">
      <c r="A378" s="151" t="s">
        <v>1403</v>
      </c>
      <c r="B378" s="156">
        <v>2040801</v>
      </c>
      <c r="C378" s="157" t="s">
        <v>1451</v>
      </c>
      <c r="D378" s="158"/>
      <c r="E378" s="159">
        <v>0</v>
      </c>
      <c r="F378" s="160"/>
      <c r="G378" s="160"/>
      <c r="H378" s="159"/>
      <c r="I378" s="160"/>
      <c r="J378" s="160"/>
      <c r="K378" s="160"/>
    </row>
    <row r="379" hidden="1" spans="1:11">
      <c r="A379" s="151" t="s">
        <v>1403</v>
      </c>
      <c r="B379" s="156">
        <v>2040802</v>
      </c>
      <c r="C379" s="157" t="s">
        <v>1436</v>
      </c>
      <c r="D379" s="158"/>
      <c r="E379" s="159">
        <v>0</v>
      </c>
      <c r="F379" s="160"/>
      <c r="G379" s="160"/>
      <c r="H379" s="159"/>
      <c r="I379" s="160"/>
      <c r="J379" s="160"/>
      <c r="K379" s="160"/>
    </row>
    <row r="380" hidden="1" spans="1:11">
      <c r="A380" s="151" t="s">
        <v>1403</v>
      </c>
      <c r="B380" s="156">
        <v>2040803</v>
      </c>
      <c r="C380" s="157" t="s">
        <v>1406</v>
      </c>
      <c r="D380" s="158"/>
      <c r="E380" s="159">
        <v>0</v>
      </c>
      <c r="F380" s="160"/>
      <c r="G380" s="160"/>
      <c r="H380" s="159"/>
      <c r="I380" s="160"/>
      <c r="J380" s="160"/>
      <c r="K380" s="160"/>
    </row>
    <row r="381" hidden="1" spans="1:11">
      <c r="A381" s="151" t="s">
        <v>1403</v>
      </c>
      <c r="B381" s="156">
        <v>2040804</v>
      </c>
      <c r="C381" s="157" t="s">
        <v>1630</v>
      </c>
      <c r="D381" s="158"/>
      <c r="E381" s="159">
        <v>0</v>
      </c>
      <c r="F381" s="160"/>
      <c r="G381" s="160"/>
      <c r="H381" s="159"/>
      <c r="I381" s="160"/>
      <c r="J381" s="160"/>
      <c r="K381" s="160"/>
    </row>
    <row r="382" hidden="1" spans="1:11">
      <c r="A382" s="151" t="s">
        <v>1403</v>
      </c>
      <c r="B382" s="156">
        <v>2040805</v>
      </c>
      <c r="C382" s="157" t="s">
        <v>1631</v>
      </c>
      <c r="D382" s="158"/>
      <c r="E382" s="159">
        <v>0</v>
      </c>
      <c r="F382" s="160"/>
      <c r="G382" s="160"/>
      <c r="H382" s="159"/>
      <c r="I382" s="160"/>
      <c r="J382" s="160"/>
      <c r="K382" s="160"/>
    </row>
    <row r="383" hidden="1" spans="1:11">
      <c r="A383" s="151" t="s">
        <v>1403</v>
      </c>
      <c r="B383" s="156">
        <v>2040806</v>
      </c>
      <c r="C383" s="157" t="s">
        <v>1632</v>
      </c>
      <c r="D383" s="158"/>
      <c r="E383" s="159">
        <v>0</v>
      </c>
      <c r="F383" s="160"/>
      <c r="G383" s="160"/>
      <c r="H383" s="159"/>
      <c r="I383" s="160"/>
      <c r="J383" s="160"/>
      <c r="K383" s="160"/>
    </row>
    <row r="384" hidden="1" spans="1:11">
      <c r="A384" s="151" t="s">
        <v>1403</v>
      </c>
      <c r="B384" s="156">
        <v>2040807</v>
      </c>
      <c r="C384" s="157" t="s">
        <v>1447</v>
      </c>
      <c r="D384" s="158"/>
      <c r="E384" s="159">
        <v>0</v>
      </c>
      <c r="F384" s="160"/>
      <c r="G384" s="160"/>
      <c r="H384" s="159"/>
      <c r="I384" s="160"/>
      <c r="J384" s="160"/>
      <c r="K384" s="160"/>
    </row>
    <row r="385" hidden="1" spans="1:11">
      <c r="A385" s="151" t="s">
        <v>1403</v>
      </c>
      <c r="B385" s="156">
        <v>2040850</v>
      </c>
      <c r="C385" s="157" t="s">
        <v>1413</v>
      </c>
      <c r="D385" s="158"/>
      <c r="E385" s="159">
        <v>0</v>
      </c>
      <c r="F385" s="160"/>
      <c r="G385" s="160"/>
      <c r="H385" s="159"/>
      <c r="I385" s="160"/>
      <c r="J385" s="160"/>
      <c r="K385" s="160"/>
    </row>
    <row r="386" hidden="1" spans="1:11">
      <c r="A386" s="151" t="s">
        <v>1403</v>
      </c>
      <c r="B386" s="156">
        <v>2040899</v>
      </c>
      <c r="C386" s="157" t="s">
        <v>1633</v>
      </c>
      <c r="D386" s="158"/>
      <c r="E386" s="159">
        <v>0</v>
      </c>
      <c r="F386" s="160"/>
      <c r="G386" s="160"/>
      <c r="H386" s="159"/>
      <c r="I386" s="160"/>
      <c r="J386" s="160"/>
      <c r="K386" s="160"/>
    </row>
    <row r="387" hidden="1" spans="1:11">
      <c r="A387" s="151" t="s">
        <v>1401</v>
      </c>
      <c r="B387" s="156">
        <v>20409</v>
      </c>
      <c r="C387" s="161" t="s">
        <v>1634</v>
      </c>
      <c r="D387" s="162">
        <f>SUM(D388:D394)</f>
        <v>0</v>
      </c>
      <c r="E387" s="162">
        <f t="shared" ref="E387:K387" si="56">SUM(E388:E394)</f>
        <v>0</v>
      </c>
      <c r="F387" s="162">
        <f t="shared" si="56"/>
        <v>0</v>
      </c>
      <c r="G387" s="162">
        <f t="shared" si="56"/>
        <v>0</v>
      </c>
      <c r="H387" s="162">
        <f t="shared" si="56"/>
        <v>0</v>
      </c>
      <c r="I387" s="162">
        <f t="shared" si="56"/>
        <v>0</v>
      </c>
      <c r="J387" s="162">
        <f t="shared" si="56"/>
        <v>0</v>
      </c>
      <c r="K387" s="162">
        <f t="shared" si="56"/>
        <v>0</v>
      </c>
    </row>
    <row r="388" hidden="1" spans="1:11">
      <c r="A388" s="151" t="s">
        <v>1403</v>
      </c>
      <c r="B388" s="156">
        <v>2040901</v>
      </c>
      <c r="C388" s="157" t="s">
        <v>1451</v>
      </c>
      <c r="D388" s="158"/>
      <c r="E388" s="159">
        <v>0</v>
      </c>
      <c r="F388" s="160"/>
      <c r="G388" s="160"/>
      <c r="H388" s="159"/>
      <c r="I388" s="160"/>
      <c r="J388" s="160"/>
      <c r="K388" s="160"/>
    </row>
    <row r="389" hidden="1" spans="1:11">
      <c r="A389" s="151" t="s">
        <v>1403</v>
      </c>
      <c r="B389" s="156">
        <v>2040902</v>
      </c>
      <c r="C389" s="157" t="s">
        <v>1436</v>
      </c>
      <c r="D389" s="158"/>
      <c r="E389" s="159">
        <v>0</v>
      </c>
      <c r="F389" s="160"/>
      <c r="G389" s="160"/>
      <c r="H389" s="159"/>
      <c r="I389" s="160"/>
      <c r="J389" s="160"/>
      <c r="K389" s="160"/>
    </row>
    <row r="390" hidden="1" spans="1:11">
      <c r="A390" s="151" t="s">
        <v>1403</v>
      </c>
      <c r="B390" s="156">
        <v>2040903</v>
      </c>
      <c r="C390" s="157" t="s">
        <v>1406</v>
      </c>
      <c r="D390" s="158"/>
      <c r="E390" s="159">
        <v>0</v>
      </c>
      <c r="F390" s="160"/>
      <c r="G390" s="160"/>
      <c r="H390" s="159"/>
      <c r="I390" s="160"/>
      <c r="J390" s="160"/>
      <c r="K390" s="160"/>
    </row>
    <row r="391" hidden="1" spans="1:11">
      <c r="A391" s="151" t="s">
        <v>1403</v>
      </c>
      <c r="B391" s="156">
        <v>2040904</v>
      </c>
      <c r="C391" s="157" t="s">
        <v>1635</v>
      </c>
      <c r="D391" s="158"/>
      <c r="E391" s="159">
        <v>0</v>
      </c>
      <c r="F391" s="160"/>
      <c r="G391" s="160"/>
      <c r="H391" s="159"/>
      <c r="I391" s="160"/>
      <c r="J391" s="160"/>
      <c r="K391" s="160"/>
    </row>
    <row r="392" hidden="1" spans="1:11">
      <c r="A392" s="151" t="s">
        <v>1403</v>
      </c>
      <c r="B392" s="156">
        <v>2040905</v>
      </c>
      <c r="C392" s="157" t="s">
        <v>1636</v>
      </c>
      <c r="D392" s="158"/>
      <c r="E392" s="159">
        <v>0</v>
      </c>
      <c r="F392" s="160"/>
      <c r="G392" s="160"/>
      <c r="H392" s="159"/>
      <c r="I392" s="160"/>
      <c r="J392" s="160"/>
      <c r="K392" s="160"/>
    </row>
    <row r="393" hidden="1" spans="1:11">
      <c r="A393" s="151" t="s">
        <v>1403</v>
      </c>
      <c r="B393" s="156">
        <v>2040950</v>
      </c>
      <c r="C393" s="157" t="s">
        <v>1413</v>
      </c>
      <c r="D393" s="158"/>
      <c r="E393" s="159">
        <v>0</v>
      </c>
      <c r="F393" s="160"/>
      <c r="G393" s="160"/>
      <c r="H393" s="159"/>
      <c r="I393" s="160"/>
      <c r="J393" s="160"/>
      <c r="K393" s="160"/>
    </row>
    <row r="394" hidden="1" spans="1:11">
      <c r="A394" s="151" t="s">
        <v>1403</v>
      </c>
      <c r="B394" s="156">
        <v>2040999</v>
      </c>
      <c r="C394" s="157" t="s">
        <v>1637</v>
      </c>
      <c r="D394" s="158"/>
      <c r="E394" s="159">
        <v>0</v>
      </c>
      <c r="F394" s="160"/>
      <c r="G394" s="160"/>
      <c r="H394" s="159"/>
      <c r="I394" s="160"/>
      <c r="J394" s="160"/>
      <c r="K394" s="160"/>
    </row>
    <row r="395" hidden="1" spans="1:11">
      <c r="A395" s="151" t="s">
        <v>1401</v>
      </c>
      <c r="B395" s="156">
        <v>20410</v>
      </c>
      <c r="C395" s="161" t="s">
        <v>1638</v>
      </c>
      <c r="D395" s="162">
        <f>SUM(D396:D400)</f>
        <v>0</v>
      </c>
      <c r="E395" s="162">
        <f t="shared" ref="E395:K395" si="57">SUM(E396:E400)</f>
        <v>0</v>
      </c>
      <c r="F395" s="162">
        <f t="shared" si="57"/>
        <v>0</v>
      </c>
      <c r="G395" s="162">
        <f t="shared" si="57"/>
        <v>0</v>
      </c>
      <c r="H395" s="162">
        <f t="shared" si="57"/>
        <v>0</v>
      </c>
      <c r="I395" s="162">
        <f t="shared" si="57"/>
        <v>0</v>
      </c>
      <c r="J395" s="162">
        <f t="shared" si="57"/>
        <v>0</v>
      </c>
      <c r="K395" s="162">
        <f t="shared" si="57"/>
        <v>0</v>
      </c>
    </row>
    <row r="396" hidden="1" spans="1:11">
      <c r="A396" s="151" t="s">
        <v>1403</v>
      </c>
      <c r="B396" s="156">
        <v>2041001</v>
      </c>
      <c r="C396" s="157" t="s">
        <v>1451</v>
      </c>
      <c r="D396" s="158"/>
      <c r="E396" s="159">
        <v>0</v>
      </c>
      <c r="F396" s="160"/>
      <c r="G396" s="160"/>
      <c r="H396" s="159"/>
      <c r="I396" s="160"/>
      <c r="J396" s="160"/>
      <c r="K396" s="160"/>
    </row>
    <row r="397" hidden="1" spans="1:11">
      <c r="A397" s="151" t="s">
        <v>1403</v>
      </c>
      <c r="B397" s="156">
        <v>2041002</v>
      </c>
      <c r="C397" s="157" t="s">
        <v>1436</v>
      </c>
      <c r="D397" s="158"/>
      <c r="E397" s="159">
        <v>0</v>
      </c>
      <c r="F397" s="160"/>
      <c r="G397" s="160"/>
      <c r="H397" s="159"/>
      <c r="I397" s="160"/>
      <c r="J397" s="160"/>
      <c r="K397" s="160"/>
    </row>
    <row r="398" hidden="1" spans="1:11">
      <c r="A398" s="151" t="s">
        <v>1403</v>
      </c>
      <c r="B398" s="156">
        <v>2041006</v>
      </c>
      <c r="C398" s="157" t="s">
        <v>1447</v>
      </c>
      <c r="D398" s="158"/>
      <c r="E398" s="159">
        <v>0</v>
      </c>
      <c r="F398" s="160"/>
      <c r="G398" s="160"/>
      <c r="H398" s="159"/>
      <c r="I398" s="160"/>
      <c r="J398" s="160"/>
      <c r="K398" s="160"/>
    </row>
    <row r="399" hidden="1" spans="1:11">
      <c r="A399" s="151" t="s">
        <v>1403</v>
      </c>
      <c r="B399" s="156">
        <v>2041007</v>
      </c>
      <c r="C399" s="157" t="s">
        <v>1639</v>
      </c>
      <c r="D399" s="158"/>
      <c r="E399" s="159">
        <v>0</v>
      </c>
      <c r="F399" s="160"/>
      <c r="G399" s="160"/>
      <c r="H399" s="159"/>
      <c r="I399" s="160"/>
      <c r="J399" s="160"/>
      <c r="K399" s="160"/>
    </row>
    <row r="400" hidden="1" spans="1:11">
      <c r="A400" s="151" t="s">
        <v>1403</v>
      </c>
      <c r="B400" s="156">
        <v>2041099</v>
      </c>
      <c r="C400" s="157" t="s">
        <v>1640</v>
      </c>
      <c r="D400" s="158"/>
      <c r="E400" s="159">
        <v>0</v>
      </c>
      <c r="F400" s="160"/>
      <c r="G400" s="160"/>
      <c r="H400" s="159"/>
      <c r="I400" s="160"/>
      <c r="J400" s="160"/>
      <c r="K400" s="160"/>
    </row>
    <row r="401" hidden="1" spans="1:11">
      <c r="A401" s="151" t="s">
        <v>1401</v>
      </c>
      <c r="B401" s="156">
        <v>20499</v>
      </c>
      <c r="C401" s="161" t="s">
        <v>2454</v>
      </c>
      <c r="D401" s="162">
        <f>SUM(D402:D403)</f>
        <v>0</v>
      </c>
      <c r="E401" s="162">
        <f t="shared" ref="E401:K401" si="58">SUM(E402:E403)</f>
        <v>0</v>
      </c>
      <c r="F401" s="162">
        <f t="shared" si="58"/>
        <v>0</v>
      </c>
      <c r="G401" s="162">
        <f t="shared" si="58"/>
        <v>0</v>
      </c>
      <c r="H401" s="162">
        <f t="shared" si="58"/>
        <v>0</v>
      </c>
      <c r="I401" s="162">
        <f t="shared" si="58"/>
        <v>0</v>
      </c>
      <c r="J401" s="162">
        <f t="shared" si="58"/>
        <v>0</v>
      </c>
      <c r="K401" s="162">
        <f t="shared" si="58"/>
        <v>0</v>
      </c>
    </row>
    <row r="402" hidden="1" spans="1:11">
      <c r="A402" s="151" t="s">
        <v>1403</v>
      </c>
      <c r="B402" s="156">
        <v>2049902</v>
      </c>
      <c r="C402" s="157" t="s">
        <v>2455</v>
      </c>
      <c r="D402" s="158"/>
      <c r="E402" s="159">
        <v>0</v>
      </c>
      <c r="F402" s="160"/>
      <c r="G402" s="160"/>
      <c r="H402" s="159"/>
      <c r="I402" s="160"/>
      <c r="J402" s="160"/>
      <c r="K402" s="160"/>
    </row>
    <row r="403" hidden="1" spans="1:11">
      <c r="A403" s="151" t="s">
        <v>1403</v>
      </c>
      <c r="B403" s="156">
        <v>2049999</v>
      </c>
      <c r="C403" s="157" t="s">
        <v>2456</v>
      </c>
      <c r="D403" s="158"/>
      <c r="E403" s="159">
        <v>0</v>
      </c>
      <c r="F403" s="160"/>
      <c r="G403" s="160"/>
      <c r="H403" s="159"/>
      <c r="I403" s="160"/>
      <c r="J403" s="160"/>
      <c r="K403" s="160"/>
    </row>
    <row r="404" ht="14.5" customHeight="1" spans="1:11">
      <c r="A404" s="151" t="s">
        <v>1399</v>
      </c>
      <c r="B404" s="148">
        <v>205</v>
      </c>
      <c r="C404" s="152" t="s">
        <v>1644</v>
      </c>
      <c r="D404" s="150">
        <f>SUM(D405,D410,D417,D423,D429,D433,D437,D441,D447,D454)</f>
        <v>51588</v>
      </c>
      <c r="E404" s="150">
        <f t="shared" ref="E404:K404" si="59">SUM(E405,E410,E417,E423,E429,E433,E437,E441,E447,E454)</f>
        <v>40258</v>
      </c>
      <c r="F404" s="150">
        <f t="shared" si="59"/>
        <v>0</v>
      </c>
      <c r="G404" s="150">
        <f t="shared" si="59"/>
        <v>5238</v>
      </c>
      <c r="H404" s="150">
        <f t="shared" si="59"/>
        <v>6092</v>
      </c>
      <c r="I404" s="150">
        <f t="shared" si="59"/>
        <v>0</v>
      </c>
      <c r="J404" s="150">
        <f t="shared" si="59"/>
        <v>0</v>
      </c>
      <c r="K404" s="150">
        <f t="shared" si="59"/>
        <v>0</v>
      </c>
    </row>
    <row r="405" ht="14.5" customHeight="1" spans="1:11">
      <c r="A405" s="151" t="s">
        <v>1401</v>
      </c>
      <c r="B405" s="148">
        <v>20501</v>
      </c>
      <c r="C405" s="152" t="s">
        <v>1645</v>
      </c>
      <c r="D405" s="150">
        <f>SUM(D406:D409)</f>
        <v>1860</v>
      </c>
      <c r="E405" s="150">
        <f t="shared" ref="E405:K405" si="60">SUM(E406:E409)</f>
        <v>1805</v>
      </c>
      <c r="F405" s="150">
        <f t="shared" si="60"/>
        <v>0</v>
      </c>
      <c r="G405" s="150">
        <f t="shared" si="60"/>
        <v>53</v>
      </c>
      <c r="H405" s="150">
        <f t="shared" si="60"/>
        <v>2</v>
      </c>
      <c r="I405" s="150">
        <f t="shared" si="60"/>
        <v>0</v>
      </c>
      <c r="J405" s="150">
        <f t="shared" si="60"/>
        <v>0</v>
      </c>
      <c r="K405" s="150">
        <f t="shared" si="60"/>
        <v>0</v>
      </c>
    </row>
    <row r="406" ht="14.5" customHeight="1" spans="1:11">
      <c r="A406" s="151" t="s">
        <v>1403</v>
      </c>
      <c r="B406" s="148">
        <v>2050101</v>
      </c>
      <c r="C406" s="153" t="s">
        <v>1404</v>
      </c>
      <c r="D406" s="154">
        <v>406</v>
      </c>
      <c r="E406" s="155">
        <v>406</v>
      </c>
      <c r="F406" s="135"/>
      <c r="G406" s="135"/>
      <c r="H406" s="155">
        <v>0</v>
      </c>
      <c r="I406" s="135"/>
      <c r="J406" s="135"/>
      <c r="K406" s="135"/>
    </row>
    <row r="407" hidden="1" spans="1:11">
      <c r="A407" s="151" t="s">
        <v>1403</v>
      </c>
      <c r="B407" s="156">
        <v>2050102</v>
      </c>
      <c r="C407" s="157" t="s">
        <v>1436</v>
      </c>
      <c r="D407" s="158"/>
      <c r="E407" s="159">
        <v>0</v>
      </c>
      <c r="F407" s="160"/>
      <c r="G407" s="160"/>
      <c r="H407" s="159"/>
      <c r="I407" s="160"/>
      <c r="J407" s="160"/>
      <c r="K407" s="160"/>
    </row>
    <row r="408" hidden="1" spans="1:11">
      <c r="A408" s="151" t="s">
        <v>1403</v>
      </c>
      <c r="B408" s="156">
        <v>2050103</v>
      </c>
      <c r="C408" s="157" t="s">
        <v>1406</v>
      </c>
      <c r="D408" s="158"/>
      <c r="E408" s="159">
        <v>0</v>
      </c>
      <c r="F408" s="160"/>
      <c r="G408" s="160"/>
      <c r="H408" s="159"/>
      <c r="I408" s="160"/>
      <c r="J408" s="160"/>
      <c r="K408" s="160"/>
    </row>
    <row r="409" ht="14.5" customHeight="1" spans="1:11">
      <c r="A409" s="151" t="s">
        <v>1403</v>
      </c>
      <c r="B409" s="148">
        <v>2050199</v>
      </c>
      <c r="C409" s="153" t="s">
        <v>1646</v>
      </c>
      <c r="D409" s="154">
        <v>1454</v>
      </c>
      <c r="E409" s="155">
        <v>1399</v>
      </c>
      <c r="F409" s="135"/>
      <c r="G409" s="155">
        <v>53</v>
      </c>
      <c r="H409" s="155">
        <v>2</v>
      </c>
      <c r="I409" s="135"/>
      <c r="J409" s="135"/>
      <c r="K409" s="135"/>
    </row>
    <row r="410" ht="14.5" customHeight="1" spans="1:11">
      <c r="A410" s="151" t="s">
        <v>1401</v>
      </c>
      <c r="B410" s="148">
        <v>20502</v>
      </c>
      <c r="C410" s="152" t="s">
        <v>1647</v>
      </c>
      <c r="D410" s="150">
        <f>SUM(D411:D416)</f>
        <v>46995</v>
      </c>
      <c r="E410" s="150">
        <f t="shared" ref="E410:K410" si="61">SUM(E411:E416)</f>
        <v>36111</v>
      </c>
      <c r="F410" s="150">
        <f t="shared" si="61"/>
        <v>0</v>
      </c>
      <c r="G410" s="150">
        <f t="shared" si="61"/>
        <v>5135</v>
      </c>
      <c r="H410" s="150">
        <f t="shared" si="61"/>
        <v>5749</v>
      </c>
      <c r="I410" s="150">
        <f t="shared" si="61"/>
        <v>0</v>
      </c>
      <c r="J410" s="150">
        <f t="shared" si="61"/>
        <v>0</v>
      </c>
      <c r="K410" s="150">
        <f t="shared" si="61"/>
        <v>0</v>
      </c>
    </row>
    <row r="411" ht="14.5" customHeight="1" spans="1:11">
      <c r="A411" s="151" t="s">
        <v>1403</v>
      </c>
      <c r="B411" s="148">
        <v>2050201</v>
      </c>
      <c r="C411" s="153" t="s">
        <v>1648</v>
      </c>
      <c r="D411" s="154">
        <v>6584</v>
      </c>
      <c r="E411" s="155">
        <v>3834</v>
      </c>
      <c r="F411" s="135"/>
      <c r="G411" s="155">
        <v>398</v>
      </c>
      <c r="H411" s="155">
        <v>2352</v>
      </c>
      <c r="I411" s="135"/>
      <c r="J411" s="135"/>
      <c r="K411" s="135"/>
    </row>
    <row r="412" ht="14.5" customHeight="1" spans="1:11">
      <c r="A412" s="151" t="s">
        <v>1403</v>
      </c>
      <c r="B412" s="148">
        <v>2050202</v>
      </c>
      <c r="C412" s="153" t="s">
        <v>1649</v>
      </c>
      <c r="D412" s="154">
        <v>17342</v>
      </c>
      <c r="E412" s="155">
        <v>14937</v>
      </c>
      <c r="F412" s="135"/>
      <c r="G412" s="155">
        <f>2154-17</f>
        <v>2137</v>
      </c>
      <c r="H412" s="155">
        <v>268</v>
      </c>
      <c r="I412" s="135"/>
      <c r="J412" s="135"/>
      <c r="K412" s="135"/>
    </row>
    <row r="413" ht="14.5" customHeight="1" spans="1:11">
      <c r="A413" s="151" t="s">
        <v>1403</v>
      </c>
      <c r="B413" s="148">
        <v>2050203</v>
      </c>
      <c r="C413" s="153" t="s">
        <v>1650</v>
      </c>
      <c r="D413" s="154">
        <v>13242</v>
      </c>
      <c r="E413" s="155">
        <v>10645</v>
      </c>
      <c r="F413" s="135"/>
      <c r="G413" s="155">
        <v>1475</v>
      </c>
      <c r="H413" s="155">
        <v>1122</v>
      </c>
      <c r="I413" s="135"/>
      <c r="J413" s="135"/>
      <c r="K413" s="135"/>
    </row>
    <row r="414" ht="14.5" customHeight="1" spans="1:11">
      <c r="A414" s="151" t="s">
        <v>1403</v>
      </c>
      <c r="B414" s="148">
        <v>2050204</v>
      </c>
      <c r="C414" s="153" t="s">
        <v>1651</v>
      </c>
      <c r="D414" s="154">
        <v>6665</v>
      </c>
      <c r="E414" s="155">
        <v>5770</v>
      </c>
      <c r="F414" s="135"/>
      <c r="G414" s="155">
        <v>142</v>
      </c>
      <c r="H414" s="155">
        <v>753</v>
      </c>
      <c r="I414" s="135"/>
      <c r="J414" s="135"/>
      <c r="K414" s="135"/>
    </row>
    <row r="415" hidden="1" spans="1:11">
      <c r="A415" s="151" t="s">
        <v>1403</v>
      </c>
      <c r="B415" s="156">
        <v>2050205</v>
      </c>
      <c r="C415" s="157" t="s">
        <v>1652</v>
      </c>
      <c r="D415" s="158"/>
      <c r="E415" s="159">
        <v>0</v>
      </c>
      <c r="F415" s="160"/>
      <c r="G415" s="160"/>
      <c r="H415" s="159"/>
      <c r="I415" s="160"/>
      <c r="J415" s="160"/>
      <c r="K415" s="160"/>
    </row>
    <row r="416" ht="14.5" customHeight="1" spans="1:11">
      <c r="A416" s="151" t="s">
        <v>1403</v>
      </c>
      <c r="B416" s="148">
        <v>2050299</v>
      </c>
      <c r="C416" s="153" t="s">
        <v>1653</v>
      </c>
      <c r="D416" s="154">
        <v>3162</v>
      </c>
      <c r="E416" s="155">
        <v>925</v>
      </c>
      <c r="F416" s="135"/>
      <c r="G416" s="155">
        <v>983</v>
      </c>
      <c r="H416" s="155">
        <v>1254</v>
      </c>
      <c r="I416" s="135"/>
      <c r="J416" s="135"/>
      <c r="K416" s="135"/>
    </row>
    <row r="417" ht="14.5" customHeight="1" spans="1:11">
      <c r="A417" s="151" t="s">
        <v>1401</v>
      </c>
      <c r="B417" s="148">
        <v>20503</v>
      </c>
      <c r="C417" s="152" t="s">
        <v>1654</v>
      </c>
      <c r="D417" s="150">
        <f>SUM(D418:D422)</f>
        <v>1857</v>
      </c>
      <c r="E417" s="150">
        <f t="shared" ref="E417:K417" si="62">SUM(E418:E422)</f>
        <v>1555</v>
      </c>
      <c r="F417" s="150">
        <f t="shared" si="62"/>
        <v>0</v>
      </c>
      <c r="G417" s="150">
        <f t="shared" si="62"/>
        <v>0</v>
      </c>
      <c r="H417" s="150">
        <f t="shared" si="62"/>
        <v>302</v>
      </c>
      <c r="I417" s="150">
        <f t="shared" si="62"/>
        <v>0</v>
      </c>
      <c r="J417" s="150">
        <f t="shared" si="62"/>
        <v>0</v>
      </c>
      <c r="K417" s="150">
        <f t="shared" si="62"/>
        <v>0</v>
      </c>
    </row>
    <row r="418" hidden="1" spans="1:11">
      <c r="A418" s="151" t="s">
        <v>1403</v>
      </c>
      <c r="B418" s="156">
        <v>2050301</v>
      </c>
      <c r="C418" s="157" t="s">
        <v>1655</v>
      </c>
      <c r="D418" s="158"/>
      <c r="E418" s="159">
        <v>0</v>
      </c>
      <c r="F418" s="160"/>
      <c r="G418" s="160"/>
      <c r="H418" s="159"/>
      <c r="I418" s="160"/>
      <c r="J418" s="160"/>
      <c r="K418" s="160"/>
    </row>
    <row r="419" ht="14.5" customHeight="1" spans="1:11">
      <c r="A419" s="151" t="s">
        <v>1403</v>
      </c>
      <c r="B419" s="148">
        <v>2050302</v>
      </c>
      <c r="C419" s="153" t="s">
        <v>1656</v>
      </c>
      <c r="D419" s="154">
        <v>1857</v>
      </c>
      <c r="E419" s="155">
        <v>1555</v>
      </c>
      <c r="F419" s="135"/>
      <c r="G419" s="135"/>
      <c r="H419" s="155">
        <v>302</v>
      </c>
      <c r="I419" s="135"/>
      <c r="J419" s="135"/>
      <c r="K419" s="135"/>
    </row>
    <row r="420" hidden="1" spans="1:11">
      <c r="A420" s="151" t="s">
        <v>1403</v>
      </c>
      <c r="B420" s="156">
        <v>2050303</v>
      </c>
      <c r="C420" s="157" t="s">
        <v>1657</v>
      </c>
      <c r="D420" s="158"/>
      <c r="E420" s="159">
        <v>0</v>
      </c>
      <c r="F420" s="160"/>
      <c r="G420" s="160"/>
      <c r="H420" s="159"/>
      <c r="I420" s="160"/>
      <c r="J420" s="160"/>
      <c r="K420" s="160"/>
    </row>
    <row r="421" hidden="1" spans="1:11">
      <c r="A421" s="151" t="s">
        <v>1403</v>
      </c>
      <c r="B421" s="156">
        <v>2050305</v>
      </c>
      <c r="C421" s="157" t="s">
        <v>1658</v>
      </c>
      <c r="D421" s="158"/>
      <c r="E421" s="159">
        <v>0</v>
      </c>
      <c r="F421" s="160"/>
      <c r="G421" s="160"/>
      <c r="H421" s="159"/>
      <c r="I421" s="160"/>
      <c r="J421" s="160"/>
      <c r="K421" s="160"/>
    </row>
    <row r="422" hidden="1" spans="1:11">
      <c r="A422" s="151" t="s">
        <v>1403</v>
      </c>
      <c r="B422" s="156">
        <v>2050399</v>
      </c>
      <c r="C422" s="157" t="s">
        <v>1659</v>
      </c>
      <c r="D422" s="158"/>
      <c r="E422" s="159">
        <v>0</v>
      </c>
      <c r="F422" s="160"/>
      <c r="G422" s="160"/>
      <c r="H422" s="159"/>
      <c r="I422" s="160"/>
      <c r="J422" s="160"/>
      <c r="K422" s="160"/>
    </row>
    <row r="423" hidden="1" spans="1:11">
      <c r="A423" s="151" t="s">
        <v>1401</v>
      </c>
      <c r="B423" s="156">
        <v>20504</v>
      </c>
      <c r="C423" s="161" t="s">
        <v>1660</v>
      </c>
      <c r="D423" s="162">
        <f>SUM(D424:D428)</f>
        <v>0</v>
      </c>
      <c r="E423" s="162">
        <f t="shared" ref="E423:K423" si="63">SUM(E424:E428)</f>
        <v>0</v>
      </c>
      <c r="F423" s="162">
        <f t="shared" si="63"/>
        <v>0</v>
      </c>
      <c r="G423" s="162">
        <f t="shared" si="63"/>
        <v>0</v>
      </c>
      <c r="H423" s="162">
        <f t="shared" si="63"/>
        <v>0</v>
      </c>
      <c r="I423" s="162">
        <f t="shared" si="63"/>
        <v>0</v>
      </c>
      <c r="J423" s="162">
        <f t="shared" si="63"/>
        <v>0</v>
      </c>
      <c r="K423" s="162">
        <f t="shared" si="63"/>
        <v>0</v>
      </c>
    </row>
    <row r="424" hidden="1" spans="1:11">
      <c r="A424" s="151" t="s">
        <v>1403</v>
      </c>
      <c r="B424" s="156">
        <v>2050401</v>
      </c>
      <c r="C424" s="157" t="s">
        <v>1661</v>
      </c>
      <c r="D424" s="158"/>
      <c r="E424" s="159">
        <v>0</v>
      </c>
      <c r="F424" s="160"/>
      <c r="G424" s="160"/>
      <c r="H424" s="159"/>
      <c r="I424" s="160"/>
      <c r="J424" s="160"/>
      <c r="K424" s="160"/>
    </row>
    <row r="425" hidden="1" spans="1:11">
      <c r="A425" s="151" t="s">
        <v>1403</v>
      </c>
      <c r="B425" s="156">
        <v>2050402</v>
      </c>
      <c r="C425" s="157" t="s">
        <v>1662</v>
      </c>
      <c r="D425" s="158"/>
      <c r="E425" s="159">
        <v>0</v>
      </c>
      <c r="F425" s="160"/>
      <c r="G425" s="160"/>
      <c r="H425" s="159"/>
      <c r="I425" s="160"/>
      <c r="J425" s="160"/>
      <c r="K425" s="160"/>
    </row>
    <row r="426" hidden="1" spans="1:11">
      <c r="A426" s="151" t="s">
        <v>1403</v>
      </c>
      <c r="B426" s="156">
        <v>2050403</v>
      </c>
      <c r="C426" s="157" t="s">
        <v>1663</v>
      </c>
      <c r="D426" s="158"/>
      <c r="E426" s="159">
        <v>0</v>
      </c>
      <c r="F426" s="160"/>
      <c r="G426" s="160"/>
      <c r="H426" s="159"/>
      <c r="I426" s="160"/>
      <c r="J426" s="160"/>
      <c r="K426" s="160"/>
    </row>
    <row r="427" hidden="1" spans="1:11">
      <c r="A427" s="151" t="s">
        <v>1403</v>
      </c>
      <c r="B427" s="156">
        <v>2050404</v>
      </c>
      <c r="C427" s="157" t="s">
        <v>1664</v>
      </c>
      <c r="D427" s="158"/>
      <c r="E427" s="159">
        <v>0</v>
      </c>
      <c r="F427" s="160"/>
      <c r="G427" s="160"/>
      <c r="H427" s="159"/>
      <c r="I427" s="160"/>
      <c r="J427" s="160"/>
      <c r="K427" s="160"/>
    </row>
    <row r="428" hidden="1" spans="1:11">
      <c r="A428" s="151" t="s">
        <v>1403</v>
      </c>
      <c r="B428" s="156">
        <v>2050499</v>
      </c>
      <c r="C428" s="157" t="s">
        <v>1665</v>
      </c>
      <c r="D428" s="158"/>
      <c r="E428" s="159">
        <v>0</v>
      </c>
      <c r="F428" s="160"/>
      <c r="G428" s="160"/>
      <c r="H428" s="159"/>
      <c r="I428" s="160"/>
      <c r="J428" s="160"/>
      <c r="K428" s="160"/>
    </row>
    <row r="429" hidden="1" spans="1:11">
      <c r="A429" s="151" t="s">
        <v>1401</v>
      </c>
      <c r="B429" s="156">
        <v>20505</v>
      </c>
      <c r="C429" s="161" t="s">
        <v>1666</v>
      </c>
      <c r="D429" s="162">
        <f>SUM(D430:D432)</f>
        <v>0</v>
      </c>
      <c r="E429" s="162">
        <f t="shared" ref="E429:K429" si="64">SUM(E430:E432)</f>
        <v>0</v>
      </c>
      <c r="F429" s="162">
        <f t="shared" si="64"/>
        <v>0</v>
      </c>
      <c r="G429" s="162">
        <f t="shared" si="64"/>
        <v>0</v>
      </c>
      <c r="H429" s="162">
        <f t="shared" si="64"/>
        <v>0</v>
      </c>
      <c r="I429" s="162">
        <f t="shared" si="64"/>
        <v>0</v>
      </c>
      <c r="J429" s="162">
        <f t="shared" si="64"/>
        <v>0</v>
      </c>
      <c r="K429" s="162">
        <f t="shared" si="64"/>
        <v>0</v>
      </c>
    </row>
    <row r="430" hidden="1" spans="1:11">
      <c r="A430" s="151" t="s">
        <v>1403</v>
      </c>
      <c r="B430" s="156">
        <v>2050501</v>
      </c>
      <c r="C430" s="157" t="s">
        <v>1667</v>
      </c>
      <c r="D430" s="158"/>
      <c r="E430" s="159">
        <v>0</v>
      </c>
      <c r="F430" s="160"/>
      <c r="G430" s="160"/>
      <c r="H430" s="159"/>
      <c r="I430" s="160"/>
      <c r="J430" s="160"/>
      <c r="K430" s="160"/>
    </row>
    <row r="431" hidden="1" spans="1:11">
      <c r="A431" s="151" t="s">
        <v>1403</v>
      </c>
      <c r="B431" s="156">
        <v>2050502</v>
      </c>
      <c r="C431" s="157" t="s">
        <v>1668</v>
      </c>
      <c r="D431" s="158"/>
      <c r="E431" s="159">
        <v>0</v>
      </c>
      <c r="F431" s="160"/>
      <c r="G431" s="160"/>
      <c r="H431" s="159"/>
      <c r="I431" s="160"/>
      <c r="J431" s="160"/>
      <c r="K431" s="160"/>
    </row>
    <row r="432" hidden="1" spans="1:11">
      <c r="A432" s="151" t="s">
        <v>1403</v>
      </c>
      <c r="B432" s="156">
        <v>2050599</v>
      </c>
      <c r="C432" s="157" t="s">
        <v>1669</v>
      </c>
      <c r="D432" s="158"/>
      <c r="E432" s="159">
        <v>0</v>
      </c>
      <c r="F432" s="160"/>
      <c r="G432" s="160"/>
      <c r="H432" s="159"/>
      <c r="I432" s="160"/>
      <c r="J432" s="160"/>
      <c r="K432" s="160"/>
    </row>
    <row r="433" hidden="1" spans="1:11">
      <c r="A433" s="151" t="s">
        <v>1401</v>
      </c>
      <c r="B433" s="156">
        <v>20506</v>
      </c>
      <c r="C433" s="161" t="s">
        <v>1670</v>
      </c>
      <c r="D433" s="162">
        <f>SUM(D434:D436)</f>
        <v>0</v>
      </c>
      <c r="E433" s="162">
        <f t="shared" ref="E433:K433" si="65">SUM(E434:E436)</f>
        <v>0</v>
      </c>
      <c r="F433" s="162">
        <f t="shared" si="65"/>
        <v>0</v>
      </c>
      <c r="G433" s="162">
        <f t="shared" si="65"/>
        <v>0</v>
      </c>
      <c r="H433" s="162">
        <f t="shared" si="65"/>
        <v>0</v>
      </c>
      <c r="I433" s="162">
        <f t="shared" si="65"/>
        <v>0</v>
      </c>
      <c r="J433" s="162">
        <f t="shared" si="65"/>
        <v>0</v>
      </c>
      <c r="K433" s="162">
        <f t="shared" si="65"/>
        <v>0</v>
      </c>
    </row>
    <row r="434" hidden="1" spans="1:11">
      <c r="A434" s="151" t="s">
        <v>1403</v>
      </c>
      <c r="B434" s="156">
        <v>2050601</v>
      </c>
      <c r="C434" s="157" t="s">
        <v>1671</v>
      </c>
      <c r="D434" s="158"/>
      <c r="E434" s="159">
        <v>0</v>
      </c>
      <c r="F434" s="160"/>
      <c r="G434" s="160"/>
      <c r="H434" s="159"/>
      <c r="I434" s="160"/>
      <c r="J434" s="160"/>
      <c r="K434" s="160"/>
    </row>
    <row r="435" hidden="1" spans="1:11">
      <c r="A435" s="151" t="s">
        <v>1403</v>
      </c>
      <c r="B435" s="156">
        <v>2050602</v>
      </c>
      <c r="C435" s="157" t="s">
        <v>1672</v>
      </c>
      <c r="D435" s="158"/>
      <c r="E435" s="159">
        <v>0</v>
      </c>
      <c r="F435" s="160"/>
      <c r="G435" s="160"/>
      <c r="H435" s="159"/>
      <c r="I435" s="160"/>
      <c r="J435" s="160"/>
      <c r="K435" s="160"/>
    </row>
    <row r="436" hidden="1" spans="1:11">
      <c r="A436" s="151" t="s">
        <v>1403</v>
      </c>
      <c r="B436" s="156">
        <v>2050699</v>
      </c>
      <c r="C436" s="157" t="s">
        <v>1673</v>
      </c>
      <c r="D436" s="158"/>
      <c r="E436" s="159">
        <v>0</v>
      </c>
      <c r="F436" s="160"/>
      <c r="G436" s="160"/>
      <c r="H436" s="159"/>
      <c r="I436" s="160"/>
      <c r="J436" s="160"/>
      <c r="K436" s="160"/>
    </row>
    <row r="437" ht="14.5" customHeight="1" spans="1:11">
      <c r="A437" s="151" t="s">
        <v>1401</v>
      </c>
      <c r="B437" s="148">
        <v>20507</v>
      </c>
      <c r="C437" s="152" t="s">
        <v>1674</v>
      </c>
      <c r="D437" s="150">
        <f>SUM(D438:D440)</f>
        <v>498</v>
      </c>
      <c r="E437" s="150">
        <f t="shared" ref="E437:K437" si="66">SUM(E438:E440)</f>
        <v>443</v>
      </c>
      <c r="F437" s="150">
        <f t="shared" si="66"/>
        <v>0</v>
      </c>
      <c r="G437" s="150">
        <f t="shared" si="66"/>
        <v>50</v>
      </c>
      <c r="H437" s="150">
        <f t="shared" si="66"/>
        <v>5</v>
      </c>
      <c r="I437" s="150">
        <f t="shared" si="66"/>
        <v>0</v>
      </c>
      <c r="J437" s="150">
        <f t="shared" si="66"/>
        <v>0</v>
      </c>
      <c r="K437" s="150">
        <f t="shared" si="66"/>
        <v>0</v>
      </c>
    </row>
    <row r="438" ht="14.5" customHeight="1" spans="1:11">
      <c r="A438" s="151" t="s">
        <v>1403</v>
      </c>
      <c r="B438" s="148">
        <v>2050701</v>
      </c>
      <c r="C438" s="153" t="s">
        <v>1675</v>
      </c>
      <c r="D438" s="154">
        <v>474</v>
      </c>
      <c r="E438" s="155">
        <v>422</v>
      </c>
      <c r="F438" s="135"/>
      <c r="G438" s="155">
        <v>50</v>
      </c>
      <c r="H438" s="155">
        <v>2</v>
      </c>
      <c r="I438" s="135"/>
      <c r="J438" s="135"/>
      <c r="K438" s="135"/>
    </row>
    <row r="439" hidden="1" spans="1:11">
      <c r="A439" s="151" t="s">
        <v>1403</v>
      </c>
      <c r="B439" s="156">
        <v>2050702</v>
      </c>
      <c r="C439" s="157" t="s">
        <v>1676</v>
      </c>
      <c r="D439" s="158"/>
      <c r="E439" s="159">
        <v>0</v>
      </c>
      <c r="F439" s="160"/>
      <c r="G439" s="160"/>
      <c r="H439" s="159"/>
      <c r="I439" s="160"/>
      <c r="J439" s="160"/>
      <c r="K439" s="160"/>
    </row>
    <row r="440" ht="14.5" customHeight="1" spans="1:11">
      <c r="A440" s="151" t="s">
        <v>1403</v>
      </c>
      <c r="B440" s="148">
        <v>2050799</v>
      </c>
      <c r="C440" s="153" t="s">
        <v>1677</v>
      </c>
      <c r="D440" s="154">
        <v>24</v>
      </c>
      <c r="E440" s="155">
        <v>21</v>
      </c>
      <c r="F440" s="135"/>
      <c r="G440" s="135"/>
      <c r="H440" s="155">
        <v>3</v>
      </c>
      <c r="I440" s="135"/>
      <c r="J440" s="135"/>
      <c r="K440" s="135"/>
    </row>
    <row r="441" ht="14.5" customHeight="1" spans="1:11">
      <c r="A441" s="151" t="s">
        <v>1401</v>
      </c>
      <c r="B441" s="148">
        <v>20508</v>
      </c>
      <c r="C441" s="152" t="s">
        <v>1678</v>
      </c>
      <c r="D441" s="150">
        <f>SUM(D442:D446)</f>
        <v>344</v>
      </c>
      <c r="E441" s="150">
        <f t="shared" ref="E441:K441" si="67">SUM(E442:E446)</f>
        <v>344</v>
      </c>
      <c r="F441" s="150">
        <f t="shared" si="67"/>
        <v>0</v>
      </c>
      <c r="G441" s="150">
        <f t="shared" si="67"/>
        <v>0</v>
      </c>
      <c r="H441" s="150">
        <f t="shared" si="67"/>
        <v>0</v>
      </c>
      <c r="I441" s="150">
        <f t="shared" si="67"/>
        <v>0</v>
      </c>
      <c r="J441" s="150">
        <f t="shared" si="67"/>
        <v>0</v>
      </c>
      <c r="K441" s="150">
        <f t="shared" si="67"/>
        <v>0</v>
      </c>
    </row>
    <row r="442" hidden="1" spans="1:11">
      <c r="A442" s="151" t="s">
        <v>1403</v>
      </c>
      <c r="B442" s="156">
        <v>2050801</v>
      </c>
      <c r="C442" s="157" t="s">
        <v>1679</v>
      </c>
      <c r="D442" s="158"/>
      <c r="E442" s="159">
        <v>0</v>
      </c>
      <c r="F442" s="160"/>
      <c r="G442" s="160"/>
      <c r="H442" s="159"/>
      <c r="I442" s="160"/>
      <c r="J442" s="160"/>
      <c r="K442" s="160"/>
    </row>
    <row r="443" ht="14.5" customHeight="1" spans="1:11">
      <c r="A443" s="151" t="s">
        <v>1403</v>
      </c>
      <c r="B443" s="148">
        <v>2050802</v>
      </c>
      <c r="C443" s="153" t="s">
        <v>1680</v>
      </c>
      <c r="D443" s="154">
        <v>344</v>
      </c>
      <c r="E443" s="155">
        <v>344</v>
      </c>
      <c r="F443" s="135"/>
      <c r="G443" s="135"/>
      <c r="H443" s="155">
        <v>0</v>
      </c>
      <c r="I443" s="135"/>
      <c r="J443" s="135"/>
      <c r="K443" s="135"/>
    </row>
    <row r="444" hidden="1" spans="1:11">
      <c r="A444" s="151" t="s">
        <v>1403</v>
      </c>
      <c r="B444" s="156">
        <v>2050803</v>
      </c>
      <c r="C444" s="157" t="s">
        <v>1681</v>
      </c>
      <c r="D444" s="158"/>
      <c r="E444" s="159">
        <v>0</v>
      </c>
      <c r="F444" s="160"/>
      <c r="G444" s="160"/>
      <c r="H444" s="159"/>
      <c r="I444" s="160"/>
      <c r="J444" s="160"/>
      <c r="K444" s="160"/>
    </row>
    <row r="445" hidden="1" spans="1:11">
      <c r="A445" s="151" t="s">
        <v>1403</v>
      </c>
      <c r="B445" s="156">
        <v>2050804</v>
      </c>
      <c r="C445" s="157" t="s">
        <v>1682</v>
      </c>
      <c r="D445" s="158"/>
      <c r="E445" s="159">
        <v>0</v>
      </c>
      <c r="F445" s="160"/>
      <c r="G445" s="160"/>
      <c r="H445" s="159"/>
      <c r="I445" s="160"/>
      <c r="J445" s="160"/>
      <c r="K445" s="160"/>
    </row>
    <row r="446" hidden="1" spans="1:11">
      <c r="A446" s="151" t="s">
        <v>1403</v>
      </c>
      <c r="B446" s="156">
        <v>2050899</v>
      </c>
      <c r="C446" s="157" t="s">
        <v>1683</v>
      </c>
      <c r="D446" s="158"/>
      <c r="E446" s="159">
        <v>0</v>
      </c>
      <c r="F446" s="160"/>
      <c r="G446" s="160"/>
      <c r="H446" s="159"/>
      <c r="I446" s="160"/>
      <c r="J446" s="160"/>
      <c r="K446" s="160"/>
    </row>
    <row r="447" hidden="1" spans="1:11">
      <c r="A447" s="151" t="s">
        <v>1401</v>
      </c>
      <c r="B447" s="156">
        <v>20509</v>
      </c>
      <c r="C447" s="161" t="s">
        <v>2457</v>
      </c>
      <c r="D447" s="162">
        <f>SUM(D448:D453)</f>
        <v>0</v>
      </c>
      <c r="E447" s="162">
        <f t="shared" ref="E447:K447" si="68">SUM(E448:E453)</f>
        <v>0</v>
      </c>
      <c r="F447" s="162">
        <f t="shared" si="68"/>
        <v>0</v>
      </c>
      <c r="G447" s="162">
        <f t="shared" si="68"/>
        <v>0</v>
      </c>
      <c r="H447" s="162">
        <f t="shared" si="68"/>
        <v>0</v>
      </c>
      <c r="I447" s="162">
        <f t="shared" si="68"/>
        <v>0</v>
      </c>
      <c r="J447" s="162">
        <f t="shared" si="68"/>
        <v>0</v>
      </c>
      <c r="K447" s="162">
        <f t="shared" si="68"/>
        <v>0</v>
      </c>
    </row>
    <row r="448" hidden="1" spans="1:11">
      <c r="A448" s="151" t="s">
        <v>1403</v>
      </c>
      <c r="B448" s="156">
        <v>2050901</v>
      </c>
      <c r="C448" s="157" t="s">
        <v>1685</v>
      </c>
      <c r="D448" s="158"/>
      <c r="E448" s="159">
        <v>0</v>
      </c>
      <c r="F448" s="160"/>
      <c r="G448" s="160"/>
      <c r="H448" s="159"/>
      <c r="I448" s="160"/>
      <c r="J448" s="160"/>
      <c r="K448" s="160"/>
    </row>
    <row r="449" hidden="1" spans="1:11">
      <c r="A449" s="151" t="s">
        <v>1403</v>
      </c>
      <c r="B449" s="156">
        <v>2050902</v>
      </c>
      <c r="C449" s="157" t="s">
        <v>1686</v>
      </c>
      <c r="D449" s="158"/>
      <c r="E449" s="159">
        <v>0</v>
      </c>
      <c r="F449" s="160"/>
      <c r="G449" s="160"/>
      <c r="H449" s="159"/>
      <c r="I449" s="160"/>
      <c r="J449" s="160"/>
      <c r="K449" s="160"/>
    </row>
    <row r="450" hidden="1" spans="1:11">
      <c r="A450" s="151" t="s">
        <v>1403</v>
      </c>
      <c r="B450" s="156">
        <v>2050903</v>
      </c>
      <c r="C450" s="157" t="s">
        <v>1687</v>
      </c>
      <c r="D450" s="158"/>
      <c r="E450" s="159">
        <v>0</v>
      </c>
      <c r="F450" s="160"/>
      <c r="G450" s="160"/>
      <c r="H450" s="159"/>
      <c r="I450" s="160"/>
      <c r="J450" s="160"/>
      <c r="K450" s="160"/>
    </row>
    <row r="451" hidden="1" spans="1:11">
      <c r="A451" s="151" t="s">
        <v>1403</v>
      </c>
      <c r="B451" s="156">
        <v>2050904</v>
      </c>
      <c r="C451" s="157" t="s">
        <v>1688</v>
      </c>
      <c r="D451" s="158"/>
      <c r="E451" s="159">
        <v>0</v>
      </c>
      <c r="F451" s="160"/>
      <c r="G451" s="160"/>
      <c r="H451" s="159"/>
      <c r="I451" s="160"/>
      <c r="J451" s="160"/>
      <c r="K451" s="160"/>
    </row>
    <row r="452" hidden="1" spans="1:11">
      <c r="A452" s="151" t="s">
        <v>1403</v>
      </c>
      <c r="B452" s="156">
        <v>2050905</v>
      </c>
      <c r="C452" s="157" t="s">
        <v>1689</v>
      </c>
      <c r="D452" s="158"/>
      <c r="E452" s="159">
        <v>0</v>
      </c>
      <c r="F452" s="160"/>
      <c r="G452" s="160"/>
      <c r="H452" s="159"/>
      <c r="I452" s="160"/>
      <c r="J452" s="160"/>
      <c r="K452" s="160"/>
    </row>
    <row r="453" hidden="1" spans="1:11">
      <c r="A453" s="151" t="s">
        <v>1403</v>
      </c>
      <c r="B453" s="156">
        <v>2050999</v>
      </c>
      <c r="C453" s="157" t="s">
        <v>2458</v>
      </c>
      <c r="D453" s="158"/>
      <c r="E453" s="159">
        <v>0</v>
      </c>
      <c r="F453" s="160"/>
      <c r="G453" s="160"/>
      <c r="H453" s="159"/>
      <c r="I453" s="160"/>
      <c r="J453" s="160"/>
      <c r="K453" s="160"/>
    </row>
    <row r="454" ht="14.5" customHeight="1" spans="1:11">
      <c r="A454" s="151" t="s">
        <v>1401</v>
      </c>
      <c r="B454" s="148">
        <v>20599</v>
      </c>
      <c r="C454" s="152" t="s">
        <v>1691</v>
      </c>
      <c r="D454" s="150">
        <f>D455</f>
        <v>34</v>
      </c>
      <c r="E454" s="150">
        <f t="shared" ref="E454:K454" si="69">E455</f>
        <v>0</v>
      </c>
      <c r="F454" s="150">
        <f t="shared" si="69"/>
        <v>0</v>
      </c>
      <c r="G454" s="150">
        <f t="shared" si="69"/>
        <v>0</v>
      </c>
      <c r="H454" s="150">
        <f t="shared" si="69"/>
        <v>34</v>
      </c>
      <c r="I454" s="150">
        <f t="shared" si="69"/>
        <v>0</v>
      </c>
      <c r="J454" s="150">
        <f t="shared" si="69"/>
        <v>0</v>
      </c>
      <c r="K454" s="150">
        <f t="shared" si="69"/>
        <v>0</v>
      </c>
    </row>
    <row r="455" ht="14.5" customHeight="1" spans="1:11">
      <c r="A455" s="151" t="s">
        <v>1403</v>
      </c>
      <c r="B455" s="148">
        <v>2059999</v>
      </c>
      <c r="C455" s="153" t="s">
        <v>1692</v>
      </c>
      <c r="D455" s="154">
        <v>34</v>
      </c>
      <c r="E455" s="155">
        <v>0</v>
      </c>
      <c r="F455" s="135"/>
      <c r="G455" s="135"/>
      <c r="H455" s="155">
        <v>34</v>
      </c>
      <c r="I455" s="135"/>
      <c r="J455" s="135"/>
      <c r="K455" s="135"/>
    </row>
    <row r="456" ht="14.5" customHeight="1" spans="1:11">
      <c r="A456" s="151" t="s">
        <v>1399</v>
      </c>
      <c r="B456" s="148">
        <v>206</v>
      </c>
      <c r="C456" s="152" t="s">
        <v>1693</v>
      </c>
      <c r="D456" s="150">
        <f>SUM(D457,D462,D471,D477,D482,D487,D492,D499,D503,D507)</f>
        <v>1396</v>
      </c>
      <c r="E456" s="150">
        <f t="shared" ref="E456:K456" si="70">SUM(E457,E462,E471,E477,E482,E487,E492,E499,E503,E507)</f>
        <v>1056</v>
      </c>
      <c r="F456" s="150">
        <f t="shared" si="70"/>
        <v>0</v>
      </c>
      <c r="G456" s="150">
        <f t="shared" si="70"/>
        <v>242</v>
      </c>
      <c r="H456" s="150">
        <f t="shared" si="70"/>
        <v>98</v>
      </c>
      <c r="I456" s="150">
        <f t="shared" si="70"/>
        <v>0</v>
      </c>
      <c r="J456" s="150">
        <f t="shared" si="70"/>
        <v>0</v>
      </c>
      <c r="K456" s="150">
        <f t="shared" si="70"/>
        <v>0</v>
      </c>
    </row>
    <row r="457" ht="14.5" customHeight="1" spans="1:11">
      <c r="A457" s="151" t="s">
        <v>1401</v>
      </c>
      <c r="B457" s="148">
        <v>20601</v>
      </c>
      <c r="C457" s="152" t="s">
        <v>1694</v>
      </c>
      <c r="D457" s="150">
        <f>SUM(D458:D461)</f>
        <v>347</v>
      </c>
      <c r="E457" s="150">
        <f t="shared" ref="E457:K457" si="71">SUM(E458:E461)</f>
        <v>347</v>
      </c>
      <c r="F457" s="150">
        <f t="shared" si="71"/>
        <v>0</v>
      </c>
      <c r="G457" s="150">
        <f t="shared" si="71"/>
        <v>0</v>
      </c>
      <c r="H457" s="150">
        <f t="shared" si="71"/>
        <v>0</v>
      </c>
      <c r="I457" s="150">
        <f t="shared" si="71"/>
        <v>0</v>
      </c>
      <c r="J457" s="150">
        <f t="shared" si="71"/>
        <v>0</v>
      </c>
      <c r="K457" s="150">
        <f t="shared" si="71"/>
        <v>0</v>
      </c>
    </row>
    <row r="458" ht="14.5" customHeight="1" spans="1:11">
      <c r="A458" s="151" t="s">
        <v>1403</v>
      </c>
      <c r="B458" s="148">
        <v>2060101</v>
      </c>
      <c r="C458" s="153" t="s">
        <v>1404</v>
      </c>
      <c r="D458" s="154">
        <v>327</v>
      </c>
      <c r="E458" s="155">
        <v>327</v>
      </c>
      <c r="F458" s="135"/>
      <c r="G458" s="135"/>
      <c r="H458" s="155">
        <v>0</v>
      </c>
      <c r="I458" s="135"/>
      <c r="J458" s="135"/>
      <c r="K458" s="135"/>
    </row>
    <row r="459" ht="14.5" customHeight="1" spans="1:11">
      <c r="A459" s="151" t="s">
        <v>1403</v>
      </c>
      <c r="B459" s="148">
        <v>2060102</v>
      </c>
      <c r="C459" s="153" t="s">
        <v>1405</v>
      </c>
      <c r="D459" s="154">
        <v>20</v>
      </c>
      <c r="E459" s="155">
        <v>20</v>
      </c>
      <c r="F459" s="135"/>
      <c r="G459" s="135"/>
      <c r="H459" s="155">
        <v>0</v>
      </c>
      <c r="I459" s="135"/>
      <c r="J459" s="135"/>
      <c r="K459" s="135"/>
    </row>
    <row r="460" hidden="1" spans="1:11">
      <c r="A460" s="151" t="s">
        <v>1403</v>
      </c>
      <c r="B460" s="156">
        <v>2060103</v>
      </c>
      <c r="C460" s="157" t="s">
        <v>1406</v>
      </c>
      <c r="D460" s="158"/>
      <c r="E460" s="159">
        <v>0</v>
      </c>
      <c r="F460" s="160"/>
      <c r="G460" s="160"/>
      <c r="H460" s="159"/>
      <c r="I460" s="160"/>
      <c r="J460" s="160"/>
      <c r="K460" s="160"/>
    </row>
    <row r="461" hidden="1" spans="1:11">
      <c r="A461" s="151" t="s">
        <v>1403</v>
      </c>
      <c r="B461" s="156">
        <v>2060199</v>
      </c>
      <c r="C461" s="157" t="s">
        <v>2459</v>
      </c>
      <c r="D461" s="158"/>
      <c r="E461" s="159">
        <v>0</v>
      </c>
      <c r="F461" s="160"/>
      <c r="G461" s="160"/>
      <c r="H461" s="159"/>
      <c r="I461" s="160"/>
      <c r="J461" s="160"/>
      <c r="K461" s="160"/>
    </row>
    <row r="462" hidden="1" spans="1:11">
      <c r="A462" s="151" t="s">
        <v>1401</v>
      </c>
      <c r="B462" s="156">
        <v>20602</v>
      </c>
      <c r="C462" s="161" t="s">
        <v>1696</v>
      </c>
      <c r="D462" s="162">
        <f>SUM(D463:D470)</f>
        <v>0</v>
      </c>
      <c r="E462" s="162">
        <f t="shared" ref="E462:K462" si="72">SUM(E463:E470)</f>
        <v>0</v>
      </c>
      <c r="F462" s="162">
        <f t="shared" si="72"/>
        <v>0</v>
      </c>
      <c r="G462" s="162">
        <f t="shared" si="72"/>
        <v>0</v>
      </c>
      <c r="H462" s="162">
        <f t="shared" si="72"/>
        <v>0</v>
      </c>
      <c r="I462" s="162">
        <f t="shared" si="72"/>
        <v>0</v>
      </c>
      <c r="J462" s="162">
        <f t="shared" si="72"/>
        <v>0</v>
      </c>
      <c r="K462" s="162">
        <f t="shared" si="72"/>
        <v>0</v>
      </c>
    </row>
    <row r="463" hidden="1" spans="1:11">
      <c r="A463" s="151" t="s">
        <v>1403</v>
      </c>
      <c r="B463" s="156">
        <v>2060201</v>
      </c>
      <c r="C463" s="157" t="s">
        <v>1697</v>
      </c>
      <c r="D463" s="158"/>
      <c r="E463" s="159">
        <v>0</v>
      </c>
      <c r="F463" s="160"/>
      <c r="G463" s="160"/>
      <c r="H463" s="159"/>
      <c r="I463" s="160"/>
      <c r="J463" s="160"/>
      <c r="K463" s="160"/>
    </row>
    <row r="464" hidden="1" spans="1:11">
      <c r="A464" s="151" t="s">
        <v>1403</v>
      </c>
      <c r="B464" s="156">
        <v>2060203</v>
      </c>
      <c r="C464" s="157" t="s">
        <v>1698</v>
      </c>
      <c r="D464" s="158"/>
      <c r="E464" s="159">
        <v>0</v>
      </c>
      <c r="F464" s="160"/>
      <c r="G464" s="160"/>
      <c r="H464" s="159"/>
      <c r="I464" s="160"/>
      <c r="J464" s="160"/>
      <c r="K464" s="160"/>
    </row>
    <row r="465" hidden="1" spans="1:11">
      <c r="A465" s="151" t="s">
        <v>1403</v>
      </c>
      <c r="B465" s="156">
        <v>2060204</v>
      </c>
      <c r="C465" s="157" t="s">
        <v>1699</v>
      </c>
      <c r="D465" s="158"/>
      <c r="E465" s="159">
        <v>0</v>
      </c>
      <c r="F465" s="160"/>
      <c r="G465" s="160"/>
      <c r="H465" s="159"/>
      <c r="I465" s="160"/>
      <c r="J465" s="160"/>
      <c r="K465" s="160"/>
    </row>
    <row r="466" hidden="1" spans="1:11">
      <c r="A466" s="151" t="s">
        <v>1403</v>
      </c>
      <c r="B466" s="156">
        <v>2060205</v>
      </c>
      <c r="C466" s="157" t="s">
        <v>1700</v>
      </c>
      <c r="D466" s="158"/>
      <c r="E466" s="159">
        <v>0</v>
      </c>
      <c r="F466" s="160"/>
      <c r="G466" s="160"/>
      <c r="H466" s="159"/>
      <c r="I466" s="160"/>
      <c r="J466" s="160"/>
      <c r="K466" s="160"/>
    </row>
    <row r="467" hidden="1" spans="1:11">
      <c r="A467" s="151" t="s">
        <v>1403</v>
      </c>
      <c r="B467" s="156">
        <v>2060206</v>
      </c>
      <c r="C467" s="157" t="s">
        <v>1701</v>
      </c>
      <c r="D467" s="158"/>
      <c r="E467" s="159">
        <v>0</v>
      </c>
      <c r="F467" s="160"/>
      <c r="G467" s="160"/>
      <c r="H467" s="159"/>
      <c r="I467" s="160"/>
      <c r="J467" s="160"/>
      <c r="K467" s="160"/>
    </row>
    <row r="468" hidden="1" spans="1:11">
      <c r="A468" s="151" t="s">
        <v>1403</v>
      </c>
      <c r="B468" s="156">
        <v>2060207</v>
      </c>
      <c r="C468" s="157" t="s">
        <v>1702</v>
      </c>
      <c r="D468" s="158"/>
      <c r="E468" s="159">
        <v>0</v>
      </c>
      <c r="F468" s="160"/>
      <c r="G468" s="160"/>
      <c r="H468" s="159"/>
      <c r="I468" s="160"/>
      <c r="J468" s="160"/>
      <c r="K468" s="160"/>
    </row>
    <row r="469" hidden="1" spans="1:11">
      <c r="A469" s="151" t="s">
        <v>1403</v>
      </c>
      <c r="B469" s="156">
        <v>2060208</v>
      </c>
      <c r="C469" s="157" t="s">
        <v>1703</v>
      </c>
      <c r="D469" s="158"/>
      <c r="E469" s="159">
        <v>0</v>
      </c>
      <c r="F469" s="160"/>
      <c r="G469" s="160"/>
      <c r="H469" s="159"/>
      <c r="I469" s="160"/>
      <c r="J469" s="160"/>
      <c r="K469" s="160"/>
    </row>
    <row r="470" hidden="1" spans="1:11">
      <c r="A470" s="151" t="s">
        <v>1403</v>
      </c>
      <c r="B470" s="156">
        <v>2060299</v>
      </c>
      <c r="C470" s="157" t="s">
        <v>1704</v>
      </c>
      <c r="D470" s="158"/>
      <c r="E470" s="159">
        <v>0</v>
      </c>
      <c r="F470" s="160"/>
      <c r="G470" s="160"/>
      <c r="H470" s="159"/>
      <c r="I470" s="160"/>
      <c r="J470" s="160"/>
      <c r="K470" s="160"/>
    </row>
    <row r="471" hidden="1" spans="1:11">
      <c r="A471" s="151" t="s">
        <v>1401</v>
      </c>
      <c r="B471" s="156">
        <v>20603</v>
      </c>
      <c r="C471" s="161" t="s">
        <v>1705</v>
      </c>
      <c r="D471" s="162">
        <f>SUM(D472:D476)</f>
        <v>0</v>
      </c>
      <c r="E471" s="162">
        <f t="shared" ref="E471:K471" si="73">SUM(E472:E476)</f>
        <v>0</v>
      </c>
      <c r="F471" s="162">
        <f t="shared" si="73"/>
        <v>0</v>
      </c>
      <c r="G471" s="162">
        <f t="shared" si="73"/>
        <v>0</v>
      </c>
      <c r="H471" s="162">
        <f t="shared" si="73"/>
        <v>0</v>
      </c>
      <c r="I471" s="162">
        <f t="shared" si="73"/>
        <v>0</v>
      </c>
      <c r="J471" s="162">
        <f t="shared" si="73"/>
        <v>0</v>
      </c>
      <c r="K471" s="162">
        <f t="shared" si="73"/>
        <v>0</v>
      </c>
    </row>
    <row r="472" hidden="1" spans="1:11">
      <c r="A472" s="151" t="s">
        <v>1403</v>
      </c>
      <c r="B472" s="156">
        <v>2060301</v>
      </c>
      <c r="C472" s="157" t="s">
        <v>1697</v>
      </c>
      <c r="D472" s="158"/>
      <c r="E472" s="159">
        <v>0</v>
      </c>
      <c r="F472" s="160"/>
      <c r="G472" s="160"/>
      <c r="H472" s="159"/>
      <c r="I472" s="160"/>
      <c r="J472" s="160"/>
      <c r="K472" s="160"/>
    </row>
    <row r="473" hidden="1" spans="1:11">
      <c r="A473" s="151" t="s">
        <v>1403</v>
      </c>
      <c r="B473" s="156">
        <v>2060302</v>
      </c>
      <c r="C473" s="157" t="s">
        <v>1706</v>
      </c>
      <c r="D473" s="158"/>
      <c r="E473" s="159">
        <v>0</v>
      </c>
      <c r="F473" s="160"/>
      <c r="G473" s="160"/>
      <c r="H473" s="159"/>
      <c r="I473" s="160"/>
      <c r="J473" s="160"/>
      <c r="K473" s="160"/>
    </row>
    <row r="474" hidden="1" spans="1:11">
      <c r="A474" s="151" t="s">
        <v>1403</v>
      </c>
      <c r="B474" s="156">
        <v>2060303</v>
      </c>
      <c r="C474" s="157" t="s">
        <v>1707</v>
      </c>
      <c r="D474" s="158"/>
      <c r="E474" s="159">
        <v>0</v>
      </c>
      <c r="F474" s="160"/>
      <c r="G474" s="160"/>
      <c r="H474" s="159"/>
      <c r="I474" s="160"/>
      <c r="J474" s="160"/>
      <c r="K474" s="160"/>
    </row>
    <row r="475" hidden="1" spans="1:11">
      <c r="A475" s="151" t="s">
        <v>1403</v>
      </c>
      <c r="B475" s="156">
        <v>2060304</v>
      </c>
      <c r="C475" s="157" t="s">
        <v>1708</v>
      </c>
      <c r="D475" s="158"/>
      <c r="E475" s="159">
        <v>0</v>
      </c>
      <c r="F475" s="160"/>
      <c r="G475" s="160"/>
      <c r="H475" s="159"/>
      <c r="I475" s="160"/>
      <c r="J475" s="160"/>
      <c r="K475" s="160"/>
    </row>
    <row r="476" hidden="1" spans="1:11">
      <c r="A476" s="151" t="s">
        <v>1403</v>
      </c>
      <c r="B476" s="156">
        <v>2060399</v>
      </c>
      <c r="C476" s="157" t="s">
        <v>1709</v>
      </c>
      <c r="D476" s="158"/>
      <c r="E476" s="159">
        <v>0</v>
      </c>
      <c r="F476" s="160"/>
      <c r="G476" s="160"/>
      <c r="H476" s="159"/>
      <c r="I476" s="160"/>
      <c r="J476" s="160"/>
      <c r="K476" s="160"/>
    </row>
    <row r="477" ht="14.5" customHeight="1" spans="1:11">
      <c r="A477" s="151" t="s">
        <v>1401</v>
      </c>
      <c r="B477" s="148">
        <v>20604</v>
      </c>
      <c r="C477" s="152" t="s">
        <v>1710</v>
      </c>
      <c r="D477" s="150">
        <f>SUM(D478:D481)</f>
        <v>974</v>
      </c>
      <c r="E477" s="150">
        <f t="shared" ref="E477:K477" si="74">SUM(E478:E481)</f>
        <v>660</v>
      </c>
      <c r="F477" s="150">
        <f t="shared" si="74"/>
        <v>0</v>
      </c>
      <c r="G477" s="150">
        <f t="shared" si="74"/>
        <v>216</v>
      </c>
      <c r="H477" s="150">
        <f t="shared" si="74"/>
        <v>98</v>
      </c>
      <c r="I477" s="150">
        <f t="shared" si="74"/>
        <v>0</v>
      </c>
      <c r="J477" s="150">
        <f t="shared" si="74"/>
        <v>0</v>
      </c>
      <c r="K477" s="150">
        <f t="shared" si="74"/>
        <v>0</v>
      </c>
    </row>
    <row r="478" hidden="1" spans="1:11">
      <c r="A478" s="151" t="s">
        <v>1403</v>
      </c>
      <c r="B478" s="156">
        <v>2060401</v>
      </c>
      <c r="C478" s="157" t="s">
        <v>1697</v>
      </c>
      <c r="D478" s="158"/>
      <c r="E478" s="159">
        <v>0</v>
      </c>
      <c r="F478" s="160"/>
      <c r="G478" s="160"/>
      <c r="H478" s="159"/>
      <c r="I478" s="160"/>
      <c r="J478" s="160"/>
      <c r="K478" s="160"/>
    </row>
    <row r="479" ht="14.5" customHeight="1" spans="1:11">
      <c r="A479" s="151" t="s">
        <v>1403</v>
      </c>
      <c r="B479" s="148">
        <v>2060404</v>
      </c>
      <c r="C479" s="153" t="s">
        <v>1711</v>
      </c>
      <c r="D479" s="154">
        <v>791</v>
      </c>
      <c r="E479" s="155">
        <v>660</v>
      </c>
      <c r="F479" s="135"/>
      <c r="G479" s="155">
        <v>81</v>
      </c>
      <c r="H479" s="155">
        <v>50</v>
      </c>
      <c r="I479" s="135"/>
      <c r="J479" s="135"/>
      <c r="K479" s="135"/>
    </row>
    <row r="480" hidden="1" spans="1:11">
      <c r="A480" s="151" t="s">
        <v>1403</v>
      </c>
      <c r="B480" s="156">
        <v>2060405</v>
      </c>
      <c r="C480" s="157" t="s">
        <v>1712</v>
      </c>
      <c r="D480" s="158"/>
      <c r="E480" s="159">
        <v>0</v>
      </c>
      <c r="F480" s="160"/>
      <c r="G480" s="160"/>
      <c r="H480" s="159"/>
      <c r="I480" s="160"/>
      <c r="J480" s="160"/>
      <c r="K480" s="160"/>
    </row>
    <row r="481" ht="14.5" customHeight="1" spans="1:11">
      <c r="A481" s="151" t="s">
        <v>1403</v>
      </c>
      <c r="B481" s="148">
        <v>2060499</v>
      </c>
      <c r="C481" s="153" t="s">
        <v>1713</v>
      </c>
      <c r="D481" s="154">
        <v>183</v>
      </c>
      <c r="E481" s="155">
        <v>0</v>
      </c>
      <c r="F481" s="135"/>
      <c r="G481" s="155">
        <v>135</v>
      </c>
      <c r="H481" s="155">
        <v>48</v>
      </c>
      <c r="I481" s="135"/>
      <c r="J481" s="135"/>
      <c r="K481" s="135"/>
    </row>
    <row r="482" hidden="1" spans="1:11">
      <c r="A482" s="151" t="s">
        <v>1401</v>
      </c>
      <c r="B482" s="156">
        <v>20605</v>
      </c>
      <c r="C482" s="161" t="s">
        <v>1714</v>
      </c>
      <c r="D482" s="162">
        <f>SUM(D483:D486)</f>
        <v>0</v>
      </c>
      <c r="E482" s="162">
        <f t="shared" ref="E482:K482" si="75">SUM(E483:E486)</f>
        <v>0</v>
      </c>
      <c r="F482" s="162">
        <f t="shared" si="75"/>
        <v>0</v>
      </c>
      <c r="G482" s="162">
        <f t="shared" si="75"/>
        <v>0</v>
      </c>
      <c r="H482" s="162">
        <f t="shared" si="75"/>
        <v>0</v>
      </c>
      <c r="I482" s="162">
        <f t="shared" si="75"/>
        <v>0</v>
      </c>
      <c r="J482" s="162">
        <f t="shared" si="75"/>
        <v>0</v>
      </c>
      <c r="K482" s="162">
        <f t="shared" si="75"/>
        <v>0</v>
      </c>
    </row>
    <row r="483" hidden="1" spans="1:11">
      <c r="A483" s="151" t="s">
        <v>1403</v>
      </c>
      <c r="B483" s="156">
        <v>2060501</v>
      </c>
      <c r="C483" s="157" t="s">
        <v>1697</v>
      </c>
      <c r="D483" s="158"/>
      <c r="E483" s="159">
        <v>0</v>
      </c>
      <c r="F483" s="160"/>
      <c r="G483" s="160"/>
      <c r="H483" s="159"/>
      <c r="I483" s="160"/>
      <c r="J483" s="160"/>
      <c r="K483" s="160"/>
    </row>
    <row r="484" hidden="1" spans="1:11">
      <c r="A484" s="151" t="s">
        <v>1403</v>
      </c>
      <c r="B484" s="156">
        <v>2060502</v>
      </c>
      <c r="C484" s="157" t="s">
        <v>1715</v>
      </c>
      <c r="D484" s="158"/>
      <c r="E484" s="159">
        <v>0</v>
      </c>
      <c r="F484" s="160"/>
      <c r="G484" s="160"/>
      <c r="H484" s="159"/>
      <c r="I484" s="160"/>
      <c r="J484" s="160"/>
      <c r="K484" s="160"/>
    </row>
    <row r="485" hidden="1" spans="1:11">
      <c r="A485" s="151" t="s">
        <v>1403</v>
      </c>
      <c r="B485" s="156">
        <v>2060503</v>
      </c>
      <c r="C485" s="157" t="s">
        <v>1716</v>
      </c>
      <c r="D485" s="158"/>
      <c r="E485" s="159">
        <v>0</v>
      </c>
      <c r="F485" s="160"/>
      <c r="G485" s="160"/>
      <c r="H485" s="159"/>
      <c r="I485" s="160"/>
      <c r="J485" s="160"/>
      <c r="K485" s="160"/>
    </row>
    <row r="486" hidden="1" spans="1:11">
      <c r="A486" s="151" t="s">
        <v>1403</v>
      </c>
      <c r="B486" s="156">
        <v>2060599</v>
      </c>
      <c r="C486" s="157" t="s">
        <v>1717</v>
      </c>
      <c r="D486" s="158"/>
      <c r="E486" s="159">
        <v>0</v>
      </c>
      <c r="F486" s="160"/>
      <c r="G486" s="160"/>
      <c r="H486" s="159"/>
      <c r="I486" s="160"/>
      <c r="J486" s="160"/>
      <c r="K486" s="160"/>
    </row>
    <row r="487" hidden="1" spans="1:11">
      <c r="A487" s="151" t="s">
        <v>1401</v>
      </c>
      <c r="B487" s="156">
        <v>20606</v>
      </c>
      <c r="C487" s="161" t="s">
        <v>1718</v>
      </c>
      <c r="D487" s="162">
        <f>SUM(D488:D491)</f>
        <v>0</v>
      </c>
      <c r="E487" s="162">
        <f t="shared" ref="E487:K487" si="76">SUM(E488:E491)</f>
        <v>0</v>
      </c>
      <c r="F487" s="162">
        <f t="shared" si="76"/>
        <v>0</v>
      </c>
      <c r="G487" s="162">
        <f t="shared" si="76"/>
        <v>0</v>
      </c>
      <c r="H487" s="162">
        <f t="shared" si="76"/>
        <v>0</v>
      </c>
      <c r="I487" s="162">
        <f t="shared" si="76"/>
        <v>0</v>
      </c>
      <c r="J487" s="162">
        <f t="shared" si="76"/>
        <v>0</v>
      </c>
      <c r="K487" s="162">
        <f t="shared" si="76"/>
        <v>0</v>
      </c>
    </row>
    <row r="488" hidden="1" spans="1:11">
      <c r="A488" s="151" t="s">
        <v>1403</v>
      </c>
      <c r="B488" s="156">
        <v>2060601</v>
      </c>
      <c r="C488" s="157" t="s">
        <v>1719</v>
      </c>
      <c r="D488" s="158"/>
      <c r="E488" s="159">
        <v>0</v>
      </c>
      <c r="F488" s="160"/>
      <c r="G488" s="160"/>
      <c r="H488" s="159"/>
      <c r="I488" s="160"/>
      <c r="J488" s="160"/>
      <c r="K488" s="160"/>
    </row>
    <row r="489" hidden="1" spans="1:11">
      <c r="A489" s="151" t="s">
        <v>1403</v>
      </c>
      <c r="B489" s="156">
        <v>2060602</v>
      </c>
      <c r="C489" s="157" t="s">
        <v>1720</v>
      </c>
      <c r="D489" s="158"/>
      <c r="E489" s="159">
        <v>0</v>
      </c>
      <c r="F489" s="160"/>
      <c r="G489" s="160"/>
      <c r="H489" s="159"/>
      <c r="I489" s="160"/>
      <c r="J489" s="160"/>
      <c r="K489" s="160"/>
    </row>
    <row r="490" hidden="1" spans="1:11">
      <c r="A490" s="151" t="s">
        <v>1403</v>
      </c>
      <c r="B490" s="156">
        <v>2060603</v>
      </c>
      <c r="C490" s="157" t="s">
        <v>1721</v>
      </c>
      <c r="D490" s="158"/>
      <c r="E490" s="159">
        <v>0</v>
      </c>
      <c r="F490" s="160"/>
      <c r="G490" s="160"/>
      <c r="H490" s="159"/>
      <c r="I490" s="160"/>
      <c r="J490" s="160"/>
      <c r="K490" s="160"/>
    </row>
    <row r="491" hidden="1" spans="1:11">
      <c r="A491" s="151" t="s">
        <v>1403</v>
      </c>
      <c r="B491" s="156">
        <v>2060699</v>
      </c>
      <c r="C491" s="157" t="s">
        <v>1722</v>
      </c>
      <c r="D491" s="158"/>
      <c r="E491" s="159">
        <v>0</v>
      </c>
      <c r="F491" s="160"/>
      <c r="G491" s="160"/>
      <c r="H491" s="159"/>
      <c r="I491" s="160"/>
      <c r="J491" s="160"/>
      <c r="K491" s="160"/>
    </row>
    <row r="492" ht="14.5" customHeight="1" spans="1:11">
      <c r="A492" s="151" t="s">
        <v>1401</v>
      </c>
      <c r="B492" s="148">
        <v>20607</v>
      </c>
      <c r="C492" s="152" t="s">
        <v>1723</v>
      </c>
      <c r="D492" s="150">
        <f>SUM(D493:D498)</f>
        <v>75</v>
      </c>
      <c r="E492" s="150">
        <f t="shared" ref="E492:K492" si="77">SUM(E493:E498)</f>
        <v>49</v>
      </c>
      <c r="F492" s="150">
        <f t="shared" si="77"/>
        <v>0</v>
      </c>
      <c r="G492" s="150">
        <f t="shared" si="77"/>
        <v>26</v>
      </c>
      <c r="H492" s="150">
        <f t="shared" si="77"/>
        <v>0</v>
      </c>
      <c r="I492" s="150">
        <f t="shared" si="77"/>
        <v>0</v>
      </c>
      <c r="J492" s="150">
        <f t="shared" si="77"/>
        <v>0</v>
      </c>
      <c r="K492" s="150">
        <f t="shared" si="77"/>
        <v>0</v>
      </c>
    </row>
    <row r="493" hidden="1" spans="1:11">
      <c r="A493" s="151" t="s">
        <v>1403</v>
      </c>
      <c r="B493" s="156">
        <v>2060701</v>
      </c>
      <c r="C493" s="157" t="s">
        <v>1697</v>
      </c>
      <c r="D493" s="158"/>
      <c r="E493" s="159">
        <v>0</v>
      </c>
      <c r="F493" s="160"/>
      <c r="G493" s="160"/>
      <c r="H493" s="159"/>
      <c r="I493" s="160"/>
      <c r="J493" s="160"/>
      <c r="K493" s="160"/>
    </row>
    <row r="494" ht="14.5" customHeight="1" spans="1:11">
      <c r="A494" s="151" t="s">
        <v>1403</v>
      </c>
      <c r="B494" s="148">
        <v>2060702</v>
      </c>
      <c r="C494" s="153" t="s">
        <v>1724</v>
      </c>
      <c r="D494" s="154">
        <v>75</v>
      </c>
      <c r="E494" s="155">
        <v>49</v>
      </c>
      <c r="F494" s="135"/>
      <c r="G494" s="155">
        <v>26</v>
      </c>
      <c r="H494" s="155">
        <v>0</v>
      </c>
      <c r="I494" s="135"/>
      <c r="J494" s="135"/>
      <c r="K494" s="135"/>
    </row>
    <row r="495" hidden="1" spans="1:11">
      <c r="A495" s="151" t="s">
        <v>1403</v>
      </c>
      <c r="B495" s="156">
        <v>2060703</v>
      </c>
      <c r="C495" s="157" t="s">
        <v>1725</v>
      </c>
      <c r="D495" s="158"/>
      <c r="E495" s="159">
        <v>0</v>
      </c>
      <c r="F495" s="160"/>
      <c r="G495" s="160"/>
      <c r="H495" s="159"/>
      <c r="I495" s="160"/>
      <c r="J495" s="160"/>
      <c r="K495" s="160"/>
    </row>
    <row r="496" hidden="1" spans="1:11">
      <c r="A496" s="151" t="s">
        <v>1403</v>
      </c>
      <c r="B496" s="156">
        <v>2060704</v>
      </c>
      <c r="C496" s="157" t="s">
        <v>1726</v>
      </c>
      <c r="D496" s="158"/>
      <c r="E496" s="159">
        <v>0</v>
      </c>
      <c r="F496" s="160"/>
      <c r="G496" s="160"/>
      <c r="H496" s="159"/>
      <c r="I496" s="160"/>
      <c r="J496" s="160"/>
      <c r="K496" s="160"/>
    </row>
    <row r="497" hidden="1" spans="1:11">
      <c r="A497" s="151" t="s">
        <v>1403</v>
      </c>
      <c r="B497" s="156">
        <v>2060705</v>
      </c>
      <c r="C497" s="157" t="s">
        <v>1727</v>
      </c>
      <c r="D497" s="158"/>
      <c r="E497" s="159">
        <v>0</v>
      </c>
      <c r="F497" s="160"/>
      <c r="G497" s="160"/>
      <c r="H497" s="159"/>
      <c r="I497" s="160"/>
      <c r="J497" s="160"/>
      <c r="K497" s="160"/>
    </row>
    <row r="498" hidden="1" spans="1:11">
      <c r="A498" s="151" t="s">
        <v>1403</v>
      </c>
      <c r="B498" s="156">
        <v>2060799</v>
      </c>
      <c r="C498" s="157" t="s">
        <v>1728</v>
      </c>
      <c r="D498" s="158"/>
      <c r="E498" s="159">
        <v>0</v>
      </c>
      <c r="F498" s="160"/>
      <c r="G498" s="160"/>
      <c r="H498" s="159"/>
      <c r="I498" s="160"/>
      <c r="J498" s="160"/>
      <c r="K498" s="160"/>
    </row>
    <row r="499" hidden="1" spans="1:11">
      <c r="A499" s="151" t="s">
        <v>1401</v>
      </c>
      <c r="B499" s="156">
        <v>20608</v>
      </c>
      <c r="C499" s="161" t="s">
        <v>1729</v>
      </c>
      <c r="D499" s="162">
        <f>SUM(D500:D502)</f>
        <v>0</v>
      </c>
      <c r="E499" s="162">
        <f t="shared" ref="E499:K499" si="78">SUM(E500:E502)</f>
        <v>0</v>
      </c>
      <c r="F499" s="162">
        <f t="shared" si="78"/>
        <v>0</v>
      </c>
      <c r="G499" s="162">
        <f t="shared" si="78"/>
        <v>0</v>
      </c>
      <c r="H499" s="162">
        <f t="shared" si="78"/>
        <v>0</v>
      </c>
      <c r="I499" s="162">
        <f t="shared" si="78"/>
        <v>0</v>
      </c>
      <c r="J499" s="162">
        <f t="shared" si="78"/>
        <v>0</v>
      </c>
      <c r="K499" s="162">
        <f t="shared" si="78"/>
        <v>0</v>
      </c>
    </row>
    <row r="500" hidden="1" spans="1:11">
      <c r="A500" s="151" t="s">
        <v>1403</v>
      </c>
      <c r="B500" s="156">
        <v>2060801</v>
      </c>
      <c r="C500" s="157" t="s">
        <v>1730</v>
      </c>
      <c r="D500" s="158"/>
      <c r="E500" s="159">
        <v>0</v>
      </c>
      <c r="F500" s="160"/>
      <c r="G500" s="160"/>
      <c r="H500" s="159"/>
      <c r="I500" s="160"/>
      <c r="J500" s="160"/>
      <c r="K500" s="160"/>
    </row>
    <row r="501" hidden="1" spans="1:11">
      <c r="A501" s="151" t="s">
        <v>1403</v>
      </c>
      <c r="B501" s="156">
        <v>2060802</v>
      </c>
      <c r="C501" s="157" t="s">
        <v>1731</v>
      </c>
      <c r="D501" s="158"/>
      <c r="E501" s="159">
        <v>0</v>
      </c>
      <c r="F501" s="160"/>
      <c r="G501" s="160"/>
      <c r="H501" s="159"/>
      <c r="I501" s="160"/>
      <c r="J501" s="160"/>
      <c r="K501" s="160"/>
    </row>
    <row r="502" hidden="1" spans="1:11">
      <c r="A502" s="151" t="s">
        <v>1403</v>
      </c>
      <c r="B502" s="156">
        <v>2060899</v>
      </c>
      <c r="C502" s="157" t="s">
        <v>1732</v>
      </c>
      <c r="D502" s="158"/>
      <c r="E502" s="159">
        <v>0</v>
      </c>
      <c r="F502" s="160"/>
      <c r="G502" s="160"/>
      <c r="H502" s="159"/>
      <c r="I502" s="160"/>
      <c r="J502" s="160"/>
      <c r="K502" s="160"/>
    </row>
    <row r="503" hidden="1" spans="1:11">
      <c r="A503" s="151" t="s">
        <v>1401</v>
      </c>
      <c r="B503" s="156">
        <v>20609</v>
      </c>
      <c r="C503" s="161" t="s">
        <v>2460</v>
      </c>
      <c r="D503" s="162">
        <f>SUM(D504:D506)</f>
        <v>0</v>
      </c>
      <c r="E503" s="162">
        <f t="shared" ref="E503:K503" si="79">SUM(E504:E506)</f>
        <v>0</v>
      </c>
      <c r="F503" s="162">
        <f t="shared" si="79"/>
        <v>0</v>
      </c>
      <c r="G503" s="162">
        <f t="shared" si="79"/>
        <v>0</v>
      </c>
      <c r="H503" s="162">
        <f t="shared" si="79"/>
        <v>0</v>
      </c>
      <c r="I503" s="162">
        <f t="shared" si="79"/>
        <v>0</v>
      </c>
      <c r="J503" s="162">
        <f t="shared" si="79"/>
        <v>0</v>
      </c>
      <c r="K503" s="162">
        <f t="shared" si="79"/>
        <v>0</v>
      </c>
    </row>
    <row r="504" hidden="1" spans="1:11">
      <c r="A504" s="151" t="s">
        <v>1403</v>
      </c>
      <c r="B504" s="156">
        <v>2060901</v>
      </c>
      <c r="C504" s="157" t="s">
        <v>1734</v>
      </c>
      <c r="D504" s="158"/>
      <c r="E504" s="159">
        <v>0</v>
      </c>
      <c r="F504" s="160"/>
      <c r="G504" s="160"/>
      <c r="H504" s="159"/>
      <c r="I504" s="160"/>
      <c r="J504" s="160"/>
      <c r="K504" s="160"/>
    </row>
    <row r="505" hidden="1" spans="1:11">
      <c r="A505" s="151" t="s">
        <v>1403</v>
      </c>
      <c r="B505" s="156">
        <v>2060902</v>
      </c>
      <c r="C505" s="157" t="s">
        <v>2461</v>
      </c>
      <c r="D505" s="158"/>
      <c r="E505" s="159">
        <v>0</v>
      </c>
      <c r="F505" s="160"/>
      <c r="G505" s="160"/>
      <c r="H505" s="159"/>
      <c r="I505" s="160"/>
      <c r="J505" s="160"/>
      <c r="K505" s="160"/>
    </row>
    <row r="506" hidden="1" spans="1:11">
      <c r="A506" s="151" t="s">
        <v>1403</v>
      </c>
      <c r="B506" s="156">
        <v>2060999</v>
      </c>
      <c r="C506" s="157" t="s">
        <v>1736</v>
      </c>
      <c r="D506" s="158"/>
      <c r="E506" s="159">
        <v>0</v>
      </c>
      <c r="F506" s="160"/>
      <c r="G506" s="160"/>
      <c r="H506" s="159"/>
      <c r="I506" s="160"/>
      <c r="J506" s="160"/>
      <c r="K506" s="160"/>
    </row>
    <row r="507" hidden="1" spans="1:11">
      <c r="A507" s="151" t="s">
        <v>1401</v>
      </c>
      <c r="B507" s="156">
        <v>20699</v>
      </c>
      <c r="C507" s="161" t="s">
        <v>2462</v>
      </c>
      <c r="D507" s="162">
        <f>SUM(D508:D511)</f>
        <v>0</v>
      </c>
      <c r="E507" s="162">
        <f t="shared" ref="E507:K507" si="80">SUM(E508:E511)</f>
        <v>0</v>
      </c>
      <c r="F507" s="162">
        <f t="shared" si="80"/>
        <v>0</v>
      </c>
      <c r="G507" s="162">
        <f t="shared" si="80"/>
        <v>0</v>
      </c>
      <c r="H507" s="162">
        <f t="shared" si="80"/>
        <v>0</v>
      </c>
      <c r="I507" s="162">
        <f t="shared" si="80"/>
        <v>0</v>
      </c>
      <c r="J507" s="162">
        <f t="shared" si="80"/>
        <v>0</v>
      </c>
      <c r="K507" s="162">
        <f t="shared" si="80"/>
        <v>0</v>
      </c>
    </row>
    <row r="508" hidden="1" spans="1:11">
      <c r="A508" s="151" t="s">
        <v>1403</v>
      </c>
      <c r="B508" s="156">
        <v>2069901</v>
      </c>
      <c r="C508" s="157" t="s">
        <v>2463</v>
      </c>
      <c r="D508" s="158"/>
      <c r="E508" s="159">
        <v>0</v>
      </c>
      <c r="F508" s="160"/>
      <c r="G508" s="160"/>
      <c r="H508" s="159"/>
      <c r="I508" s="160"/>
      <c r="J508" s="160"/>
      <c r="K508" s="160"/>
    </row>
    <row r="509" hidden="1" spans="1:11">
      <c r="A509" s="151" t="s">
        <v>1403</v>
      </c>
      <c r="B509" s="156">
        <v>2069902</v>
      </c>
      <c r="C509" s="157" t="s">
        <v>1739</v>
      </c>
      <c r="D509" s="158"/>
      <c r="E509" s="159">
        <v>0</v>
      </c>
      <c r="F509" s="160"/>
      <c r="G509" s="160"/>
      <c r="H509" s="159"/>
      <c r="I509" s="160"/>
      <c r="J509" s="160"/>
      <c r="K509" s="160"/>
    </row>
    <row r="510" hidden="1" spans="1:11">
      <c r="A510" s="151" t="s">
        <v>1403</v>
      </c>
      <c r="B510" s="156">
        <v>2069903</v>
      </c>
      <c r="C510" s="157" t="s">
        <v>1740</v>
      </c>
      <c r="D510" s="158"/>
      <c r="E510" s="159">
        <v>0</v>
      </c>
      <c r="F510" s="160"/>
      <c r="G510" s="160"/>
      <c r="H510" s="159"/>
      <c r="I510" s="160"/>
      <c r="J510" s="160"/>
      <c r="K510" s="160"/>
    </row>
    <row r="511" hidden="1" spans="1:11">
      <c r="A511" s="151" t="s">
        <v>1403</v>
      </c>
      <c r="B511" s="156">
        <v>2069999</v>
      </c>
      <c r="C511" s="157" t="s">
        <v>1741</v>
      </c>
      <c r="D511" s="158"/>
      <c r="E511" s="159">
        <v>0</v>
      </c>
      <c r="F511" s="160"/>
      <c r="G511" s="160"/>
      <c r="H511" s="159"/>
      <c r="I511" s="160"/>
      <c r="J511" s="160"/>
      <c r="K511" s="160"/>
    </row>
    <row r="512" ht="14.5" customHeight="1" spans="1:11">
      <c r="A512" s="151" t="s">
        <v>1399</v>
      </c>
      <c r="B512" s="148">
        <v>207</v>
      </c>
      <c r="C512" s="152" t="s">
        <v>1742</v>
      </c>
      <c r="D512" s="150">
        <f>SUM(D513,D529,D537,D548,D557,D565)</f>
        <v>3835</v>
      </c>
      <c r="E512" s="150">
        <f t="shared" ref="E512:K512" si="81">SUM(E513,E529,E537,E548,E557,E565)</f>
        <v>1355</v>
      </c>
      <c r="F512" s="150">
        <f t="shared" si="81"/>
        <v>0</v>
      </c>
      <c r="G512" s="150">
        <f t="shared" si="81"/>
        <v>1783</v>
      </c>
      <c r="H512" s="150">
        <f t="shared" si="81"/>
        <v>697</v>
      </c>
      <c r="I512" s="150">
        <f t="shared" si="81"/>
        <v>0</v>
      </c>
      <c r="J512" s="150">
        <f t="shared" si="81"/>
        <v>0</v>
      </c>
      <c r="K512" s="150">
        <f t="shared" si="81"/>
        <v>0</v>
      </c>
    </row>
    <row r="513" ht="14.5" customHeight="1" spans="1:11">
      <c r="A513" s="151" t="s">
        <v>1401</v>
      </c>
      <c r="B513" s="148">
        <v>20701</v>
      </c>
      <c r="C513" s="152" t="s">
        <v>1743</v>
      </c>
      <c r="D513" s="150">
        <f>SUM(D514:D528)</f>
        <v>2260</v>
      </c>
      <c r="E513" s="150">
        <f t="shared" ref="E513:K513" si="82">SUM(E514:E528)</f>
        <v>1038</v>
      </c>
      <c r="F513" s="150">
        <f t="shared" si="82"/>
        <v>0</v>
      </c>
      <c r="G513" s="150">
        <f t="shared" si="82"/>
        <v>1168</v>
      </c>
      <c r="H513" s="150">
        <f t="shared" si="82"/>
        <v>54</v>
      </c>
      <c r="I513" s="150">
        <f t="shared" si="82"/>
        <v>0</v>
      </c>
      <c r="J513" s="150">
        <f t="shared" si="82"/>
        <v>0</v>
      </c>
      <c r="K513" s="150">
        <f t="shared" si="82"/>
        <v>0</v>
      </c>
    </row>
    <row r="514" ht="14.5" customHeight="1" spans="1:11">
      <c r="A514" s="151" t="s">
        <v>1403</v>
      </c>
      <c r="B514" s="148">
        <v>2070101</v>
      </c>
      <c r="C514" s="153" t="s">
        <v>1404</v>
      </c>
      <c r="D514" s="154">
        <v>846</v>
      </c>
      <c r="E514" s="155">
        <v>846</v>
      </c>
      <c r="F514" s="135"/>
      <c r="G514" s="135"/>
      <c r="H514" s="155">
        <v>0</v>
      </c>
      <c r="I514" s="135"/>
      <c r="J514" s="135"/>
      <c r="K514" s="135"/>
    </row>
    <row r="515" ht="14.5" customHeight="1" spans="1:11">
      <c r="A515" s="151" t="s">
        <v>1403</v>
      </c>
      <c r="B515" s="148">
        <v>2070102</v>
      </c>
      <c r="C515" s="153" t="s">
        <v>1405</v>
      </c>
      <c r="D515" s="154">
        <v>15</v>
      </c>
      <c r="E515" s="155">
        <v>0</v>
      </c>
      <c r="F515" s="135"/>
      <c r="G515" s="155">
        <v>15</v>
      </c>
      <c r="H515" s="155">
        <v>0</v>
      </c>
      <c r="I515" s="135"/>
      <c r="J515" s="135"/>
      <c r="K515" s="135"/>
    </row>
    <row r="516" hidden="1" spans="1:11">
      <c r="A516" s="151" t="s">
        <v>1403</v>
      </c>
      <c r="B516" s="156">
        <v>2070103</v>
      </c>
      <c r="C516" s="157" t="s">
        <v>1406</v>
      </c>
      <c r="D516" s="158"/>
      <c r="E516" s="159">
        <v>0</v>
      </c>
      <c r="F516" s="160"/>
      <c r="G516" s="160"/>
      <c r="H516" s="159"/>
      <c r="I516" s="160"/>
      <c r="J516" s="160"/>
      <c r="K516" s="160"/>
    </row>
    <row r="517" ht="14.5" customHeight="1" spans="1:11">
      <c r="A517" s="151" t="s">
        <v>1403</v>
      </c>
      <c r="B517" s="148">
        <v>2070104</v>
      </c>
      <c r="C517" s="153" t="s">
        <v>1744</v>
      </c>
      <c r="D517" s="154">
        <v>22</v>
      </c>
      <c r="E517" s="155">
        <v>2</v>
      </c>
      <c r="F517" s="135"/>
      <c r="G517" s="155">
        <v>20</v>
      </c>
      <c r="H517" s="155">
        <v>0</v>
      </c>
      <c r="I517" s="135"/>
      <c r="J517" s="135"/>
      <c r="K517" s="135"/>
    </row>
    <row r="518" hidden="1" spans="1:11">
      <c r="A518" s="151" t="s">
        <v>1403</v>
      </c>
      <c r="B518" s="156">
        <v>2070105</v>
      </c>
      <c r="C518" s="157" t="s">
        <v>1745</v>
      </c>
      <c r="D518" s="158"/>
      <c r="E518" s="159">
        <v>0</v>
      </c>
      <c r="F518" s="160"/>
      <c r="G518" s="160"/>
      <c r="H518" s="159"/>
      <c r="I518" s="160"/>
      <c r="J518" s="160"/>
      <c r="K518" s="160"/>
    </row>
    <row r="519" hidden="1" spans="1:11">
      <c r="A519" s="151" t="s">
        <v>1403</v>
      </c>
      <c r="B519" s="156">
        <v>2070106</v>
      </c>
      <c r="C519" s="157" t="s">
        <v>1746</v>
      </c>
      <c r="D519" s="158"/>
      <c r="E519" s="159">
        <v>0</v>
      </c>
      <c r="F519" s="160"/>
      <c r="G519" s="160"/>
      <c r="H519" s="159"/>
      <c r="I519" s="160"/>
      <c r="J519" s="160"/>
      <c r="K519" s="160"/>
    </row>
    <row r="520" hidden="1" spans="1:11">
      <c r="A520" s="151" t="s">
        <v>1403</v>
      </c>
      <c r="B520" s="156">
        <v>2070107</v>
      </c>
      <c r="C520" s="157" t="s">
        <v>1747</v>
      </c>
      <c r="D520" s="158"/>
      <c r="E520" s="159">
        <v>0</v>
      </c>
      <c r="F520" s="160"/>
      <c r="G520" s="160"/>
      <c r="H520" s="159"/>
      <c r="I520" s="160"/>
      <c r="J520" s="160"/>
      <c r="K520" s="160"/>
    </row>
    <row r="521" ht="14.5" customHeight="1" spans="1:11">
      <c r="A521" s="151" t="s">
        <v>1403</v>
      </c>
      <c r="B521" s="148">
        <v>2070108</v>
      </c>
      <c r="C521" s="153" t="s">
        <v>1748</v>
      </c>
      <c r="D521" s="154">
        <v>461</v>
      </c>
      <c r="E521" s="155">
        <v>0</v>
      </c>
      <c r="F521" s="135"/>
      <c r="G521" s="155">
        <v>461</v>
      </c>
      <c r="H521" s="155">
        <v>0</v>
      </c>
      <c r="I521" s="135"/>
      <c r="J521" s="135"/>
      <c r="K521" s="135"/>
    </row>
    <row r="522" ht="14.5" customHeight="1" spans="1:11">
      <c r="A522" s="151" t="s">
        <v>1403</v>
      </c>
      <c r="B522" s="148">
        <v>2070109</v>
      </c>
      <c r="C522" s="153" t="s">
        <v>1749</v>
      </c>
      <c r="D522" s="154">
        <v>55</v>
      </c>
      <c r="E522" s="155">
        <v>0</v>
      </c>
      <c r="F522" s="135"/>
      <c r="G522" s="155">
        <v>55</v>
      </c>
      <c r="H522" s="155">
        <v>0</v>
      </c>
      <c r="I522" s="135"/>
      <c r="J522" s="135"/>
      <c r="K522" s="135"/>
    </row>
    <row r="523" hidden="1" spans="1:11">
      <c r="A523" s="151" t="s">
        <v>1403</v>
      </c>
      <c r="B523" s="156">
        <v>2070110</v>
      </c>
      <c r="C523" s="157" t="s">
        <v>1750</v>
      </c>
      <c r="D523" s="158"/>
      <c r="E523" s="159">
        <v>0</v>
      </c>
      <c r="F523" s="160"/>
      <c r="G523" s="160"/>
      <c r="H523" s="159"/>
      <c r="I523" s="160"/>
      <c r="J523" s="160"/>
      <c r="K523" s="160"/>
    </row>
    <row r="524" hidden="1" spans="1:11">
      <c r="A524" s="151" t="s">
        <v>1403</v>
      </c>
      <c r="B524" s="156">
        <v>2070111</v>
      </c>
      <c r="C524" s="157" t="s">
        <v>2464</v>
      </c>
      <c r="D524" s="158"/>
      <c r="E524" s="159">
        <v>0</v>
      </c>
      <c r="F524" s="160"/>
      <c r="G524" s="160"/>
      <c r="H524" s="159"/>
      <c r="I524" s="160"/>
      <c r="J524" s="160"/>
      <c r="K524" s="160"/>
    </row>
    <row r="525" hidden="1" spans="1:11">
      <c r="A525" s="151" t="s">
        <v>1403</v>
      </c>
      <c r="B525" s="156">
        <v>2070112</v>
      </c>
      <c r="C525" s="157" t="s">
        <v>1752</v>
      </c>
      <c r="D525" s="158"/>
      <c r="E525" s="159">
        <v>0</v>
      </c>
      <c r="F525" s="160"/>
      <c r="G525" s="160"/>
      <c r="H525" s="159"/>
      <c r="I525" s="160"/>
      <c r="J525" s="160"/>
      <c r="K525" s="160"/>
    </row>
    <row r="526" hidden="1" spans="1:11">
      <c r="A526" s="151" t="s">
        <v>1403</v>
      </c>
      <c r="B526" s="156">
        <v>2070113</v>
      </c>
      <c r="C526" s="157" t="s">
        <v>2465</v>
      </c>
      <c r="D526" s="158"/>
      <c r="E526" s="159">
        <v>0</v>
      </c>
      <c r="F526" s="160"/>
      <c r="G526" s="160"/>
      <c r="H526" s="159"/>
      <c r="I526" s="160"/>
      <c r="J526" s="160"/>
      <c r="K526" s="160"/>
    </row>
    <row r="527" hidden="1" spans="1:11">
      <c r="A527" s="151" t="s">
        <v>1403</v>
      </c>
      <c r="B527" s="156">
        <v>2070114</v>
      </c>
      <c r="C527" s="157" t="s">
        <v>1754</v>
      </c>
      <c r="D527" s="158"/>
      <c r="E527" s="159">
        <v>0</v>
      </c>
      <c r="F527" s="160"/>
      <c r="G527" s="160"/>
      <c r="H527" s="159"/>
      <c r="I527" s="160"/>
      <c r="J527" s="160"/>
      <c r="K527" s="160"/>
    </row>
    <row r="528" ht="14.5" customHeight="1" spans="1:11">
      <c r="A528" s="151" t="s">
        <v>1403</v>
      </c>
      <c r="B528" s="148">
        <v>2070199</v>
      </c>
      <c r="C528" s="153" t="s">
        <v>1755</v>
      </c>
      <c r="D528" s="154">
        <v>861</v>
      </c>
      <c r="E528" s="155">
        <v>190</v>
      </c>
      <c r="F528" s="135"/>
      <c r="G528" s="155">
        <v>617</v>
      </c>
      <c r="H528" s="155">
        <v>54</v>
      </c>
      <c r="I528" s="135"/>
      <c r="J528" s="135"/>
      <c r="K528" s="135"/>
    </row>
    <row r="529" ht="14.5" customHeight="1" spans="1:11">
      <c r="A529" s="151" t="s">
        <v>1401</v>
      </c>
      <c r="B529" s="148">
        <v>20702</v>
      </c>
      <c r="C529" s="152" t="s">
        <v>1756</v>
      </c>
      <c r="D529" s="150">
        <f>SUM(D530:D536)</f>
        <v>907</v>
      </c>
      <c r="E529" s="150">
        <f t="shared" ref="E529:K529" si="83">SUM(E530:E536)</f>
        <v>86</v>
      </c>
      <c r="F529" s="150">
        <f t="shared" si="83"/>
        <v>0</v>
      </c>
      <c r="G529" s="150">
        <f t="shared" si="83"/>
        <v>202</v>
      </c>
      <c r="H529" s="150">
        <f t="shared" si="83"/>
        <v>619</v>
      </c>
      <c r="I529" s="150">
        <f t="shared" si="83"/>
        <v>0</v>
      </c>
      <c r="J529" s="150">
        <f t="shared" si="83"/>
        <v>0</v>
      </c>
      <c r="K529" s="150">
        <f t="shared" si="83"/>
        <v>0</v>
      </c>
    </row>
    <row r="530" hidden="1" spans="1:11">
      <c r="A530" s="151" t="s">
        <v>1403</v>
      </c>
      <c r="B530" s="156">
        <v>2070201</v>
      </c>
      <c r="C530" s="157" t="s">
        <v>1451</v>
      </c>
      <c r="D530" s="158"/>
      <c r="E530" s="159">
        <v>0</v>
      </c>
      <c r="F530" s="160"/>
      <c r="G530" s="160"/>
      <c r="H530" s="159"/>
      <c r="I530" s="160"/>
      <c r="J530" s="160"/>
      <c r="K530" s="160"/>
    </row>
    <row r="531" hidden="1" spans="1:11">
      <c r="A531" s="151" t="s">
        <v>1403</v>
      </c>
      <c r="B531" s="156">
        <v>2070202</v>
      </c>
      <c r="C531" s="157" t="s">
        <v>1436</v>
      </c>
      <c r="D531" s="158"/>
      <c r="E531" s="159">
        <v>0</v>
      </c>
      <c r="F531" s="160"/>
      <c r="G531" s="160"/>
      <c r="H531" s="159"/>
      <c r="I531" s="160"/>
      <c r="J531" s="160"/>
      <c r="K531" s="160"/>
    </row>
    <row r="532" hidden="1" spans="1:11">
      <c r="A532" s="151" t="s">
        <v>1403</v>
      </c>
      <c r="B532" s="156">
        <v>2070203</v>
      </c>
      <c r="C532" s="157" t="s">
        <v>1406</v>
      </c>
      <c r="D532" s="158"/>
      <c r="E532" s="159">
        <v>0</v>
      </c>
      <c r="F532" s="160"/>
      <c r="G532" s="160"/>
      <c r="H532" s="159"/>
      <c r="I532" s="160"/>
      <c r="J532" s="160"/>
      <c r="K532" s="160"/>
    </row>
    <row r="533" ht="14.5" customHeight="1" spans="1:11">
      <c r="A533" s="151" t="s">
        <v>1403</v>
      </c>
      <c r="B533" s="148">
        <v>2070204</v>
      </c>
      <c r="C533" s="153" t="s">
        <v>1757</v>
      </c>
      <c r="D533" s="154">
        <v>716</v>
      </c>
      <c r="E533" s="155">
        <v>82</v>
      </c>
      <c r="F533" s="135"/>
      <c r="G533" s="155">
        <v>72</v>
      </c>
      <c r="H533" s="155">
        <v>562</v>
      </c>
      <c r="I533" s="135"/>
      <c r="J533" s="135"/>
      <c r="K533" s="135"/>
    </row>
    <row r="534" ht="14.5" customHeight="1" spans="1:11">
      <c r="A534" s="151" t="s">
        <v>1403</v>
      </c>
      <c r="B534" s="148">
        <v>2070205</v>
      </c>
      <c r="C534" s="153" t="s">
        <v>1758</v>
      </c>
      <c r="D534" s="154">
        <v>191</v>
      </c>
      <c r="E534" s="155">
        <v>4</v>
      </c>
      <c r="F534" s="135"/>
      <c r="G534" s="155">
        <v>130</v>
      </c>
      <c r="H534" s="155">
        <v>57</v>
      </c>
      <c r="I534" s="135"/>
      <c r="J534" s="135"/>
      <c r="K534" s="135"/>
    </row>
    <row r="535" hidden="1" spans="1:11">
      <c r="A535" s="151" t="s">
        <v>1403</v>
      </c>
      <c r="B535" s="156">
        <v>2070206</v>
      </c>
      <c r="C535" s="157" t="s">
        <v>1759</v>
      </c>
      <c r="D535" s="158"/>
      <c r="E535" s="159">
        <v>0</v>
      </c>
      <c r="F535" s="160"/>
      <c r="G535" s="160"/>
      <c r="H535" s="159"/>
      <c r="I535" s="160"/>
      <c r="J535" s="160"/>
      <c r="K535" s="160"/>
    </row>
    <row r="536" hidden="1" spans="1:11">
      <c r="A536" s="151" t="s">
        <v>1403</v>
      </c>
      <c r="B536" s="156">
        <v>2070299</v>
      </c>
      <c r="C536" s="157" t="s">
        <v>1760</v>
      </c>
      <c r="D536" s="158"/>
      <c r="E536" s="159">
        <v>0</v>
      </c>
      <c r="F536" s="160"/>
      <c r="G536" s="160"/>
      <c r="H536" s="159"/>
      <c r="I536" s="160"/>
      <c r="J536" s="160"/>
      <c r="K536" s="160"/>
    </row>
    <row r="537" ht="14.5" customHeight="1" spans="1:11">
      <c r="A537" s="151" t="s">
        <v>1401</v>
      </c>
      <c r="B537" s="148">
        <v>20703</v>
      </c>
      <c r="C537" s="152" t="s">
        <v>1761</v>
      </c>
      <c r="D537" s="150">
        <f>SUM(D538:D547)</f>
        <v>254</v>
      </c>
      <c r="E537" s="150">
        <f t="shared" ref="E537:K537" si="84">SUM(E538:E547)</f>
        <v>177</v>
      </c>
      <c r="F537" s="150">
        <f t="shared" si="84"/>
        <v>0</v>
      </c>
      <c r="G537" s="150">
        <f t="shared" si="84"/>
        <v>63</v>
      </c>
      <c r="H537" s="150">
        <f t="shared" si="84"/>
        <v>14</v>
      </c>
      <c r="I537" s="150">
        <f t="shared" si="84"/>
        <v>0</v>
      </c>
      <c r="J537" s="150">
        <f t="shared" si="84"/>
        <v>0</v>
      </c>
      <c r="K537" s="150">
        <f t="shared" si="84"/>
        <v>0</v>
      </c>
    </row>
    <row r="538" hidden="1" spans="1:11">
      <c r="A538" s="151" t="s">
        <v>1403</v>
      </c>
      <c r="B538" s="156">
        <v>2070301</v>
      </c>
      <c r="C538" s="157" t="s">
        <v>1451</v>
      </c>
      <c r="D538" s="158"/>
      <c r="E538" s="159">
        <v>0</v>
      </c>
      <c r="F538" s="160"/>
      <c r="G538" s="160"/>
      <c r="H538" s="159"/>
      <c r="I538" s="160"/>
      <c r="J538" s="160"/>
      <c r="K538" s="160"/>
    </row>
    <row r="539" hidden="1" spans="1:11">
      <c r="A539" s="151" t="s">
        <v>1403</v>
      </c>
      <c r="B539" s="156">
        <v>2070302</v>
      </c>
      <c r="C539" s="157" t="s">
        <v>1436</v>
      </c>
      <c r="D539" s="158"/>
      <c r="E539" s="159">
        <v>0</v>
      </c>
      <c r="F539" s="160"/>
      <c r="G539" s="160"/>
      <c r="H539" s="159"/>
      <c r="I539" s="160"/>
      <c r="J539" s="160"/>
      <c r="K539" s="160"/>
    </row>
    <row r="540" hidden="1" spans="1:11">
      <c r="A540" s="151" t="s">
        <v>1403</v>
      </c>
      <c r="B540" s="156">
        <v>2070303</v>
      </c>
      <c r="C540" s="157" t="s">
        <v>1406</v>
      </c>
      <c r="D540" s="158"/>
      <c r="E540" s="159">
        <v>0</v>
      </c>
      <c r="F540" s="160"/>
      <c r="G540" s="160"/>
      <c r="H540" s="159"/>
      <c r="I540" s="160"/>
      <c r="J540" s="160"/>
      <c r="K540" s="160"/>
    </row>
    <row r="541" hidden="1" spans="1:11">
      <c r="A541" s="151" t="s">
        <v>1403</v>
      </c>
      <c r="B541" s="156">
        <v>2070304</v>
      </c>
      <c r="C541" s="157" t="s">
        <v>1762</v>
      </c>
      <c r="D541" s="158"/>
      <c r="E541" s="159">
        <v>0</v>
      </c>
      <c r="F541" s="160"/>
      <c r="G541" s="160"/>
      <c r="H541" s="159"/>
      <c r="I541" s="160"/>
      <c r="J541" s="160"/>
      <c r="K541" s="160"/>
    </row>
    <row r="542" hidden="1" spans="1:11">
      <c r="A542" s="151" t="s">
        <v>1403</v>
      </c>
      <c r="B542" s="156">
        <v>2070305</v>
      </c>
      <c r="C542" s="157" t="s">
        <v>2466</v>
      </c>
      <c r="D542" s="158"/>
      <c r="E542" s="159">
        <v>0</v>
      </c>
      <c r="F542" s="160"/>
      <c r="G542" s="160"/>
      <c r="H542" s="159"/>
      <c r="I542" s="160"/>
      <c r="J542" s="160"/>
      <c r="K542" s="160"/>
    </row>
    <row r="543" hidden="1" spans="1:11">
      <c r="A543" s="151" t="s">
        <v>1403</v>
      </c>
      <c r="B543" s="156">
        <v>2070306</v>
      </c>
      <c r="C543" s="157" t="s">
        <v>1764</v>
      </c>
      <c r="D543" s="158"/>
      <c r="E543" s="159">
        <v>0</v>
      </c>
      <c r="F543" s="160"/>
      <c r="G543" s="160"/>
      <c r="H543" s="159"/>
      <c r="I543" s="160"/>
      <c r="J543" s="160"/>
      <c r="K543" s="160"/>
    </row>
    <row r="544" ht="14.5" customHeight="1" spans="1:11">
      <c r="A544" s="151" t="s">
        <v>1403</v>
      </c>
      <c r="B544" s="148">
        <v>2070307</v>
      </c>
      <c r="C544" s="153" t="s">
        <v>1765</v>
      </c>
      <c r="D544" s="154">
        <v>77</v>
      </c>
      <c r="E544" s="155">
        <v>0</v>
      </c>
      <c r="F544" s="135"/>
      <c r="G544" s="155">
        <v>63</v>
      </c>
      <c r="H544" s="155">
        <v>14</v>
      </c>
      <c r="I544" s="135"/>
      <c r="J544" s="135"/>
      <c r="K544" s="135"/>
    </row>
    <row r="545" hidden="1" spans="1:11">
      <c r="A545" s="151" t="s">
        <v>1403</v>
      </c>
      <c r="B545" s="156">
        <v>2070308</v>
      </c>
      <c r="C545" s="157" t="s">
        <v>1766</v>
      </c>
      <c r="D545" s="158"/>
      <c r="E545" s="159">
        <v>0</v>
      </c>
      <c r="F545" s="160"/>
      <c r="G545" s="160"/>
      <c r="H545" s="159"/>
      <c r="I545" s="160"/>
      <c r="J545" s="160"/>
      <c r="K545" s="160"/>
    </row>
    <row r="546" hidden="1" spans="1:11">
      <c r="A546" s="151" t="s">
        <v>1403</v>
      </c>
      <c r="B546" s="156">
        <v>2070309</v>
      </c>
      <c r="C546" s="157" t="s">
        <v>1767</v>
      </c>
      <c r="D546" s="158"/>
      <c r="E546" s="159">
        <v>0</v>
      </c>
      <c r="F546" s="160"/>
      <c r="G546" s="160"/>
      <c r="H546" s="159"/>
      <c r="I546" s="160"/>
      <c r="J546" s="160"/>
      <c r="K546" s="160"/>
    </row>
    <row r="547" ht="14.5" customHeight="1" spans="1:11">
      <c r="A547" s="151" t="s">
        <v>1403</v>
      </c>
      <c r="B547" s="148">
        <v>2070399</v>
      </c>
      <c r="C547" s="153" t="s">
        <v>1768</v>
      </c>
      <c r="D547" s="154">
        <v>177</v>
      </c>
      <c r="E547" s="155">
        <v>177</v>
      </c>
      <c r="F547" s="135"/>
      <c r="G547" s="135"/>
      <c r="H547" s="155">
        <v>0</v>
      </c>
      <c r="I547" s="135"/>
      <c r="J547" s="135"/>
      <c r="K547" s="135"/>
    </row>
    <row r="548" hidden="1" spans="1:11">
      <c r="A548" s="151" t="s">
        <v>1401</v>
      </c>
      <c r="B548" s="156">
        <v>20706</v>
      </c>
      <c r="C548" s="167" t="s">
        <v>2467</v>
      </c>
      <c r="D548" s="162">
        <f>SUM(D549:D556)</f>
        <v>0</v>
      </c>
      <c r="E548" s="162">
        <f t="shared" ref="E548:K548" si="85">SUM(E549:E556)</f>
        <v>0</v>
      </c>
      <c r="F548" s="162">
        <f t="shared" si="85"/>
        <v>0</v>
      </c>
      <c r="G548" s="162">
        <f t="shared" si="85"/>
        <v>0</v>
      </c>
      <c r="H548" s="162">
        <f t="shared" si="85"/>
        <v>0</v>
      </c>
      <c r="I548" s="162">
        <f t="shared" si="85"/>
        <v>0</v>
      </c>
      <c r="J548" s="162">
        <f t="shared" si="85"/>
        <v>0</v>
      </c>
      <c r="K548" s="162">
        <f t="shared" si="85"/>
        <v>0</v>
      </c>
    </row>
    <row r="549" hidden="1" spans="1:11">
      <c r="A549" s="151" t="s">
        <v>1403</v>
      </c>
      <c r="B549" s="156">
        <v>2070601</v>
      </c>
      <c r="C549" s="168" t="s">
        <v>1451</v>
      </c>
      <c r="D549" s="158"/>
      <c r="E549" s="159">
        <v>0</v>
      </c>
      <c r="F549" s="160"/>
      <c r="G549" s="160"/>
      <c r="H549" s="159"/>
      <c r="I549" s="160"/>
      <c r="J549" s="160"/>
      <c r="K549" s="160"/>
    </row>
    <row r="550" hidden="1" spans="1:11">
      <c r="A550" s="151" t="s">
        <v>1403</v>
      </c>
      <c r="B550" s="156">
        <v>2070602</v>
      </c>
      <c r="C550" s="168" t="s">
        <v>1436</v>
      </c>
      <c r="D550" s="158"/>
      <c r="E550" s="159">
        <v>0</v>
      </c>
      <c r="F550" s="160"/>
      <c r="G550" s="160"/>
      <c r="H550" s="159"/>
      <c r="I550" s="160"/>
      <c r="J550" s="160"/>
      <c r="K550" s="160"/>
    </row>
    <row r="551" hidden="1" spans="1:11">
      <c r="A551" s="151" t="s">
        <v>1403</v>
      </c>
      <c r="B551" s="156">
        <v>2070603</v>
      </c>
      <c r="C551" s="168" t="s">
        <v>1406</v>
      </c>
      <c r="D551" s="158"/>
      <c r="E551" s="159">
        <v>0</v>
      </c>
      <c r="F551" s="160"/>
      <c r="G551" s="160"/>
      <c r="H551" s="159"/>
      <c r="I551" s="160"/>
      <c r="J551" s="160"/>
      <c r="K551" s="160"/>
    </row>
    <row r="552" hidden="1" spans="1:11">
      <c r="A552" s="151" t="s">
        <v>1403</v>
      </c>
      <c r="B552" s="156">
        <v>2070604</v>
      </c>
      <c r="C552" s="168" t="s">
        <v>2468</v>
      </c>
      <c r="D552" s="158"/>
      <c r="E552" s="159">
        <v>0</v>
      </c>
      <c r="F552" s="160"/>
      <c r="G552" s="160"/>
      <c r="H552" s="159"/>
      <c r="I552" s="160"/>
      <c r="J552" s="160"/>
      <c r="K552" s="160"/>
    </row>
    <row r="553" hidden="1" spans="1:11">
      <c r="A553" s="151" t="s">
        <v>1403</v>
      </c>
      <c r="B553" s="156">
        <v>2070605</v>
      </c>
      <c r="C553" s="168" t="s">
        <v>1771</v>
      </c>
      <c r="D553" s="158"/>
      <c r="E553" s="159">
        <v>0</v>
      </c>
      <c r="F553" s="160"/>
      <c r="G553" s="160"/>
      <c r="H553" s="159"/>
      <c r="I553" s="160"/>
      <c r="J553" s="160"/>
      <c r="K553" s="160"/>
    </row>
    <row r="554" hidden="1" spans="1:11">
      <c r="A554" s="151" t="s">
        <v>1403</v>
      </c>
      <c r="B554" s="156">
        <v>2070606</v>
      </c>
      <c r="C554" s="168" t="s">
        <v>1772</v>
      </c>
      <c r="D554" s="158"/>
      <c r="E554" s="159">
        <v>0</v>
      </c>
      <c r="F554" s="160"/>
      <c r="G554" s="160"/>
      <c r="H554" s="159"/>
      <c r="I554" s="160"/>
      <c r="J554" s="160"/>
      <c r="K554" s="160"/>
    </row>
    <row r="555" hidden="1" spans="1:11">
      <c r="A555" s="151" t="s">
        <v>1403</v>
      </c>
      <c r="B555" s="156">
        <v>2070607</v>
      </c>
      <c r="C555" s="168" t="s">
        <v>1773</v>
      </c>
      <c r="D555" s="158"/>
      <c r="E555" s="159">
        <v>0</v>
      </c>
      <c r="F555" s="160"/>
      <c r="G555" s="160"/>
      <c r="H555" s="159"/>
      <c r="I555" s="160"/>
      <c r="J555" s="160"/>
      <c r="K555" s="160"/>
    </row>
    <row r="556" hidden="1" spans="1:11">
      <c r="A556" s="151" t="s">
        <v>1403</v>
      </c>
      <c r="B556" s="156">
        <v>2070699</v>
      </c>
      <c r="C556" s="168" t="s">
        <v>2469</v>
      </c>
      <c r="D556" s="158"/>
      <c r="E556" s="159">
        <v>0</v>
      </c>
      <c r="F556" s="160"/>
      <c r="G556" s="160"/>
      <c r="H556" s="159"/>
      <c r="I556" s="160"/>
      <c r="J556" s="160"/>
      <c r="K556" s="160"/>
    </row>
    <row r="557" ht="14.5" customHeight="1" spans="1:11">
      <c r="A557" s="151" t="s">
        <v>1401</v>
      </c>
      <c r="B557" s="148">
        <v>20708</v>
      </c>
      <c r="C557" s="169" t="s">
        <v>1775</v>
      </c>
      <c r="D557" s="150">
        <f>SUM(D558:D564)</f>
        <v>344</v>
      </c>
      <c r="E557" s="150">
        <f t="shared" ref="E557:K557" si="86">SUM(E558:E564)</f>
        <v>54</v>
      </c>
      <c r="F557" s="150">
        <f t="shared" si="86"/>
        <v>0</v>
      </c>
      <c r="G557" s="150">
        <f t="shared" si="86"/>
        <v>280</v>
      </c>
      <c r="H557" s="150">
        <f t="shared" si="86"/>
        <v>10</v>
      </c>
      <c r="I557" s="150">
        <f t="shared" si="86"/>
        <v>0</v>
      </c>
      <c r="J557" s="150">
        <f t="shared" si="86"/>
        <v>0</v>
      </c>
      <c r="K557" s="150">
        <f t="shared" si="86"/>
        <v>0</v>
      </c>
    </row>
    <row r="558" hidden="1" spans="1:11">
      <c r="A558" s="151" t="s">
        <v>1403</v>
      </c>
      <c r="B558" s="156">
        <v>2070801</v>
      </c>
      <c r="C558" s="168" t="s">
        <v>1451</v>
      </c>
      <c r="D558" s="158"/>
      <c r="E558" s="159">
        <v>0</v>
      </c>
      <c r="F558" s="160"/>
      <c r="G558" s="160"/>
      <c r="H558" s="159"/>
      <c r="I558" s="160"/>
      <c r="J558" s="160"/>
      <c r="K558" s="160"/>
    </row>
    <row r="559" hidden="1" spans="1:11">
      <c r="A559" s="151" t="s">
        <v>1403</v>
      </c>
      <c r="B559" s="156">
        <v>2070802</v>
      </c>
      <c r="C559" s="168" t="s">
        <v>1436</v>
      </c>
      <c r="D559" s="158"/>
      <c r="E559" s="159">
        <v>0</v>
      </c>
      <c r="F559" s="160"/>
      <c r="G559" s="160"/>
      <c r="H559" s="159"/>
      <c r="I559" s="160"/>
      <c r="J559" s="160"/>
      <c r="K559" s="160"/>
    </row>
    <row r="560" hidden="1" spans="1:11">
      <c r="A560" s="151" t="s">
        <v>1403</v>
      </c>
      <c r="B560" s="156">
        <v>2070803</v>
      </c>
      <c r="C560" s="168" t="s">
        <v>1406</v>
      </c>
      <c r="D560" s="158"/>
      <c r="E560" s="159">
        <v>0</v>
      </c>
      <c r="F560" s="160"/>
      <c r="G560" s="160"/>
      <c r="H560" s="159"/>
      <c r="I560" s="160"/>
      <c r="J560" s="160"/>
      <c r="K560" s="160"/>
    </row>
    <row r="561" hidden="1" spans="1:11">
      <c r="A561" s="151" t="s">
        <v>1403</v>
      </c>
      <c r="B561" s="156">
        <v>2070806</v>
      </c>
      <c r="C561" s="168" t="s">
        <v>1776</v>
      </c>
      <c r="D561" s="158"/>
      <c r="E561" s="159">
        <v>0</v>
      </c>
      <c r="F561" s="160"/>
      <c r="G561" s="160"/>
      <c r="H561" s="159"/>
      <c r="I561" s="160"/>
      <c r="J561" s="160"/>
      <c r="K561" s="160"/>
    </row>
    <row r="562" ht="14.5" customHeight="1" spans="1:11">
      <c r="A562" s="151" t="s">
        <v>1403</v>
      </c>
      <c r="B562" s="148">
        <v>2070807</v>
      </c>
      <c r="C562" s="170" t="s">
        <v>1777</v>
      </c>
      <c r="D562" s="154">
        <v>329</v>
      </c>
      <c r="E562" s="155">
        <v>40</v>
      </c>
      <c r="F562" s="135"/>
      <c r="G562" s="155">
        <v>280</v>
      </c>
      <c r="H562" s="155">
        <v>9</v>
      </c>
      <c r="I562" s="135"/>
      <c r="J562" s="135"/>
      <c r="K562" s="135"/>
    </row>
    <row r="563" hidden="1" spans="1:11">
      <c r="A563" s="151" t="s">
        <v>1403</v>
      </c>
      <c r="B563" s="156">
        <v>2070808</v>
      </c>
      <c r="C563" s="168" t="s">
        <v>1778</v>
      </c>
      <c r="D563" s="158"/>
      <c r="E563" s="159">
        <v>0</v>
      </c>
      <c r="F563" s="160"/>
      <c r="G563" s="160"/>
      <c r="H563" s="159"/>
      <c r="I563" s="160"/>
      <c r="J563" s="160"/>
      <c r="K563" s="160"/>
    </row>
    <row r="564" ht="14.5" customHeight="1" spans="1:11">
      <c r="A564" s="151" t="s">
        <v>1403</v>
      </c>
      <c r="B564" s="148">
        <v>2070899</v>
      </c>
      <c r="C564" s="170" t="s">
        <v>1779</v>
      </c>
      <c r="D564" s="154">
        <v>15</v>
      </c>
      <c r="E564" s="155">
        <v>14</v>
      </c>
      <c r="F564" s="135"/>
      <c r="G564" s="135"/>
      <c r="H564" s="155">
        <v>1</v>
      </c>
      <c r="I564" s="135"/>
      <c r="J564" s="135"/>
      <c r="K564" s="135"/>
    </row>
    <row r="565" ht="14.5" customHeight="1" spans="1:11">
      <c r="A565" s="151" t="s">
        <v>1401</v>
      </c>
      <c r="B565" s="148">
        <v>20799</v>
      </c>
      <c r="C565" s="152" t="s">
        <v>1780</v>
      </c>
      <c r="D565" s="150">
        <f>SUM(D566:D567)</f>
        <v>70</v>
      </c>
      <c r="E565" s="150">
        <f t="shared" ref="E565:K565" si="87">SUM(E566:E567)</f>
        <v>0</v>
      </c>
      <c r="F565" s="150">
        <f t="shared" si="87"/>
        <v>0</v>
      </c>
      <c r="G565" s="150">
        <f t="shared" si="87"/>
        <v>70</v>
      </c>
      <c r="H565" s="150">
        <f t="shared" si="87"/>
        <v>0</v>
      </c>
      <c r="I565" s="150">
        <f t="shared" si="87"/>
        <v>0</v>
      </c>
      <c r="J565" s="150">
        <f t="shared" si="87"/>
        <v>0</v>
      </c>
      <c r="K565" s="150">
        <f t="shared" si="87"/>
        <v>0</v>
      </c>
    </row>
    <row r="566" hidden="1" spans="1:11">
      <c r="A566" s="151" t="s">
        <v>1403</v>
      </c>
      <c r="B566" s="156">
        <v>2079903</v>
      </c>
      <c r="C566" s="157" t="s">
        <v>2470</v>
      </c>
      <c r="D566" s="158"/>
      <c r="E566" s="159">
        <v>0</v>
      </c>
      <c r="F566" s="160"/>
      <c r="G566" s="160"/>
      <c r="H566" s="159"/>
      <c r="I566" s="160"/>
      <c r="J566" s="160"/>
      <c r="K566" s="160"/>
    </row>
    <row r="567" ht="14.5" customHeight="1" spans="1:11">
      <c r="A567" s="151" t="s">
        <v>1403</v>
      </c>
      <c r="B567" s="148">
        <v>2079999</v>
      </c>
      <c r="C567" s="153" t="s">
        <v>1782</v>
      </c>
      <c r="D567" s="154">
        <v>70</v>
      </c>
      <c r="E567" s="155">
        <v>0</v>
      </c>
      <c r="F567" s="135"/>
      <c r="G567" s="155">
        <v>70</v>
      </c>
      <c r="H567" s="155">
        <v>0</v>
      </c>
      <c r="I567" s="135"/>
      <c r="J567" s="135"/>
      <c r="K567" s="135"/>
    </row>
    <row r="568" ht="14.5" customHeight="1" spans="1:11">
      <c r="A568" s="151" t="s">
        <v>1399</v>
      </c>
      <c r="B568" s="148">
        <v>208</v>
      </c>
      <c r="C568" s="152" t="s">
        <v>1783</v>
      </c>
      <c r="D568" s="150">
        <f>SUM(D569,D588,D596,D598,D607,D611,D621,D630,D637,D645,D654,D660,D663,D666,D669,D672,D675,D679,D683,D692,D695)</f>
        <v>78766</v>
      </c>
      <c r="E568" s="150">
        <f t="shared" ref="E568:K568" si="88">SUM(E569,E588,E596,E598,E607,E611,E621,E630,E637,E645,E654,E660,E663,E666,E669,E672,E675,E679,E683,E692,E695)</f>
        <v>36876</v>
      </c>
      <c r="F568" s="150">
        <f t="shared" si="88"/>
        <v>0</v>
      </c>
      <c r="G568" s="150">
        <f t="shared" si="88"/>
        <v>36700</v>
      </c>
      <c r="H568" s="150">
        <f t="shared" si="88"/>
        <v>5190</v>
      </c>
      <c r="I568" s="150">
        <f t="shared" si="88"/>
        <v>0</v>
      </c>
      <c r="J568" s="150">
        <f t="shared" si="88"/>
        <v>0</v>
      </c>
      <c r="K568" s="150">
        <f t="shared" si="88"/>
        <v>0</v>
      </c>
    </row>
    <row r="569" ht="14.5" customHeight="1" spans="1:11">
      <c r="A569" s="151" t="s">
        <v>1401</v>
      </c>
      <c r="B569" s="148">
        <v>20801</v>
      </c>
      <c r="C569" s="152" t="s">
        <v>1784</v>
      </c>
      <c r="D569" s="150">
        <f>SUM(D570:D587)</f>
        <v>5084</v>
      </c>
      <c r="E569" s="150">
        <f t="shared" ref="E569:K569" si="89">SUM(E570:E587)</f>
        <v>1418</v>
      </c>
      <c r="F569" s="150">
        <f t="shared" si="89"/>
        <v>0</v>
      </c>
      <c r="G569" s="150">
        <f t="shared" si="89"/>
        <v>3632</v>
      </c>
      <c r="H569" s="150">
        <f t="shared" si="89"/>
        <v>34</v>
      </c>
      <c r="I569" s="150">
        <f t="shared" si="89"/>
        <v>0</v>
      </c>
      <c r="J569" s="150">
        <f t="shared" si="89"/>
        <v>0</v>
      </c>
      <c r="K569" s="150">
        <f t="shared" si="89"/>
        <v>0</v>
      </c>
    </row>
    <row r="570" ht="14.5" customHeight="1" spans="1:11">
      <c r="A570" s="151" t="s">
        <v>1403</v>
      </c>
      <c r="B570" s="148">
        <v>2080101</v>
      </c>
      <c r="C570" s="153" t="s">
        <v>1404</v>
      </c>
      <c r="D570" s="154">
        <v>369</v>
      </c>
      <c r="E570" s="155">
        <v>369</v>
      </c>
      <c r="F570" s="135"/>
      <c r="G570" s="135"/>
      <c r="H570" s="155">
        <v>0</v>
      </c>
      <c r="I570" s="135"/>
      <c r="J570" s="135"/>
      <c r="K570" s="135"/>
    </row>
    <row r="571" ht="14.5" customHeight="1" spans="1:11">
      <c r="A571" s="151" t="s">
        <v>1403</v>
      </c>
      <c r="B571" s="148">
        <v>2080102</v>
      </c>
      <c r="C571" s="153" t="s">
        <v>1405</v>
      </c>
      <c r="D571" s="154">
        <v>73</v>
      </c>
      <c r="E571" s="155">
        <v>73</v>
      </c>
      <c r="F571" s="135"/>
      <c r="G571" s="135"/>
      <c r="H571" s="155">
        <v>0</v>
      </c>
      <c r="I571" s="135"/>
      <c r="J571" s="135"/>
      <c r="K571" s="135"/>
    </row>
    <row r="572" hidden="1" spans="1:11">
      <c r="A572" s="151" t="s">
        <v>1403</v>
      </c>
      <c r="B572" s="156">
        <v>2080103</v>
      </c>
      <c r="C572" s="157" t="s">
        <v>1406</v>
      </c>
      <c r="D572" s="158"/>
      <c r="E572" s="159">
        <v>0</v>
      </c>
      <c r="F572" s="160"/>
      <c r="G572" s="160"/>
      <c r="H572" s="159"/>
      <c r="I572" s="160"/>
      <c r="J572" s="160"/>
      <c r="K572" s="160"/>
    </row>
    <row r="573" hidden="1" spans="1:11">
      <c r="A573" s="151" t="s">
        <v>1403</v>
      </c>
      <c r="B573" s="156">
        <v>2080104</v>
      </c>
      <c r="C573" s="157" t="s">
        <v>1785</v>
      </c>
      <c r="D573" s="158"/>
      <c r="E573" s="159">
        <v>0</v>
      </c>
      <c r="F573" s="160"/>
      <c r="G573" s="160"/>
      <c r="H573" s="159"/>
      <c r="I573" s="160"/>
      <c r="J573" s="160"/>
      <c r="K573" s="160"/>
    </row>
    <row r="574" ht="14.5" customHeight="1" spans="1:11">
      <c r="A574" s="151" t="s">
        <v>1403</v>
      </c>
      <c r="B574" s="148">
        <v>2080105</v>
      </c>
      <c r="C574" s="153" t="s">
        <v>1786</v>
      </c>
      <c r="D574" s="154">
        <v>4</v>
      </c>
      <c r="E574" s="155">
        <v>4</v>
      </c>
      <c r="F574" s="135"/>
      <c r="G574" s="135"/>
      <c r="H574" s="155">
        <v>0</v>
      </c>
      <c r="I574" s="135"/>
      <c r="J574" s="135"/>
      <c r="K574" s="135"/>
    </row>
    <row r="575" hidden="1" spans="1:11">
      <c r="A575" s="151" t="s">
        <v>1403</v>
      </c>
      <c r="B575" s="156">
        <v>2080106</v>
      </c>
      <c r="C575" s="157" t="s">
        <v>1787</v>
      </c>
      <c r="D575" s="158"/>
      <c r="E575" s="159">
        <v>0</v>
      </c>
      <c r="F575" s="160"/>
      <c r="G575" s="160"/>
      <c r="H575" s="159"/>
      <c r="I575" s="160"/>
      <c r="J575" s="160"/>
      <c r="K575" s="160"/>
    </row>
    <row r="576" hidden="1" spans="1:11">
      <c r="A576" s="151" t="s">
        <v>1403</v>
      </c>
      <c r="B576" s="156">
        <v>2080107</v>
      </c>
      <c r="C576" s="157" t="s">
        <v>1788</v>
      </c>
      <c r="D576" s="158"/>
      <c r="E576" s="159">
        <v>0</v>
      </c>
      <c r="F576" s="160"/>
      <c r="G576" s="160"/>
      <c r="H576" s="159"/>
      <c r="I576" s="160"/>
      <c r="J576" s="160"/>
      <c r="K576" s="160"/>
    </row>
    <row r="577" hidden="1" spans="1:11">
      <c r="A577" s="151" t="s">
        <v>1403</v>
      </c>
      <c r="B577" s="156">
        <v>2080108</v>
      </c>
      <c r="C577" s="157" t="s">
        <v>1447</v>
      </c>
      <c r="D577" s="158"/>
      <c r="E577" s="159">
        <v>0</v>
      </c>
      <c r="F577" s="160"/>
      <c r="G577" s="160"/>
      <c r="H577" s="159"/>
      <c r="I577" s="160"/>
      <c r="J577" s="160"/>
      <c r="K577" s="160"/>
    </row>
    <row r="578" ht="14.5" customHeight="1" spans="1:11">
      <c r="A578" s="151" t="s">
        <v>1403</v>
      </c>
      <c r="B578" s="148">
        <v>2080109</v>
      </c>
      <c r="C578" s="153" t="s">
        <v>1789</v>
      </c>
      <c r="D578" s="154">
        <v>471</v>
      </c>
      <c r="E578" s="155">
        <v>471</v>
      </c>
      <c r="F578" s="135"/>
      <c r="G578" s="135"/>
      <c r="H578" s="155">
        <v>0</v>
      </c>
      <c r="I578" s="135"/>
      <c r="J578" s="135"/>
      <c r="K578" s="135"/>
    </row>
    <row r="579" ht="14.5" customHeight="1" spans="1:11">
      <c r="A579" s="151" t="s">
        <v>1403</v>
      </c>
      <c r="B579" s="148">
        <v>2080110</v>
      </c>
      <c r="C579" s="153" t="s">
        <v>1790</v>
      </c>
      <c r="D579" s="154">
        <v>3</v>
      </c>
      <c r="E579" s="155">
        <v>3</v>
      </c>
      <c r="F579" s="135"/>
      <c r="G579" s="135"/>
      <c r="H579" s="155">
        <v>0</v>
      </c>
      <c r="I579" s="135"/>
      <c r="J579" s="135"/>
      <c r="K579" s="135"/>
    </row>
    <row r="580" hidden="1" spans="1:11">
      <c r="A580" s="151" t="s">
        <v>1403</v>
      </c>
      <c r="B580" s="156">
        <v>2080111</v>
      </c>
      <c r="C580" s="157" t="s">
        <v>1791</v>
      </c>
      <c r="D580" s="158"/>
      <c r="E580" s="159">
        <v>0</v>
      </c>
      <c r="F580" s="160"/>
      <c r="G580" s="160"/>
      <c r="H580" s="159"/>
      <c r="I580" s="160"/>
      <c r="J580" s="160"/>
      <c r="K580" s="160"/>
    </row>
    <row r="581" ht="14.5" customHeight="1" spans="1:11">
      <c r="A581" s="151" t="s">
        <v>1403</v>
      </c>
      <c r="B581" s="148">
        <v>2080112</v>
      </c>
      <c r="C581" s="153" t="s">
        <v>1792</v>
      </c>
      <c r="D581" s="154">
        <v>3</v>
      </c>
      <c r="E581" s="155">
        <v>3</v>
      </c>
      <c r="F581" s="135"/>
      <c r="G581" s="135"/>
      <c r="H581" s="155">
        <v>0</v>
      </c>
      <c r="I581" s="135"/>
      <c r="J581" s="135"/>
      <c r="K581" s="135"/>
    </row>
    <row r="582" hidden="1" spans="1:11">
      <c r="A582" s="151" t="s">
        <v>1403</v>
      </c>
      <c r="B582" s="156">
        <v>2080113</v>
      </c>
      <c r="C582" s="157" t="s">
        <v>1793</v>
      </c>
      <c r="D582" s="158"/>
      <c r="E582" s="159">
        <v>0</v>
      </c>
      <c r="F582" s="160"/>
      <c r="G582" s="160"/>
      <c r="H582" s="159"/>
      <c r="I582" s="160"/>
      <c r="J582" s="160"/>
      <c r="K582" s="160"/>
    </row>
    <row r="583" hidden="1" spans="1:11">
      <c r="A583" s="151" t="s">
        <v>1403</v>
      </c>
      <c r="B583" s="156">
        <v>2080114</v>
      </c>
      <c r="C583" s="157" t="s">
        <v>1794</v>
      </c>
      <c r="D583" s="158"/>
      <c r="E583" s="159">
        <v>0</v>
      </c>
      <c r="F583" s="160"/>
      <c r="G583" s="160"/>
      <c r="H583" s="159"/>
      <c r="I583" s="160"/>
      <c r="J583" s="160"/>
      <c r="K583" s="160"/>
    </row>
    <row r="584" hidden="1" spans="1:11">
      <c r="A584" s="151" t="s">
        <v>1403</v>
      </c>
      <c r="B584" s="156">
        <v>2080115</v>
      </c>
      <c r="C584" s="157" t="s">
        <v>1795</v>
      </c>
      <c r="D584" s="158"/>
      <c r="E584" s="159">
        <v>0</v>
      </c>
      <c r="F584" s="160"/>
      <c r="G584" s="160"/>
      <c r="H584" s="159"/>
      <c r="I584" s="160"/>
      <c r="J584" s="160"/>
      <c r="K584" s="160"/>
    </row>
    <row r="585" ht="14.5" customHeight="1" spans="1:11">
      <c r="A585" s="151" t="s">
        <v>1403</v>
      </c>
      <c r="B585" s="148">
        <v>2080116</v>
      </c>
      <c r="C585" s="153" t="s">
        <v>1796</v>
      </c>
      <c r="D585" s="154">
        <v>12</v>
      </c>
      <c r="E585" s="155">
        <v>-1</v>
      </c>
      <c r="F585" s="135"/>
      <c r="G585" s="135"/>
      <c r="H585" s="155">
        <v>13</v>
      </c>
      <c r="I585" s="135"/>
      <c r="J585" s="135"/>
      <c r="K585" s="135"/>
    </row>
    <row r="586" hidden="1" spans="1:11">
      <c r="A586" s="151" t="s">
        <v>1403</v>
      </c>
      <c r="B586" s="156">
        <v>2080150</v>
      </c>
      <c r="C586" s="157" t="s">
        <v>1413</v>
      </c>
      <c r="D586" s="158"/>
      <c r="E586" s="159">
        <v>0</v>
      </c>
      <c r="F586" s="160"/>
      <c r="G586" s="160"/>
      <c r="H586" s="159"/>
      <c r="I586" s="160"/>
      <c r="J586" s="160"/>
      <c r="K586" s="160"/>
    </row>
    <row r="587" ht="14.5" customHeight="1" spans="1:11">
      <c r="A587" s="151" t="s">
        <v>1403</v>
      </c>
      <c r="B587" s="148">
        <v>2080199</v>
      </c>
      <c r="C587" s="153" t="s">
        <v>1797</v>
      </c>
      <c r="D587" s="154">
        <v>4149</v>
      </c>
      <c r="E587" s="155">
        <v>496</v>
      </c>
      <c r="F587" s="135"/>
      <c r="G587" s="155">
        <v>3632</v>
      </c>
      <c r="H587" s="155">
        <v>21</v>
      </c>
      <c r="I587" s="135"/>
      <c r="J587" s="135"/>
      <c r="K587" s="135"/>
    </row>
    <row r="588" ht="14.5" customHeight="1" spans="1:11">
      <c r="A588" s="151" t="s">
        <v>1401</v>
      </c>
      <c r="B588" s="148">
        <v>20802</v>
      </c>
      <c r="C588" s="152" t="s">
        <v>1798</v>
      </c>
      <c r="D588" s="150">
        <f>SUM(D589:D595)</f>
        <v>865</v>
      </c>
      <c r="E588" s="150">
        <f t="shared" ref="E588:K588" si="90">SUM(E589:E595)</f>
        <v>801</v>
      </c>
      <c r="F588" s="150">
        <f t="shared" si="90"/>
        <v>0</v>
      </c>
      <c r="G588" s="150">
        <f t="shared" si="90"/>
        <v>0</v>
      </c>
      <c r="H588" s="150">
        <f t="shared" si="90"/>
        <v>64</v>
      </c>
      <c r="I588" s="150">
        <f t="shared" si="90"/>
        <v>0</v>
      </c>
      <c r="J588" s="150">
        <f t="shared" si="90"/>
        <v>0</v>
      </c>
      <c r="K588" s="150">
        <f t="shared" si="90"/>
        <v>0</v>
      </c>
    </row>
    <row r="589" ht="14.5" customHeight="1" spans="1:11">
      <c r="A589" s="151" t="s">
        <v>1403</v>
      </c>
      <c r="B589" s="148">
        <v>2080201</v>
      </c>
      <c r="C589" s="153" t="s">
        <v>1404</v>
      </c>
      <c r="D589" s="154">
        <v>341</v>
      </c>
      <c r="E589" s="155">
        <v>341</v>
      </c>
      <c r="F589" s="135"/>
      <c r="G589" s="135"/>
      <c r="H589" s="155">
        <v>0</v>
      </c>
      <c r="I589" s="135"/>
      <c r="J589" s="135"/>
      <c r="K589" s="135"/>
    </row>
    <row r="590" ht="14.5" customHeight="1" spans="1:11">
      <c r="A590" s="151" t="s">
        <v>1403</v>
      </c>
      <c r="B590" s="148">
        <v>2080202</v>
      </c>
      <c r="C590" s="153" t="s">
        <v>1405</v>
      </c>
      <c r="D590" s="154">
        <v>48</v>
      </c>
      <c r="E590" s="155">
        <v>48</v>
      </c>
      <c r="F590" s="135"/>
      <c r="G590" s="135"/>
      <c r="H590" s="155">
        <v>0</v>
      </c>
      <c r="I590" s="135"/>
      <c r="J590" s="135"/>
      <c r="K590" s="135"/>
    </row>
    <row r="591" hidden="1" spans="1:11">
      <c r="A591" s="151" t="s">
        <v>1403</v>
      </c>
      <c r="B591" s="156">
        <v>2080203</v>
      </c>
      <c r="C591" s="157" t="s">
        <v>1406</v>
      </c>
      <c r="D591" s="158"/>
      <c r="E591" s="159">
        <v>0</v>
      </c>
      <c r="F591" s="160"/>
      <c r="G591" s="160"/>
      <c r="H591" s="159"/>
      <c r="I591" s="160"/>
      <c r="J591" s="160"/>
      <c r="K591" s="160"/>
    </row>
    <row r="592" ht="14.5" customHeight="1" spans="1:11">
      <c r="A592" s="151" t="s">
        <v>1403</v>
      </c>
      <c r="B592" s="148">
        <v>2080206</v>
      </c>
      <c r="C592" s="153" t="s">
        <v>1799</v>
      </c>
      <c r="D592" s="154">
        <v>5</v>
      </c>
      <c r="E592" s="155">
        <v>5</v>
      </c>
      <c r="F592" s="135"/>
      <c r="G592" s="135"/>
      <c r="H592" s="155">
        <v>0</v>
      </c>
      <c r="I592" s="135"/>
      <c r="J592" s="135"/>
      <c r="K592" s="135"/>
    </row>
    <row r="593" ht="14.5" customHeight="1" spans="1:11">
      <c r="A593" s="151" t="s">
        <v>1403</v>
      </c>
      <c r="B593" s="148">
        <v>2080207</v>
      </c>
      <c r="C593" s="153" t="s">
        <v>1800</v>
      </c>
      <c r="D593" s="154">
        <v>10</v>
      </c>
      <c r="E593" s="155">
        <v>10</v>
      </c>
      <c r="F593" s="135"/>
      <c r="G593" s="135"/>
      <c r="H593" s="155">
        <v>0</v>
      </c>
      <c r="I593" s="135"/>
      <c r="J593" s="135"/>
      <c r="K593" s="135"/>
    </row>
    <row r="594" hidden="1" spans="1:11">
      <c r="A594" s="151" t="s">
        <v>1403</v>
      </c>
      <c r="B594" s="164">
        <v>2080209</v>
      </c>
      <c r="C594" s="165" t="s">
        <v>1801</v>
      </c>
      <c r="D594" s="158"/>
      <c r="E594" s="159">
        <v>0</v>
      </c>
      <c r="F594" s="160"/>
      <c r="G594" s="160"/>
      <c r="H594" s="159"/>
      <c r="I594" s="160"/>
      <c r="J594" s="160"/>
      <c r="K594" s="160"/>
    </row>
    <row r="595" ht="14.5" customHeight="1" spans="1:11">
      <c r="A595" s="151" t="s">
        <v>1403</v>
      </c>
      <c r="B595" s="148">
        <v>2080299</v>
      </c>
      <c r="C595" s="153" t="s">
        <v>1802</v>
      </c>
      <c r="D595" s="154">
        <v>461</v>
      </c>
      <c r="E595" s="155">
        <v>397</v>
      </c>
      <c r="F595" s="135"/>
      <c r="G595" s="135"/>
      <c r="H595" s="155">
        <v>64</v>
      </c>
      <c r="I595" s="135"/>
      <c r="J595" s="135"/>
      <c r="K595" s="135"/>
    </row>
    <row r="596" hidden="1" spans="1:11">
      <c r="A596" s="151" t="s">
        <v>1401</v>
      </c>
      <c r="B596" s="156">
        <v>20804</v>
      </c>
      <c r="C596" s="161" t="s">
        <v>1803</v>
      </c>
      <c r="D596" s="162">
        <f>D597</f>
        <v>0</v>
      </c>
      <c r="E596" s="162">
        <f t="shared" ref="E596:K596" si="91">E597</f>
        <v>0</v>
      </c>
      <c r="F596" s="162">
        <f t="shared" si="91"/>
        <v>0</v>
      </c>
      <c r="G596" s="162">
        <f t="shared" si="91"/>
        <v>0</v>
      </c>
      <c r="H596" s="162">
        <f t="shared" si="91"/>
        <v>0</v>
      </c>
      <c r="I596" s="162">
        <f t="shared" si="91"/>
        <v>0</v>
      </c>
      <c r="J596" s="162">
        <f t="shared" si="91"/>
        <v>0</v>
      </c>
      <c r="K596" s="162">
        <f t="shared" si="91"/>
        <v>0</v>
      </c>
    </row>
    <row r="597" hidden="1" spans="1:11">
      <c r="A597" s="151" t="s">
        <v>1403</v>
      </c>
      <c r="B597" s="156">
        <v>2080402</v>
      </c>
      <c r="C597" s="157" t="s">
        <v>1804</v>
      </c>
      <c r="D597" s="158"/>
      <c r="E597" s="159">
        <v>0</v>
      </c>
      <c r="F597" s="160"/>
      <c r="G597" s="160"/>
      <c r="H597" s="159"/>
      <c r="I597" s="160"/>
      <c r="J597" s="160"/>
      <c r="K597" s="160"/>
    </row>
    <row r="598" ht="14.5" customHeight="1" spans="1:11">
      <c r="A598" s="151" t="s">
        <v>1401</v>
      </c>
      <c r="B598" s="148">
        <v>20805</v>
      </c>
      <c r="C598" s="152" t="s">
        <v>1805</v>
      </c>
      <c r="D598" s="150">
        <f>SUM(D599:D606)</f>
        <v>32455</v>
      </c>
      <c r="E598" s="150">
        <f t="shared" ref="E598:K598" si="92">SUM(E599:E606)</f>
        <v>27543</v>
      </c>
      <c r="F598" s="150">
        <f t="shared" si="92"/>
        <v>0</v>
      </c>
      <c r="G598" s="150">
        <f t="shared" si="92"/>
        <v>2464</v>
      </c>
      <c r="H598" s="150">
        <f t="shared" si="92"/>
        <v>2448</v>
      </c>
      <c r="I598" s="150">
        <f t="shared" si="92"/>
        <v>0</v>
      </c>
      <c r="J598" s="150">
        <f t="shared" si="92"/>
        <v>0</v>
      </c>
      <c r="K598" s="150">
        <f t="shared" si="92"/>
        <v>0</v>
      </c>
    </row>
    <row r="599" ht="14.5" customHeight="1" spans="1:11">
      <c r="A599" s="151" t="s">
        <v>1403</v>
      </c>
      <c r="B599" s="148">
        <v>2080501</v>
      </c>
      <c r="C599" s="153" t="s">
        <v>1806</v>
      </c>
      <c r="D599" s="154">
        <v>623</v>
      </c>
      <c r="E599" s="155">
        <v>623</v>
      </c>
      <c r="F599" s="135"/>
      <c r="G599" s="135"/>
      <c r="H599" s="155">
        <v>0</v>
      </c>
      <c r="I599" s="135"/>
      <c r="J599" s="135"/>
      <c r="K599" s="135"/>
    </row>
    <row r="600" ht="14.5" customHeight="1" spans="1:11">
      <c r="A600" s="151" t="s">
        <v>1403</v>
      </c>
      <c r="B600" s="148">
        <v>2080502</v>
      </c>
      <c r="C600" s="153" t="s">
        <v>1807</v>
      </c>
      <c r="D600" s="154">
        <v>2030</v>
      </c>
      <c r="E600" s="155">
        <v>2030</v>
      </c>
      <c r="F600" s="135"/>
      <c r="G600" s="135"/>
      <c r="H600" s="155">
        <v>0</v>
      </c>
      <c r="I600" s="135"/>
      <c r="J600" s="135"/>
      <c r="K600" s="135"/>
    </row>
    <row r="601" hidden="1" spans="1:11">
      <c r="A601" s="151" t="s">
        <v>1403</v>
      </c>
      <c r="B601" s="156">
        <v>2080503</v>
      </c>
      <c r="C601" s="157" t="s">
        <v>1808</v>
      </c>
      <c r="D601" s="158"/>
      <c r="E601" s="159">
        <v>0</v>
      </c>
      <c r="F601" s="160"/>
      <c r="G601" s="160"/>
      <c r="H601" s="159"/>
      <c r="I601" s="160"/>
      <c r="J601" s="160"/>
      <c r="K601" s="160"/>
    </row>
    <row r="602" ht="14.5" customHeight="1" spans="1:11">
      <c r="A602" s="151" t="s">
        <v>1403</v>
      </c>
      <c r="B602" s="148">
        <v>2080505</v>
      </c>
      <c r="C602" s="153" t="s">
        <v>1809</v>
      </c>
      <c r="D602" s="154">
        <v>9685</v>
      </c>
      <c r="E602" s="155">
        <v>9685</v>
      </c>
      <c r="F602" s="135"/>
      <c r="G602" s="135"/>
      <c r="H602" s="155">
        <v>0</v>
      </c>
      <c r="I602" s="135"/>
      <c r="J602" s="135"/>
      <c r="K602" s="135"/>
    </row>
    <row r="603" ht="14.5" customHeight="1" spans="1:11">
      <c r="A603" s="151" t="s">
        <v>1403</v>
      </c>
      <c r="B603" s="148">
        <v>2080506</v>
      </c>
      <c r="C603" s="153" t="s">
        <v>1810</v>
      </c>
      <c r="D603" s="154">
        <v>4816</v>
      </c>
      <c r="E603" s="155">
        <v>4816</v>
      </c>
      <c r="F603" s="135"/>
      <c r="G603" s="135"/>
      <c r="H603" s="155">
        <v>0</v>
      </c>
      <c r="I603" s="135"/>
      <c r="J603" s="135"/>
      <c r="K603" s="135"/>
    </row>
    <row r="604" ht="14.5" customHeight="1" spans="1:11">
      <c r="A604" s="151" t="s">
        <v>1403</v>
      </c>
      <c r="B604" s="148">
        <v>2080507</v>
      </c>
      <c r="C604" s="153" t="s">
        <v>1811</v>
      </c>
      <c r="D604" s="154">
        <v>14301</v>
      </c>
      <c r="E604" s="155">
        <v>10389</v>
      </c>
      <c r="F604" s="135"/>
      <c r="G604" s="155">
        <v>2464</v>
      </c>
      <c r="H604" s="155">
        <v>1448</v>
      </c>
      <c r="I604" s="135"/>
      <c r="J604" s="135"/>
      <c r="K604" s="135"/>
    </row>
    <row r="605" hidden="1" spans="1:11">
      <c r="A605" s="151" t="s">
        <v>1403</v>
      </c>
      <c r="B605" s="156">
        <v>2080508</v>
      </c>
      <c r="C605" s="157" t="s">
        <v>1812</v>
      </c>
      <c r="D605" s="158"/>
      <c r="E605" s="159">
        <v>0</v>
      </c>
      <c r="F605" s="160"/>
      <c r="G605" s="160"/>
      <c r="H605" s="159"/>
      <c r="I605" s="160"/>
      <c r="J605" s="160"/>
      <c r="K605" s="160"/>
    </row>
    <row r="606" ht="14.5" customHeight="1" spans="1:11">
      <c r="A606" s="151" t="s">
        <v>1403</v>
      </c>
      <c r="B606" s="148">
        <v>2080599</v>
      </c>
      <c r="C606" s="153" t="s">
        <v>1813</v>
      </c>
      <c r="D606" s="154">
        <v>1000</v>
      </c>
      <c r="E606" s="155">
        <v>0</v>
      </c>
      <c r="F606" s="135"/>
      <c r="G606" s="135"/>
      <c r="H606" s="155">
        <v>1000</v>
      </c>
      <c r="I606" s="135"/>
      <c r="J606" s="135"/>
      <c r="K606" s="135"/>
    </row>
    <row r="607" hidden="1" spans="1:11">
      <c r="A607" s="151" t="s">
        <v>1401</v>
      </c>
      <c r="B607" s="156">
        <v>20806</v>
      </c>
      <c r="C607" s="161" t="s">
        <v>1814</v>
      </c>
      <c r="D607" s="162">
        <f>SUM(D608:D610)</f>
        <v>0</v>
      </c>
      <c r="E607" s="162">
        <f t="shared" ref="E607:K607" si="93">SUM(E608:E610)</f>
        <v>0</v>
      </c>
      <c r="F607" s="162">
        <f t="shared" si="93"/>
        <v>0</v>
      </c>
      <c r="G607" s="162">
        <f t="shared" si="93"/>
        <v>0</v>
      </c>
      <c r="H607" s="162">
        <f t="shared" si="93"/>
        <v>0</v>
      </c>
      <c r="I607" s="162">
        <f t="shared" si="93"/>
        <v>0</v>
      </c>
      <c r="J607" s="162">
        <f t="shared" si="93"/>
        <v>0</v>
      </c>
      <c r="K607" s="162">
        <f t="shared" si="93"/>
        <v>0</v>
      </c>
    </row>
    <row r="608" hidden="1" spans="1:11">
      <c r="A608" s="151" t="s">
        <v>1403</v>
      </c>
      <c r="B608" s="156">
        <v>2080601</v>
      </c>
      <c r="C608" s="157" t="s">
        <v>1815</v>
      </c>
      <c r="D608" s="158"/>
      <c r="E608" s="159">
        <v>0</v>
      </c>
      <c r="F608" s="160"/>
      <c r="G608" s="160"/>
      <c r="H608" s="159"/>
      <c r="I608" s="160"/>
      <c r="J608" s="160"/>
      <c r="K608" s="160"/>
    </row>
    <row r="609" hidden="1" spans="1:11">
      <c r="A609" s="151" t="s">
        <v>1403</v>
      </c>
      <c r="B609" s="156">
        <v>2080602</v>
      </c>
      <c r="C609" s="157" t="s">
        <v>1816</v>
      </c>
      <c r="D609" s="158"/>
      <c r="E609" s="159">
        <v>0</v>
      </c>
      <c r="F609" s="160"/>
      <c r="G609" s="160"/>
      <c r="H609" s="159"/>
      <c r="I609" s="160"/>
      <c r="J609" s="160"/>
      <c r="K609" s="160"/>
    </row>
    <row r="610" hidden="1" spans="1:11">
      <c r="A610" s="151" t="s">
        <v>1403</v>
      </c>
      <c r="B610" s="156">
        <v>2080699</v>
      </c>
      <c r="C610" s="157" t="s">
        <v>1817</v>
      </c>
      <c r="D610" s="158"/>
      <c r="E610" s="159">
        <v>0</v>
      </c>
      <c r="F610" s="160"/>
      <c r="G610" s="160"/>
      <c r="H610" s="159"/>
      <c r="I610" s="160"/>
      <c r="J610" s="160"/>
      <c r="K610" s="160"/>
    </row>
    <row r="611" ht="14.5" customHeight="1" spans="1:11">
      <c r="A611" s="151" t="s">
        <v>1401</v>
      </c>
      <c r="B611" s="148">
        <v>20807</v>
      </c>
      <c r="C611" s="152" t="s">
        <v>1818</v>
      </c>
      <c r="D611" s="150">
        <f>SUM(D612:D620)</f>
        <v>5496</v>
      </c>
      <c r="E611" s="150">
        <f t="shared" ref="E611:K611" si="94">SUM(E612:E620)</f>
        <v>50</v>
      </c>
      <c r="F611" s="150">
        <f t="shared" si="94"/>
        <v>0</v>
      </c>
      <c r="G611" s="150">
        <f t="shared" si="94"/>
        <v>5041</v>
      </c>
      <c r="H611" s="150">
        <f t="shared" si="94"/>
        <v>405</v>
      </c>
      <c r="I611" s="150">
        <f t="shared" si="94"/>
        <v>0</v>
      </c>
      <c r="J611" s="150">
        <f t="shared" si="94"/>
        <v>0</v>
      </c>
      <c r="K611" s="150">
        <f t="shared" si="94"/>
        <v>0</v>
      </c>
    </row>
    <row r="612" ht="14.5" customHeight="1" spans="1:11">
      <c r="A612" s="151" t="s">
        <v>1403</v>
      </c>
      <c r="B612" s="148">
        <v>2080701</v>
      </c>
      <c r="C612" s="153" t="s">
        <v>1819</v>
      </c>
      <c r="D612" s="154">
        <v>5042</v>
      </c>
      <c r="E612" s="155">
        <v>0</v>
      </c>
      <c r="F612" s="135"/>
      <c r="G612" s="155">
        <v>5041</v>
      </c>
      <c r="H612" s="155">
        <v>1</v>
      </c>
      <c r="I612" s="135"/>
      <c r="J612" s="135"/>
      <c r="K612" s="135"/>
    </row>
    <row r="613" hidden="1" spans="1:11">
      <c r="A613" s="151" t="s">
        <v>1403</v>
      </c>
      <c r="B613" s="156">
        <v>2080702</v>
      </c>
      <c r="C613" s="157" t="s">
        <v>2471</v>
      </c>
      <c r="D613" s="158"/>
      <c r="E613" s="159">
        <v>0</v>
      </c>
      <c r="F613" s="160"/>
      <c r="G613" s="160"/>
      <c r="H613" s="159"/>
      <c r="I613" s="160"/>
      <c r="J613" s="160"/>
      <c r="K613" s="160"/>
    </row>
    <row r="614" ht="14.5" customHeight="1" spans="1:11">
      <c r="A614" s="151" t="s">
        <v>1403</v>
      </c>
      <c r="B614" s="148">
        <v>2080704</v>
      </c>
      <c r="C614" s="153" t="s">
        <v>1821</v>
      </c>
      <c r="D614" s="154">
        <v>11</v>
      </c>
      <c r="E614" s="155">
        <v>0</v>
      </c>
      <c r="F614" s="135"/>
      <c r="G614" s="135"/>
      <c r="H614" s="155">
        <v>11</v>
      </c>
      <c r="I614" s="135"/>
      <c r="J614" s="135"/>
      <c r="K614" s="135"/>
    </row>
    <row r="615" ht="14.5" customHeight="1" spans="1:11">
      <c r="A615" s="151" t="s">
        <v>1403</v>
      </c>
      <c r="B615" s="148">
        <v>2080705</v>
      </c>
      <c r="C615" s="153" t="s">
        <v>1822</v>
      </c>
      <c r="D615" s="154">
        <v>260</v>
      </c>
      <c r="E615" s="155">
        <v>0</v>
      </c>
      <c r="F615" s="135"/>
      <c r="G615" s="135"/>
      <c r="H615" s="155">
        <v>260</v>
      </c>
      <c r="I615" s="135"/>
      <c r="J615" s="135"/>
      <c r="K615" s="135"/>
    </row>
    <row r="616" hidden="1" spans="1:11">
      <c r="A616" s="151" t="s">
        <v>1403</v>
      </c>
      <c r="B616" s="156">
        <v>2080709</v>
      </c>
      <c r="C616" s="157" t="s">
        <v>1823</v>
      </c>
      <c r="D616" s="158"/>
      <c r="E616" s="159">
        <v>0</v>
      </c>
      <c r="F616" s="160"/>
      <c r="G616" s="160"/>
      <c r="H616" s="159"/>
      <c r="I616" s="160"/>
      <c r="J616" s="160"/>
      <c r="K616" s="160"/>
    </row>
    <row r="617" ht="14.5" customHeight="1" spans="1:11">
      <c r="A617" s="151" t="s">
        <v>1403</v>
      </c>
      <c r="B617" s="148">
        <v>2080711</v>
      </c>
      <c r="C617" s="153" t="s">
        <v>1824</v>
      </c>
      <c r="D617" s="154">
        <v>75</v>
      </c>
      <c r="E617" s="155">
        <v>0</v>
      </c>
      <c r="F617" s="135"/>
      <c r="G617" s="135"/>
      <c r="H617" s="155">
        <v>75</v>
      </c>
      <c r="I617" s="135"/>
      <c r="J617" s="135"/>
      <c r="K617" s="135"/>
    </row>
    <row r="618" hidden="1" spans="1:11">
      <c r="A618" s="151" t="s">
        <v>1403</v>
      </c>
      <c r="B618" s="156">
        <v>2080712</v>
      </c>
      <c r="C618" s="157" t="s">
        <v>1825</v>
      </c>
      <c r="D618" s="158"/>
      <c r="E618" s="159">
        <v>0</v>
      </c>
      <c r="F618" s="160"/>
      <c r="G618" s="160"/>
      <c r="H618" s="159"/>
      <c r="I618" s="160"/>
      <c r="J618" s="160"/>
      <c r="K618" s="160"/>
    </row>
    <row r="619" ht="14.5" customHeight="1" spans="1:11">
      <c r="A619" s="151" t="s">
        <v>1403</v>
      </c>
      <c r="B619" s="148">
        <v>2080713</v>
      </c>
      <c r="C619" s="153" t="s">
        <v>1826</v>
      </c>
      <c r="D619" s="154">
        <v>10</v>
      </c>
      <c r="E619" s="155">
        <v>0</v>
      </c>
      <c r="F619" s="135"/>
      <c r="G619" s="135"/>
      <c r="H619" s="155">
        <v>10</v>
      </c>
      <c r="I619" s="135"/>
      <c r="J619" s="135"/>
      <c r="K619" s="135"/>
    </row>
    <row r="620" ht="14.5" customHeight="1" spans="1:11">
      <c r="A620" s="151" t="s">
        <v>1403</v>
      </c>
      <c r="B620" s="148">
        <v>2080799</v>
      </c>
      <c r="C620" s="153" t="s">
        <v>1827</v>
      </c>
      <c r="D620" s="154">
        <v>98</v>
      </c>
      <c r="E620" s="155">
        <v>50</v>
      </c>
      <c r="F620" s="135"/>
      <c r="G620" s="135"/>
      <c r="H620" s="155">
        <v>48</v>
      </c>
      <c r="I620" s="135"/>
      <c r="J620" s="135"/>
      <c r="K620" s="135"/>
    </row>
    <row r="621" ht="14.5" customHeight="1" spans="1:11">
      <c r="A621" s="151" t="s">
        <v>1401</v>
      </c>
      <c r="B621" s="148">
        <v>20808</v>
      </c>
      <c r="C621" s="152" t="s">
        <v>1828</v>
      </c>
      <c r="D621" s="150">
        <f>SUM(D622:D629)</f>
        <v>2133</v>
      </c>
      <c r="E621" s="150">
        <f t="shared" ref="E621:K621" si="95">SUM(E622:E629)</f>
        <v>418</v>
      </c>
      <c r="F621" s="150">
        <f t="shared" si="95"/>
        <v>0</v>
      </c>
      <c r="G621" s="150">
        <f t="shared" si="95"/>
        <v>674</v>
      </c>
      <c r="H621" s="150">
        <f t="shared" si="95"/>
        <v>1041</v>
      </c>
      <c r="I621" s="150">
        <f t="shared" si="95"/>
        <v>0</v>
      </c>
      <c r="J621" s="150">
        <f t="shared" si="95"/>
        <v>0</v>
      </c>
      <c r="K621" s="150">
        <f t="shared" si="95"/>
        <v>0</v>
      </c>
    </row>
    <row r="622" hidden="1" spans="1:11">
      <c r="A622" s="151" t="s">
        <v>1403</v>
      </c>
      <c r="B622" s="156">
        <v>2080801</v>
      </c>
      <c r="C622" s="157" t="s">
        <v>1829</v>
      </c>
      <c r="D622" s="158"/>
      <c r="E622" s="159">
        <v>0</v>
      </c>
      <c r="F622" s="160"/>
      <c r="G622" s="160"/>
      <c r="H622" s="159"/>
      <c r="I622" s="160"/>
      <c r="J622" s="160"/>
      <c r="K622" s="160"/>
    </row>
    <row r="623" ht="14.5" customHeight="1" spans="1:11">
      <c r="A623" s="151" t="s">
        <v>1403</v>
      </c>
      <c r="B623" s="148">
        <v>2080802</v>
      </c>
      <c r="C623" s="153" t="s">
        <v>1830</v>
      </c>
      <c r="D623" s="154">
        <v>605</v>
      </c>
      <c r="E623" s="155">
        <v>5</v>
      </c>
      <c r="F623" s="135"/>
      <c r="G623" s="155">
        <v>509</v>
      </c>
      <c r="H623" s="155">
        <v>91</v>
      </c>
      <c r="I623" s="135"/>
      <c r="J623" s="135"/>
      <c r="K623" s="135"/>
    </row>
    <row r="624" hidden="1" spans="1:11">
      <c r="A624" s="151" t="s">
        <v>1403</v>
      </c>
      <c r="B624" s="156">
        <v>2080803</v>
      </c>
      <c r="C624" s="157" t="s">
        <v>1831</v>
      </c>
      <c r="D624" s="158"/>
      <c r="E624" s="159">
        <v>0</v>
      </c>
      <c r="F624" s="160"/>
      <c r="G624" s="160"/>
      <c r="H624" s="159"/>
      <c r="I624" s="160"/>
      <c r="J624" s="160"/>
      <c r="K624" s="160"/>
    </row>
    <row r="625" ht="14.5" customHeight="1" spans="1:11">
      <c r="A625" s="151" t="s">
        <v>1403</v>
      </c>
      <c r="B625" s="148">
        <v>2080805</v>
      </c>
      <c r="C625" s="153" t="s">
        <v>1832</v>
      </c>
      <c r="D625" s="154">
        <v>613</v>
      </c>
      <c r="E625" s="155">
        <v>398</v>
      </c>
      <c r="F625" s="135"/>
      <c r="G625" s="155">
        <v>165</v>
      </c>
      <c r="H625" s="155">
        <v>50</v>
      </c>
      <c r="I625" s="135"/>
      <c r="J625" s="135"/>
      <c r="K625" s="135"/>
    </row>
    <row r="626" hidden="1" spans="1:11">
      <c r="A626" s="151" t="s">
        <v>1403</v>
      </c>
      <c r="B626" s="156">
        <v>2080806</v>
      </c>
      <c r="C626" s="157" t="s">
        <v>1833</v>
      </c>
      <c r="D626" s="158"/>
      <c r="E626" s="159">
        <v>0</v>
      </c>
      <c r="F626" s="160"/>
      <c r="G626" s="160"/>
      <c r="H626" s="159"/>
      <c r="I626" s="160"/>
      <c r="J626" s="160"/>
      <c r="K626" s="160"/>
    </row>
    <row r="627" hidden="1" spans="1:11">
      <c r="A627" s="151" t="s">
        <v>1403</v>
      </c>
      <c r="B627" s="156">
        <v>2080807</v>
      </c>
      <c r="C627" s="157" t="s">
        <v>1834</v>
      </c>
      <c r="D627" s="158"/>
      <c r="E627" s="159">
        <v>0</v>
      </c>
      <c r="F627" s="160"/>
      <c r="G627" s="160"/>
      <c r="H627" s="159"/>
      <c r="I627" s="160"/>
      <c r="J627" s="160"/>
      <c r="K627" s="160"/>
    </row>
    <row r="628" ht="14.5" customHeight="1" spans="1:11">
      <c r="A628" s="151" t="s">
        <v>1403</v>
      </c>
      <c r="B628" s="148">
        <v>2080808</v>
      </c>
      <c r="C628" s="153" t="s">
        <v>1835</v>
      </c>
      <c r="D628" s="154">
        <v>915</v>
      </c>
      <c r="E628" s="155">
        <v>15</v>
      </c>
      <c r="F628" s="135"/>
      <c r="G628" s="135"/>
      <c r="H628" s="155">
        <v>900</v>
      </c>
      <c r="I628" s="135"/>
      <c r="J628" s="135"/>
      <c r="K628" s="135"/>
    </row>
    <row r="629" hidden="1" spans="1:11">
      <c r="A629" s="151" t="s">
        <v>1403</v>
      </c>
      <c r="B629" s="156">
        <v>2080899</v>
      </c>
      <c r="C629" s="157" t="s">
        <v>1836</v>
      </c>
      <c r="D629" s="158"/>
      <c r="E629" s="159">
        <v>0</v>
      </c>
      <c r="F629" s="160"/>
      <c r="G629" s="160"/>
      <c r="H629" s="159"/>
      <c r="I629" s="160"/>
      <c r="J629" s="160"/>
      <c r="K629" s="160"/>
    </row>
    <row r="630" ht="14.5" customHeight="1" spans="1:11">
      <c r="A630" s="151" t="s">
        <v>1401</v>
      </c>
      <c r="B630" s="148">
        <v>20809</v>
      </c>
      <c r="C630" s="152" t="s">
        <v>1837</v>
      </c>
      <c r="D630" s="150">
        <f>SUM(D631:D636)</f>
        <v>203</v>
      </c>
      <c r="E630" s="150">
        <f t="shared" ref="E630:K630" si="96">SUM(E631:E636)</f>
        <v>131</v>
      </c>
      <c r="F630" s="150">
        <f t="shared" si="96"/>
        <v>0</v>
      </c>
      <c r="G630" s="150">
        <f t="shared" si="96"/>
        <v>33</v>
      </c>
      <c r="H630" s="150">
        <f t="shared" si="96"/>
        <v>39</v>
      </c>
      <c r="I630" s="150">
        <f t="shared" si="96"/>
        <v>0</v>
      </c>
      <c r="J630" s="150">
        <f t="shared" si="96"/>
        <v>0</v>
      </c>
      <c r="K630" s="150">
        <f t="shared" si="96"/>
        <v>0</v>
      </c>
    </row>
    <row r="631" ht="14.5" customHeight="1" spans="1:11">
      <c r="A631" s="151" t="s">
        <v>1403</v>
      </c>
      <c r="B631" s="148">
        <v>2080901</v>
      </c>
      <c r="C631" s="153" t="s">
        <v>1838</v>
      </c>
      <c r="D631" s="154">
        <v>123</v>
      </c>
      <c r="E631" s="155">
        <v>90</v>
      </c>
      <c r="F631" s="135"/>
      <c r="G631" s="155">
        <v>33</v>
      </c>
      <c r="H631" s="155">
        <v>0</v>
      </c>
      <c r="I631" s="135"/>
      <c r="J631" s="135"/>
      <c r="K631" s="135"/>
    </row>
    <row r="632" hidden="1" spans="1:11">
      <c r="A632" s="151" t="s">
        <v>1403</v>
      </c>
      <c r="B632" s="156">
        <v>2080902</v>
      </c>
      <c r="C632" s="157" t="s">
        <v>1839</v>
      </c>
      <c r="D632" s="158"/>
      <c r="E632" s="159">
        <v>0</v>
      </c>
      <c r="F632" s="160"/>
      <c r="G632" s="160"/>
      <c r="H632" s="159"/>
      <c r="I632" s="160"/>
      <c r="J632" s="160"/>
      <c r="K632" s="160"/>
    </row>
    <row r="633" hidden="1" spans="1:11">
      <c r="A633" s="151" t="s">
        <v>1403</v>
      </c>
      <c r="B633" s="156">
        <v>2080903</v>
      </c>
      <c r="C633" s="157" t="s">
        <v>1840</v>
      </c>
      <c r="D633" s="158"/>
      <c r="E633" s="159">
        <v>0</v>
      </c>
      <c r="F633" s="160"/>
      <c r="G633" s="160"/>
      <c r="H633" s="159"/>
      <c r="I633" s="160"/>
      <c r="J633" s="160"/>
      <c r="K633" s="160"/>
    </row>
    <row r="634" ht="14.5" customHeight="1" spans="1:11">
      <c r="A634" s="151" t="s">
        <v>1403</v>
      </c>
      <c r="B634" s="148">
        <v>2080904</v>
      </c>
      <c r="C634" s="153" t="s">
        <v>1841</v>
      </c>
      <c r="D634" s="154">
        <v>39</v>
      </c>
      <c r="E634" s="155">
        <v>0</v>
      </c>
      <c r="F634" s="135"/>
      <c r="G634" s="135"/>
      <c r="H634" s="155">
        <v>39</v>
      </c>
      <c r="I634" s="135"/>
      <c r="J634" s="135"/>
      <c r="K634" s="135"/>
    </row>
    <row r="635" hidden="1" spans="1:11">
      <c r="A635" s="151" t="s">
        <v>1403</v>
      </c>
      <c r="B635" s="156">
        <v>2080905</v>
      </c>
      <c r="C635" s="157" t="s">
        <v>1842</v>
      </c>
      <c r="D635" s="158"/>
      <c r="E635" s="159">
        <v>0</v>
      </c>
      <c r="F635" s="160"/>
      <c r="G635" s="160"/>
      <c r="H635" s="159"/>
      <c r="I635" s="160"/>
      <c r="J635" s="160"/>
      <c r="K635" s="160"/>
    </row>
    <row r="636" ht="14.5" customHeight="1" spans="1:11">
      <c r="A636" s="151" t="s">
        <v>1403</v>
      </c>
      <c r="B636" s="148">
        <v>2080999</v>
      </c>
      <c r="C636" s="153" t="s">
        <v>1843</v>
      </c>
      <c r="D636" s="154">
        <v>41</v>
      </c>
      <c r="E636" s="155">
        <v>41</v>
      </c>
      <c r="F636" s="135"/>
      <c r="G636" s="135"/>
      <c r="H636" s="155">
        <v>0</v>
      </c>
      <c r="I636" s="135"/>
      <c r="J636" s="135"/>
      <c r="K636" s="135"/>
    </row>
    <row r="637" ht="14.5" customHeight="1" spans="1:11">
      <c r="A637" s="151" t="s">
        <v>1401</v>
      </c>
      <c r="B637" s="148">
        <v>20810</v>
      </c>
      <c r="C637" s="152" t="s">
        <v>1844</v>
      </c>
      <c r="D637" s="150">
        <f>SUM(D638:D644)</f>
        <v>4454</v>
      </c>
      <c r="E637" s="150">
        <f t="shared" ref="E637:K637" si="97">SUM(E638:E644)</f>
        <v>947</v>
      </c>
      <c r="F637" s="150">
        <f t="shared" si="97"/>
        <v>0</v>
      </c>
      <c r="G637" s="150">
        <f t="shared" si="97"/>
        <v>3287</v>
      </c>
      <c r="H637" s="150">
        <f t="shared" si="97"/>
        <v>220</v>
      </c>
      <c r="I637" s="150">
        <f t="shared" si="97"/>
        <v>0</v>
      </c>
      <c r="J637" s="150">
        <f t="shared" si="97"/>
        <v>0</v>
      </c>
      <c r="K637" s="150">
        <f t="shared" si="97"/>
        <v>0</v>
      </c>
    </row>
    <row r="638" ht="14.5" customHeight="1" spans="1:11">
      <c r="A638" s="151" t="s">
        <v>1403</v>
      </c>
      <c r="B638" s="148">
        <v>2081001</v>
      </c>
      <c r="C638" s="153" t="s">
        <v>1845</v>
      </c>
      <c r="D638" s="154">
        <v>363</v>
      </c>
      <c r="E638" s="155">
        <v>0</v>
      </c>
      <c r="F638" s="135"/>
      <c r="G638" s="155">
        <v>350</v>
      </c>
      <c r="H638" s="155">
        <v>13</v>
      </c>
      <c r="I638" s="135"/>
      <c r="J638" s="135"/>
      <c r="K638" s="135"/>
    </row>
    <row r="639" ht="14.5" customHeight="1" spans="1:11">
      <c r="A639" s="151" t="s">
        <v>1403</v>
      </c>
      <c r="B639" s="148">
        <v>2081002</v>
      </c>
      <c r="C639" s="153" t="s">
        <v>1846</v>
      </c>
      <c r="D639" s="154">
        <v>1674</v>
      </c>
      <c r="E639" s="155">
        <v>230</v>
      </c>
      <c r="F639" s="135"/>
      <c r="G639" s="155">
        <v>1237</v>
      </c>
      <c r="H639" s="155">
        <v>207</v>
      </c>
      <c r="I639" s="135"/>
      <c r="J639" s="135"/>
      <c r="K639" s="135"/>
    </row>
    <row r="640" hidden="1" spans="1:11">
      <c r="A640" s="151" t="s">
        <v>1403</v>
      </c>
      <c r="B640" s="156">
        <v>2081003</v>
      </c>
      <c r="C640" s="157" t="s">
        <v>1847</v>
      </c>
      <c r="D640" s="158"/>
      <c r="E640" s="159">
        <v>0</v>
      </c>
      <c r="F640" s="160"/>
      <c r="G640" s="160"/>
      <c r="H640" s="159"/>
      <c r="I640" s="160"/>
      <c r="J640" s="160"/>
      <c r="K640" s="160"/>
    </row>
    <row r="641" hidden="1" spans="1:11">
      <c r="A641" s="151" t="s">
        <v>1403</v>
      </c>
      <c r="B641" s="156">
        <v>2081004</v>
      </c>
      <c r="C641" s="157" t="s">
        <v>2472</v>
      </c>
      <c r="D641" s="158"/>
      <c r="E641" s="159">
        <v>0</v>
      </c>
      <c r="F641" s="160"/>
      <c r="G641" s="160"/>
      <c r="H641" s="159"/>
      <c r="I641" s="160"/>
      <c r="J641" s="160"/>
      <c r="K641" s="160"/>
    </row>
    <row r="642" hidden="1" spans="1:11">
      <c r="A642" s="151" t="s">
        <v>1403</v>
      </c>
      <c r="B642" s="156">
        <v>2081005</v>
      </c>
      <c r="C642" s="157" t="s">
        <v>1849</v>
      </c>
      <c r="D642" s="158"/>
      <c r="E642" s="159">
        <v>0</v>
      </c>
      <c r="F642" s="160"/>
      <c r="G642" s="160"/>
      <c r="H642" s="159"/>
      <c r="I642" s="160"/>
      <c r="J642" s="160"/>
      <c r="K642" s="160"/>
    </row>
    <row r="643" ht="14.5" customHeight="1" spans="1:11">
      <c r="A643" s="151" t="s">
        <v>1403</v>
      </c>
      <c r="B643" s="148">
        <v>2081006</v>
      </c>
      <c r="C643" s="153" t="s">
        <v>1850</v>
      </c>
      <c r="D643" s="154">
        <v>2417</v>
      </c>
      <c r="E643" s="155">
        <v>717</v>
      </c>
      <c r="F643" s="135"/>
      <c r="G643" s="155">
        <v>1700</v>
      </c>
      <c r="H643" s="155">
        <v>0</v>
      </c>
      <c r="I643" s="135"/>
      <c r="J643" s="135"/>
      <c r="K643" s="135"/>
    </row>
    <row r="644" hidden="1" spans="1:11">
      <c r="A644" s="151" t="s">
        <v>1403</v>
      </c>
      <c r="B644" s="156">
        <v>2081099</v>
      </c>
      <c r="C644" s="157" t="s">
        <v>1851</v>
      </c>
      <c r="D644" s="158"/>
      <c r="E644" s="159">
        <v>0</v>
      </c>
      <c r="F644" s="160"/>
      <c r="G644" s="160"/>
      <c r="H644" s="159"/>
      <c r="I644" s="160"/>
      <c r="J644" s="160"/>
      <c r="K644" s="160"/>
    </row>
    <row r="645" ht="14.5" customHeight="1" spans="1:11">
      <c r="A645" s="151" t="s">
        <v>1401</v>
      </c>
      <c r="B645" s="148">
        <v>20811</v>
      </c>
      <c r="C645" s="152" t="s">
        <v>1852</v>
      </c>
      <c r="D645" s="150">
        <f>SUM(D646:D653)</f>
        <v>2309</v>
      </c>
      <c r="E645" s="150">
        <f t="shared" ref="E645:K645" si="98">SUM(E646:E653)</f>
        <v>844</v>
      </c>
      <c r="F645" s="150">
        <f t="shared" si="98"/>
        <v>0</v>
      </c>
      <c r="G645" s="150">
        <f t="shared" si="98"/>
        <v>1255</v>
      </c>
      <c r="H645" s="150">
        <f t="shared" si="98"/>
        <v>210</v>
      </c>
      <c r="I645" s="150">
        <f t="shared" si="98"/>
        <v>0</v>
      </c>
      <c r="J645" s="150">
        <f t="shared" si="98"/>
        <v>0</v>
      </c>
      <c r="K645" s="150">
        <f t="shared" si="98"/>
        <v>0</v>
      </c>
    </row>
    <row r="646" ht="14.5" customHeight="1" spans="1:11">
      <c r="A646" s="151" t="s">
        <v>1403</v>
      </c>
      <c r="B646" s="148">
        <v>2081101</v>
      </c>
      <c r="C646" s="153" t="s">
        <v>1404</v>
      </c>
      <c r="D646" s="154">
        <v>135</v>
      </c>
      <c r="E646" s="155">
        <v>135</v>
      </c>
      <c r="F646" s="135"/>
      <c r="G646" s="135"/>
      <c r="H646" s="155">
        <v>0</v>
      </c>
      <c r="I646" s="135"/>
      <c r="J646" s="135"/>
      <c r="K646" s="135"/>
    </row>
    <row r="647" hidden="1" spans="1:11">
      <c r="A647" s="151" t="s">
        <v>1403</v>
      </c>
      <c r="B647" s="156">
        <v>2081102</v>
      </c>
      <c r="C647" s="157" t="s">
        <v>1436</v>
      </c>
      <c r="D647" s="158"/>
      <c r="E647" s="159">
        <v>0</v>
      </c>
      <c r="F647" s="160"/>
      <c r="G647" s="160"/>
      <c r="H647" s="159"/>
      <c r="I647" s="160"/>
      <c r="J647" s="160"/>
      <c r="K647" s="160"/>
    </row>
    <row r="648" hidden="1" spans="1:11">
      <c r="A648" s="151" t="s">
        <v>1403</v>
      </c>
      <c r="B648" s="156">
        <v>2081103</v>
      </c>
      <c r="C648" s="157" t="s">
        <v>1406</v>
      </c>
      <c r="D648" s="158"/>
      <c r="E648" s="159">
        <v>0</v>
      </c>
      <c r="F648" s="160"/>
      <c r="G648" s="160"/>
      <c r="H648" s="159"/>
      <c r="I648" s="160"/>
      <c r="J648" s="160"/>
      <c r="K648" s="160"/>
    </row>
    <row r="649" ht="14.5" customHeight="1" spans="1:11">
      <c r="A649" s="151" t="s">
        <v>1403</v>
      </c>
      <c r="B649" s="148">
        <v>2081104</v>
      </c>
      <c r="C649" s="153" t="s">
        <v>1853</v>
      </c>
      <c r="D649" s="154">
        <v>277</v>
      </c>
      <c r="E649" s="155">
        <v>231</v>
      </c>
      <c r="F649" s="135"/>
      <c r="G649" s="155">
        <v>46</v>
      </c>
      <c r="H649" s="155">
        <v>0</v>
      </c>
      <c r="I649" s="135"/>
      <c r="J649" s="135"/>
      <c r="K649" s="135"/>
    </row>
    <row r="650" ht="14.5" customHeight="1" spans="1:11">
      <c r="A650" s="151" t="s">
        <v>1403</v>
      </c>
      <c r="B650" s="148">
        <v>2081105</v>
      </c>
      <c r="C650" s="153" t="s">
        <v>1854</v>
      </c>
      <c r="D650" s="154">
        <v>15</v>
      </c>
      <c r="E650" s="155">
        <v>0</v>
      </c>
      <c r="F650" s="135"/>
      <c r="G650" s="155">
        <v>15</v>
      </c>
      <c r="H650" s="155">
        <v>0</v>
      </c>
      <c r="I650" s="135"/>
      <c r="J650" s="135"/>
      <c r="K650" s="135"/>
    </row>
    <row r="651" hidden="1" spans="1:11">
      <c r="A651" s="151" t="s">
        <v>1403</v>
      </c>
      <c r="B651" s="156">
        <v>2081106</v>
      </c>
      <c r="C651" s="157" t="s">
        <v>1855</v>
      </c>
      <c r="D651" s="158"/>
      <c r="E651" s="159">
        <v>0</v>
      </c>
      <c r="F651" s="160"/>
      <c r="G651" s="160"/>
      <c r="H651" s="159"/>
      <c r="I651" s="160"/>
      <c r="J651" s="160"/>
      <c r="K651" s="160"/>
    </row>
    <row r="652" ht="14.5" customHeight="1" spans="1:11">
      <c r="A652" s="151" t="s">
        <v>1403</v>
      </c>
      <c r="B652" s="148">
        <v>2081107</v>
      </c>
      <c r="C652" s="153" t="s">
        <v>1856</v>
      </c>
      <c r="D652" s="154">
        <v>1679</v>
      </c>
      <c r="E652" s="155">
        <v>325</v>
      </c>
      <c r="F652" s="135"/>
      <c r="G652" s="155">
        <v>1179</v>
      </c>
      <c r="H652" s="155">
        <v>175</v>
      </c>
      <c r="I652" s="135"/>
      <c r="J652" s="135"/>
      <c r="K652" s="135"/>
    </row>
    <row r="653" ht="14.5" customHeight="1" spans="1:11">
      <c r="A653" s="151" t="s">
        <v>1403</v>
      </c>
      <c r="B653" s="148">
        <v>2081199</v>
      </c>
      <c r="C653" s="153" t="s">
        <v>1857</v>
      </c>
      <c r="D653" s="154">
        <v>203</v>
      </c>
      <c r="E653" s="155">
        <v>153</v>
      </c>
      <c r="F653" s="135"/>
      <c r="G653" s="155">
        <v>15</v>
      </c>
      <c r="H653" s="155">
        <v>35</v>
      </c>
      <c r="I653" s="135"/>
      <c r="J653" s="135"/>
      <c r="K653" s="135"/>
    </row>
    <row r="654" ht="14.5" customHeight="1" spans="1:11">
      <c r="A654" s="151" t="s">
        <v>1401</v>
      </c>
      <c r="B654" s="148">
        <v>20816</v>
      </c>
      <c r="C654" s="152" t="s">
        <v>1858</v>
      </c>
      <c r="D654" s="150">
        <f>SUM(D655:D659)</f>
        <v>63</v>
      </c>
      <c r="E654" s="150">
        <f t="shared" ref="E654:K654" si="99">SUM(E655:E659)</f>
        <v>60</v>
      </c>
      <c r="F654" s="150">
        <f t="shared" si="99"/>
        <v>0</v>
      </c>
      <c r="G654" s="150">
        <f t="shared" si="99"/>
        <v>3</v>
      </c>
      <c r="H654" s="150">
        <f t="shared" si="99"/>
        <v>0</v>
      </c>
      <c r="I654" s="150">
        <f t="shared" si="99"/>
        <v>0</v>
      </c>
      <c r="J654" s="150">
        <f t="shared" si="99"/>
        <v>0</v>
      </c>
      <c r="K654" s="150">
        <f t="shared" si="99"/>
        <v>0</v>
      </c>
    </row>
    <row r="655" ht="14.5" customHeight="1" spans="1:11">
      <c r="A655" s="151" t="s">
        <v>1403</v>
      </c>
      <c r="B655" s="148">
        <v>2081601</v>
      </c>
      <c r="C655" s="153" t="s">
        <v>1404</v>
      </c>
      <c r="D655" s="154">
        <v>50</v>
      </c>
      <c r="E655" s="155">
        <v>50</v>
      </c>
      <c r="F655" s="135"/>
      <c r="G655" s="135"/>
      <c r="H655" s="155">
        <v>0</v>
      </c>
      <c r="I655" s="135"/>
      <c r="J655" s="135"/>
      <c r="K655" s="135"/>
    </row>
    <row r="656" hidden="1" spans="1:11">
      <c r="A656" s="151" t="s">
        <v>1403</v>
      </c>
      <c r="B656" s="156">
        <v>2081602</v>
      </c>
      <c r="C656" s="157" t="s">
        <v>1436</v>
      </c>
      <c r="D656" s="158"/>
      <c r="E656" s="159">
        <v>0</v>
      </c>
      <c r="F656" s="160"/>
      <c r="G656" s="160"/>
      <c r="H656" s="159"/>
      <c r="I656" s="160"/>
      <c r="J656" s="160"/>
      <c r="K656" s="160"/>
    </row>
    <row r="657" hidden="1" spans="1:11">
      <c r="A657" s="151" t="s">
        <v>1403</v>
      </c>
      <c r="B657" s="156">
        <v>2081603</v>
      </c>
      <c r="C657" s="157" t="s">
        <v>1406</v>
      </c>
      <c r="D657" s="158"/>
      <c r="E657" s="159">
        <v>0</v>
      </c>
      <c r="F657" s="160"/>
      <c r="G657" s="160"/>
      <c r="H657" s="159"/>
      <c r="I657" s="160"/>
      <c r="J657" s="160"/>
      <c r="K657" s="160"/>
    </row>
    <row r="658" hidden="1" spans="1:11">
      <c r="A658" s="151" t="s">
        <v>1403</v>
      </c>
      <c r="B658" s="156">
        <v>2081650</v>
      </c>
      <c r="C658" s="157" t="s">
        <v>1413</v>
      </c>
      <c r="D658" s="158"/>
      <c r="E658" s="159">
        <v>0</v>
      </c>
      <c r="F658" s="160"/>
      <c r="G658" s="160"/>
      <c r="H658" s="159"/>
      <c r="I658" s="160"/>
      <c r="J658" s="160"/>
      <c r="K658" s="160"/>
    </row>
    <row r="659" ht="14.5" customHeight="1" spans="1:11">
      <c r="A659" s="151" t="s">
        <v>1403</v>
      </c>
      <c r="B659" s="148">
        <v>2081699</v>
      </c>
      <c r="C659" s="153" t="s">
        <v>1859</v>
      </c>
      <c r="D659" s="154">
        <v>13</v>
      </c>
      <c r="E659" s="155">
        <v>10</v>
      </c>
      <c r="F659" s="135"/>
      <c r="G659" s="155">
        <v>3</v>
      </c>
      <c r="H659" s="155">
        <v>0</v>
      </c>
      <c r="I659" s="135"/>
      <c r="J659" s="135"/>
      <c r="K659" s="135"/>
    </row>
    <row r="660" ht="14.5" customHeight="1" spans="1:11">
      <c r="A660" s="151" t="s">
        <v>1401</v>
      </c>
      <c r="B660" s="148">
        <v>20819</v>
      </c>
      <c r="C660" s="152" t="s">
        <v>1860</v>
      </c>
      <c r="D660" s="150">
        <f>SUM(D661:D662)</f>
        <v>10413</v>
      </c>
      <c r="E660" s="150">
        <f t="shared" ref="E660:K660" si="100">SUM(E661:E662)</f>
        <v>200</v>
      </c>
      <c r="F660" s="150">
        <f t="shared" si="100"/>
        <v>0</v>
      </c>
      <c r="G660" s="150">
        <f t="shared" si="100"/>
        <v>10078</v>
      </c>
      <c r="H660" s="150">
        <f t="shared" si="100"/>
        <v>135</v>
      </c>
      <c r="I660" s="150">
        <f t="shared" si="100"/>
        <v>0</v>
      </c>
      <c r="J660" s="150">
        <f t="shared" si="100"/>
        <v>0</v>
      </c>
      <c r="K660" s="150">
        <f t="shared" si="100"/>
        <v>0</v>
      </c>
    </row>
    <row r="661" ht="14.5" customHeight="1" spans="1:11">
      <c r="A661" s="151" t="s">
        <v>1403</v>
      </c>
      <c r="B661" s="148">
        <v>2081901</v>
      </c>
      <c r="C661" s="153" t="s">
        <v>1861</v>
      </c>
      <c r="D661" s="154">
        <v>1575</v>
      </c>
      <c r="E661" s="155">
        <v>0</v>
      </c>
      <c r="F661" s="135"/>
      <c r="G661" s="155">
        <v>1500</v>
      </c>
      <c r="H661" s="155">
        <v>75</v>
      </c>
      <c r="I661" s="135"/>
      <c r="J661" s="135"/>
      <c r="K661" s="135"/>
    </row>
    <row r="662" ht="14.5" customHeight="1" spans="1:11">
      <c r="A662" s="151" t="s">
        <v>1403</v>
      </c>
      <c r="B662" s="148">
        <v>2081902</v>
      </c>
      <c r="C662" s="153" t="s">
        <v>1862</v>
      </c>
      <c r="D662" s="154">
        <v>8838</v>
      </c>
      <c r="E662" s="155">
        <v>200</v>
      </c>
      <c r="F662" s="135"/>
      <c r="G662" s="155">
        <v>8578</v>
      </c>
      <c r="H662" s="155">
        <v>60</v>
      </c>
      <c r="I662" s="135"/>
      <c r="J662" s="135"/>
      <c r="K662" s="135"/>
    </row>
    <row r="663" ht="14.5" customHeight="1" spans="1:11">
      <c r="A663" s="151" t="s">
        <v>1401</v>
      </c>
      <c r="B663" s="148">
        <v>20820</v>
      </c>
      <c r="C663" s="152" t="s">
        <v>1863</v>
      </c>
      <c r="D663" s="150">
        <f>SUM(D664:D665)</f>
        <v>1562</v>
      </c>
      <c r="E663" s="150">
        <f t="shared" ref="E663:K663" si="101">SUM(E664:E665)</f>
        <v>224</v>
      </c>
      <c r="F663" s="150">
        <f t="shared" si="101"/>
        <v>0</v>
      </c>
      <c r="G663" s="150">
        <f t="shared" si="101"/>
        <v>1002</v>
      </c>
      <c r="H663" s="150">
        <f t="shared" si="101"/>
        <v>336</v>
      </c>
      <c r="I663" s="150">
        <f t="shared" si="101"/>
        <v>0</v>
      </c>
      <c r="J663" s="150">
        <f t="shared" si="101"/>
        <v>0</v>
      </c>
      <c r="K663" s="150">
        <f t="shared" si="101"/>
        <v>0</v>
      </c>
    </row>
    <row r="664" ht="14.5" customHeight="1" spans="1:11">
      <c r="A664" s="151" t="s">
        <v>1403</v>
      </c>
      <c r="B664" s="148">
        <v>2082001</v>
      </c>
      <c r="C664" s="153" t="s">
        <v>1864</v>
      </c>
      <c r="D664" s="154">
        <v>1557</v>
      </c>
      <c r="E664" s="155">
        <v>224</v>
      </c>
      <c r="F664" s="135"/>
      <c r="G664" s="155">
        <v>997</v>
      </c>
      <c r="H664" s="155">
        <v>336</v>
      </c>
      <c r="I664" s="135"/>
      <c r="J664" s="135"/>
      <c r="K664" s="135"/>
    </row>
    <row r="665" ht="14.5" customHeight="1" spans="1:11">
      <c r="A665" s="151" t="s">
        <v>1403</v>
      </c>
      <c r="B665" s="148">
        <v>2082002</v>
      </c>
      <c r="C665" s="153" t="s">
        <v>1865</v>
      </c>
      <c r="D665" s="154">
        <v>5</v>
      </c>
      <c r="E665" s="155">
        <v>0</v>
      </c>
      <c r="F665" s="135"/>
      <c r="G665" s="155">
        <v>5</v>
      </c>
      <c r="H665" s="155">
        <v>0</v>
      </c>
      <c r="I665" s="135"/>
      <c r="J665" s="135"/>
      <c r="K665" s="135"/>
    </row>
    <row r="666" ht="14.5" customHeight="1" spans="1:11">
      <c r="A666" s="151" t="s">
        <v>1401</v>
      </c>
      <c r="B666" s="148">
        <v>20821</v>
      </c>
      <c r="C666" s="152" t="s">
        <v>1866</v>
      </c>
      <c r="D666" s="150">
        <f>SUM(D667:D668)</f>
        <v>1195</v>
      </c>
      <c r="E666" s="150">
        <f t="shared" ref="E666:K666" si="102">SUM(E667:E668)</f>
        <v>0</v>
      </c>
      <c r="F666" s="150">
        <f t="shared" si="102"/>
        <v>0</v>
      </c>
      <c r="G666" s="150">
        <f t="shared" si="102"/>
        <v>1030</v>
      </c>
      <c r="H666" s="150">
        <f t="shared" si="102"/>
        <v>165</v>
      </c>
      <c r="I666" s="150">
        <f t="shared" si="102"/>
        <v>0</v>
      </c>
      <c r="J666" s="150">
        <f t="shared" si="102"/>
        <v>0</v>
      </c>
      <c r="K666" s="150">
        <f t="shared" si="102"/>
        <v>0</v>
      </c>
    </row>
    <row r="667" ht="14.5" customHeight="1" spans="1:11">
      <c r="A667" s="151" t="s">
        <v>1403</v>
      </c>
      <c r="B667" s="148">
        <v>2082101</v>
      </c>
      <c r="C667" s="153" t="s">
        <v>1867</v>
      </c>
      <c r="D667" s="154">
        <v>634</v>
      </c>
      <c r="E667" s="155">
        <v>0</v>
      </c>
      <c r="F667" s="135"/>
      <c r="G667" s="155">
        <v>610</v>
      </c>
      <c r="H667" s="155">
        <v>24</v>
      </c>
      <c r="I667" s="135"/>
      <c r="J667" s="135"/>
      <c r="K667" s="135"/>
    </row>
    <row r="668" ht="14.5" customHeight="1" spans="1:11">
      <c r="A668" s="151" t="s">
        <v>1403</v>
      </c>
      <c r="B668" s="148">
        <v>2082102</v>
      </c>
      <c r="C668" s="153" t="s">
        <v>1868</v>
      </c>
      <c r="D668" s="154">
        <v>561</v>
      </c>
      <c r="E668" s="155">
        <v>0</v>
      </c>
      <c r="F668" s="135"/>
      <c r="G668" s="155">
        <v>420</v>
      </c>
      <c r="H668" s="155">
        <v>141</v>
      </c>
      <c r="I668" s="135"/>
      <c r="J668" s="135"/>
      <c r="K668" s="135"/>
    </row>
    <row r="669" hidden="1" spans="1:11">
      <c r="A669" s="151" t="s">
        <v>1401</v>
      </c>
      <c r="B669" s="156">
        <v>20824</v>
      </c>
      <c r="C669" s="161" t="s">
        <v>1869</v>
      </c>
      <c r="D669" s="162">
        <f>SUM(D670:D671)</f>
        <v>0</v>
      </c>
      <c r="E669" s="162">
        <f t="shared" ref="E669:K669" si="103">SUM(E670:E671)</f>
        <v>0</v>
      </c>
      <c r="F669" s="162">
        <f t="shared" si="103"/>
        <v>0</v>
      </c>
      <c r="G669" s="162">
        <f t="shared" si="103"/>
        <v>0</v>
      </c>
      <c r="H669" s="162">
        <f t="shared" si="103"/>
        <v>0</v>
      </c>
      <c r="I669" s="162">
        <f t="shared" si="103"/>
        <v>0</v>
      </c>
      <c r="J669" s="162">
        <f t="shared" si="103"/>
        <v>0</v>
      </c>
      <c r="K669" s="162">
        <f t="shared" si="103"/>
        <v>0</v>
      </c>
    </row>
    <row r="670" hidden="1" spans="1:11">
      <c r="A670" s="151" t="s">
        <v>1403</v>
      </c>
      <c r="B670" s="156">
        <v>2082401</v>
      </c>
      <c r="C670" s="157" t="s">
        <v>1870</v>
      </c>
      <c r="D670" s="158"/>
      <c r="E670" s="159">
        <v>0</v>
      </c>
      <c r="F670" s="160"/>
      <c r="G670" s="160"/>
      <c r="H670" s="159"/>
      <c r="I670" s="160"/>
      <c r="J670" s="160"/>
      <c r="K670" s="160"/>
    </row>
    <row r="671" hidden="1" spans="1:11">
      <c r="A671" s="151" t="s">
        <v>1403</v>
      </c>
      <c r="B671" s="156">
        <v>2082402</v>
      </c>
      <c r="C671" s="157" t="s">
        <v>1871</v>
      </c>
      <c r="D671" s="158"/>
      <c r="E671" s="159">
        <v>0</v>
      </c>
      <c r="F671" s="160"/>
      <c r="G671" s="160"/>
      <c r="H671" s="159"/>
      <c r="I671" s="160"/>
      <c r="J671" s="160"/>
      <c r="K671" s="160"/>
    </row>
    <row r="672" hidden="1" spans="1:11">
      <c r="A672" s="151" t="s">
        <v>1401</v>
      </c>
      <c r="B672" s="156">
        <v>20825</v>
      </c>
      <c r="C672" s="161" t="s">
        <v>1872</v>
      </c>
      <c r="D672" s="162">
        <f>SUM(D673:D674)</f>
        <v>0</v>
      </c>
      <c r="E672" s="162">
        <f t="shared" ref="E672:K672" si="104">SUM(E673:E674)</f>
        <v>0</v>
      </c>
      <c r="F672" s="162">
        <f t="shared" si="104"/>
        <v>0</v>
      </c>
      <c r="G672" s="162">
        <f t="shared" si="104"/>
        <v>0</v>
      </c>
      <c r="H672" s="162">
        <f t="shared" si="104"/>
        <v>0</v>
      </c>
      <c r="I672" s="162">
        <f t="shared" si="104"/>
        <v>0</v>
      </c>
      <c r="J672" s="162">
        <f t="shared" si="104"/>
        <v>0</v>
      </c>
      <c r="K672" s="162">
        <f t="shared" si="104"/>
        <v>0</v>
      </c>
    </row>
    <row r="673" hidden="1" spans="1:11">
      <c r="A673" s="151" t="s">
        <v>1403</v>
      </c>
      <c r="B673" s="156">
        <v>2082501</v>
      </c>
      <c r="C673" s="157" t="s">
        <v>1873</v>
      </c>
      <c r="D673" s="158"/>
      <c r="E673" s="159">
        <v>0</v>
      </c>
      <c r="F673" s="160"/>
      <c r="G673" s="160"/>
      <c r="H673" s="159"/>
      <c r="I673" s="160"/>
      <c r="J673" s="160"/>
      <c r="K673" s="160"/>
    </row>
    <row r="674" hidden="1" spans="1:11">
      <c r="A674" s="151" t="s">
        <v>1403</v>
      </c>
      <c r="B674" s="156">
        <v>2082502</v>
      </c>
      <c r="C674" s="157" t="s">
        <v>1874</v>
      </c>
      <c r="D674" s="158"/>
      <c r="E674" s="159">
        <v>0</v>
      </c>
      <c r="F674" s="160"/>
      <c r="G674" s="160"/>
      <c r="H674" s="159"/>
      <c r="I674" s="160"/>
      <c r="J674" s="160"/>
      <c r="K674" s="160"/>
    </row>
    <row r="675" ht="14.5" customHeight="1" spans="1:11">
      <c r="A675" s="151" t="s">
        <v>1401</v>
      </c>
      <c r="B675" s="148">
        <v>20826</v>
      </c>
      <c r="C675" s="152" t="s">
        <v>1875</v>
      </c>
      <c r="D675" s="150">
        <f>SUM(D676:D678)</f>
        <v>12184</v>
      </c>
      <c r="E675" s="150">
        <f t="shared" ref="E675:K675" si="105">SUM(E676:E678)</f>
        <v>3983</v>
      </c>
      <c r="F675" s="150">
        <f t="shared" si="105"/>
        <v>0</v>
      </c>
      <c r="G675" s="150">
        <f t="shared" si="105"/>
        <v>8201</v>
      </c>
      <c r="H675" s="150">
        <f t="shared" si="105"/>
        <v>0</v>
      </c>
      <c r="I675" s="150">
        <f t="shared" si="105"/>
        <v>0</v>
      </c>
      <c r="J675" s="150">
        <f t="shared" si="105"/>
        <v>0</v>
      </c>
      <c r="K675" s="150">
        <f t="shared" si="105"/>
        <v>0</v>
      </c>
    </row>
    <row r="676" ht="14.5" customHeight="1" spans="1:11">
      <c r="A676" s="151" t="s">
        <v>1403</v>
      </c>
      <c r="B676" s="148">
        <v>2082601</v>
      </c>
      <c r="C676" s="153" t="s">
        <v>1876</v>
      </c>
      <c r="D676" s="154">
        <v>596</v>
      </c>
      <c r="E676" s="155">
        <v>596</v>
      </c>
      <c r="F676" s="135"/>
      <c r="G676" s="135"/>
      <c r="H676" s="155">
        <v>0</v>
      </c>
      <c r="I676" s="135"/>
      <c r="J676" s="135"/>
      <c r="K676" s="135"/>
    </row>
    <row r="677" ht="14.5" customHeight="1" spans="1:11">
      <c r="A677" s="151" t="s">
        <v>1403</v>
      </c>
      <c r="B677" s="148">
        <v>2082602</v>
      </c>
      <c r="C677" s="153" t="s">
        <v>1877</v>
      </c>
      <c r="D677" s="154">
        <v>11588</v>
      </c>
      <c r="E677" s="155">
        <v>3387</v>
      </c>
      <c r="F677" s="135"/>
      <c r="G677" s="155">
        <v>8201</v>
      </c>
      <c r="H677" s="155">
        <v>0</v>
      </c>
      <c r="I677" s="135"/>
      <c r="J677" s="135"/>
      <c r="K677" s="135"/>
    </row>
    <row r="678" hidden="1" spans="1:11">
      <c r="A678" s="151" t="s">
        <v>1403</v>
      </c>
      <c r="B678" s="156">
        <v>2082699</v>
      </c>
      <c r="C678" s="157" t="s">
        <v>1878</v>
      </c>
      <c r="D678" s="158"/>
      <c r="E678" s="159">
        <v>0</v>
      </c>
      <c r="F678" s="160"/>
      <c r="G678" s="160"/>
      <c r="H678" s="159"/>
      <c r="I678" s="160"/>
      <c r="J678" s="160"/>
      <c r="K678" s="160"/>
    </row>
    <row r="679" hidden="1" spans="1:11">
      <c r="A679" s="151" t="s">
        <v>1401</v>
      </c>
      <c r="B679" s="156">
        <v>20827</v>
      </c>
      <c r="C679" s="161" t="s">
        <v>1879</v>
      </c>
      <c r="D679" s="162">
        <f>SUM(D680:D682)</f>
        <v>0</v>
      </c>
      <c r="E679" s="162">
        <f t="shared" ref="E679:K679" si="106">SUM(E680:E682)</f>
        <v>0</v>
      </c>
      <c r="F679" s="162">
        <f t="shared" si="106"/>
        <v>0</v>
      </c>
      <c r="G679" s="162">
        <f t="shared" si="106"/>
        <v>0</v>
      </c>
      <c r="H679" s="162">
        <f t="shared" si="106"/>
        <v>0</v>
      </c>
      <c r="I679" s="162">
        <f t="shared" si="106"/>
        <v>0</v>
      </c>
      <c r="J679" s="162">
        <f t="shared" si="106"/>
        <v>0</v>
      </c>
      <c r="K679" s="162">
        <f t="shared" si="106"/>
        <v>0</v>
      </c>
    </row>
    <row r="680" hidden="1" spans="1:11">
      <c r="A680" s="151" t="s">
        <v>1403</v>
      </c>
      <c r="B680" s="156">
        <v>2082701</v>
      </c>
      <c r="C680" s="157" t="s">
        <v>1880</v>
      </c>
      <c r="D680" s="158"/>
      <c r="E680" s="159">
        <v>0</v>
      </c>
      <c r="F680" s="160"/>
      <c r="G680" s="160"/>
      <c r="H680" s="159"/>
      <c r="I680" s="160"/>
      <c r="J680" s="160"/>
      <c r="K680" s="160"/>
    </row>
    <row r="681" hidden="1" spans="1:11">
      <c r="A681" s="151" t="s">
        <v>1403</v>
      </c>
      <c r="B681" s="156">
        <v>2082702</v>
      </c>
      <c r="C681" s="157" t="s">
        <v>1881</v>
      </c>
      <c r="D681" s="158"/>
      <c r="E681" s="159">
        <v>0</v>
      </c>
      <c r="F681" s="160"/>
      <c r="G681" s="160"/>
      <c r="H681" s="159"/>
      <c r="I681" s="160"/>
      <c r="J681" s="160"/>
      <c r="K681" s="160"/>
    </row>
    <row r="682" hidden="1" spans="1:11">
      <c r="A682" s="151" t="s">
        <v>1403</v>
      </c>
      <c r="B682" s="156">
        <v>2082799</v>
      </c>
      <c r="C682" s="157" t="s">
        <v>1882</v>
      </c>
      <c r="D682" s="158"/>
      <c r="E682" s="159">
        <v>0</v>
      </c>
      <c r="F682" s="160"/>
      <c r="G682" s="160"/>
      <c r="H682" s="159"/>
      <c r="I682" s="160"/>
      <c r="J682" s="160"/>
      <c r="K682" s="160"/>
    </row>
    <row r="683" ht="14.5" customHeight="1" spans="1:11">
      <c r="A683" s="151" t="s">
        <v>1401</v>
      </c>
      <c r="B683" s="148">
        <v>20828</v>
      </c>
      <c r="C683" s="152" t="s">
        <v>1883</v>
      </c>
      <c r="D683" s="150">
        <f>SUM(D684:D691)</f>
        <v>257</v>
      </c>
      <c r="E683" s="150">
        <f t="shared" ref="E683:K683" si="107">SUM(E684:E691)</f>
        <v>257</v>
      </c>
      <c r="F683" s="150">
        <f t="shared" si="107"/>
        <v>0</v>
      </c>
      <c r="G683" s="150">
        <f t="shared" si="107"/>
        <v>0</v>
      </c>
      <c r="H683" s="150">
        <f t="shared" si="107"/>
        <v>0</v>
      </c>
      <c r="I683" s="150">
        <f t="shared" si="107"/>
        <v>0</v>
      </c>
      <c r="J683" s="150">
        <f t="shared" si="107"/>
        <v>0</v>
      </c>
      <c r="K683" s="150">
        <f t="shared" si="107"/>
        <v>0</v>
      </c>
    </row>
    <row r="684" ht="14.5" customHeight="1" spans="1:11">
      <c r="A684" s="151" t="s">
        <v>1403</v>
      </c>
      <c r="B684" s="148">
        <v>2082801</v>
      </c>
      <c r="C684" s="153" t="s">
        <v>1404</v>
      </c>
      <c r="D684" s="154">
        <v>217</v>
      </c>
      <c r="E684" s="155">
        <v>217</v>
      </c>
      <c r="F684" s="135"/>
      <c r="G684" s="135"/>
      <c r="H684" s="155">
        <v>0</v>
      </c>
      <c r="I684" s="135"/>
      <c r="J684" s="135"/>
      <c r="K684" s="135"/>
    </row>
    <row r="685" ht="14.5" customHeight="1" spans="1:11">
      <c r="A685" s="151" t="s">
        <v>1403</v>
      </c>
      <c r="B685" s="148">
        <v>2082802</v>
      </c>
      <c r="C685" s="153" t="s">
        <v>1405</v>
      </c>
      <c r="D685" s="154">
        <v>12</v>
      </c>
      <c r="E685" s="155">
        <v>12</v>
      </c>
      <c r="F685" s="135"/>
      <c r="G685" s="135"/>
      <c r="H685" s="155">
        <v>0</v>
      </c>
      <c r="I685" s="135"/>
      <c r="J685" s="135"/>
      <c r="K685" s="135"/>
    </row>
    <row r="686" hidden="1" spans="1:11">
      <c r="A686" s="151" t="s">
        <v>1403</v>
      </c>
      <c r="B686" s="156">
        <v>2082803</v>
      </c>
      <c r="C686" s="157" t="s">
        <v>1406</v>
      </c>
      <c r="D686" s="158"/>
      <c r="E686" s="159">
        <v>0</v>
      </c>
      <c r="F686" s="160"/>
      <c r="G686" s="160"/>
      <c r="H686" s="159"/>
      <c r="I686" s="160"/>
      <c r="J686" s="160"/>
      <c r="K686" s="160"/>
    </row>
    <row r="687" ht="14.5" customHeight="1" spans="1:11">
      <c r="A687" s="151" t="s">
        <v>1403</v>
      </c>
      <c r="B687" s="148">
        <v>2082804</v>
      </c>
      <c r="C687" s="153" t="s">
        <v>1884</v>
      </c>
      <c r="D687" s="154">
        <v>28</v>
      </c>
      <c r="E687" s="155">
        <v>28</v>
      </c>
      <c r="F687" s="135"/>
      <c r="G687" s="135"/>
      <c r="H687" s="155">
        <v>0</v>
      </c>
      <c r="I687" s="135"/>
      <c r="J687" s="135"/>
      <c r="K687" s="135"/>
    </row>
    <row r="688" hidden="1" spans="1:11">
      <c r="A688" s="151" t="s">
        <v>1403</v>
      </c>
      <c r="B688" s="156">
        <v>2082805</v>
      </c>
      <c r="C688" s="157" t="s">
        <v>1885</v>
      </c>
      <c r="D688" s="158"/>
      <c r="E688" s="159">
        <v>0</v>
      </c>
      <c r="F688" s="160"/>
      <c r="G688" s="160"/>
      <c r="H688" s="159"/>
      <c r="I688" s="160"/>
      <c r="J688" s="160"/>
      <c r="K688" s="160"/>
    </row>
    <row r="689" hidden="1" spans="1:11">
      <c r="A689" s="151" t="s">
        <v>1403</v>
      </c>
      <c r="B689" s="156">
        <v>2082806</v>
      </c>
      <c r="C689" s="157" t="s">
        <v>1447</v>
      </c>
      <c r="D689" s="158"/>
      <c r="E689" s="159">
        <v>0</v>
      </c>
      <c r="F689" s="160"/>
      <c r="G689" s="160"/>
      <c r="H689" s="159"/>
      <c r="I689" s="160"/>
      <c r="J689" s="160"/>
      <c r="K689" s="160"/>
    </row>
    <row r="690" hidden="1" spans="1:11">
      <c r="A690" s="151" t="s">
        <v>1403</v>
      </c>
      <c r="B690" s="156">
        <v>2082850</v>
      </c>
      <c r="C690" s="157" t="s">
        <v>1413</v>
      </c>
      <c r="D690" s="158"/>
      <c r="E690" s="159">
        <v>0</v>
      </c>
      <c r="F690" s="160"/>
      <c r="G690" s="160"/>
      <c r="H690" s="159"/>
      <c r="I690" s="160"/>
      <c r="J690" s="160"/>
      <c r="K690" s="160"/>
    </row>
    <row r="691" hidden="1" spans="1:11">
      <c r="A691" s="151" t="s">
        <v>1403</v>
      </c>
      <c r="B691" s="156">
        <v>2082899</v>
      </c>
      <c r="C691" s="157" t="s">
        <v>2473</v>
      </c>
      <c r="D691" s="158"/>
      <c r="E691" s="159">
        <v>0</v>
      </c>
      <c r="F691" s="160"/>
      <c r="G691" s="160"/>
      <c r="H691" s="159"/>
      <c r="I691" s="160"/>
      <c r="J691" s="160"/>
      <c r="K691" s="160"/>
    </row>
    <row r="692" hidden="1" spans="1:11">
      <c r="A692" s="151" t="s">
        <v>1401</v>
      </c>
      <c r="B692" s="156">
        <v>20830</v>
      </c>
      <c r="C692" s="161" t="s">
        <v>1887</v>
      </c>
      <c r="D692" s="162">
        <f>SUM(D693:D694)</f>
        <v>0</v>
      </c>
      <c r="E692" s="162">
        <f t="shared" ref="E692:K692" si="108">SUM(E693:E694)</f>
        <v>0</v>
      </c>
      <c r="F692" s="162">
        <f t="shared" si="108"/>
        <v>0</v>
      </c>
      <c r="G692" s="162">
        <f t="shared" si="108"/>
        <v>0</v>
      </c>
      <c r="H692" s="162">
        <f t="shared" si="108"/>
        <v>0</v>
      </c>
      <c r="I692" s="162">
        <f t="shared" si="108"/>
        <v>0</v>
      </c>
      <c r="J692" s="162">
        <f t="shared" si="108"/>
        <v>0</v>
      </c>
      <c r="K692" s="162">
        <f t="shared" si="108"/>
        <v>0</v>
      </c>
    </row>
    <row r="693" hidden="1" spans="1:11">
      <c r="A693" s="151" t="s">
        <v>1403</v>
      </c>
      <c r="B693" s="156">
        <v>2083001</v>
      </c>
      <c r="C693" s="157" t="s">
        <v>1888</v>
      </c>
      <c r="D693" s="158"/>
      <c r="E693" s="159">
        <v>0</v>
      </c>
      <c r="F693" s="160"/>
      <c r="G693" s="160"/>
      <c r="H693" s="159"/>
      <c r="I693" s="160"/>
      <c r="J693" s="160"/>
      <c r="K693" s="160"/>
    </row>
    <row r="694" hidden="1" spans="1:11">
      <c r="A694" s="151" t="s">
        <v>1403</v>
      </c>
      <c r="B694" s="156">
        <v>2083099</v>
      </c>
      <c r="C694" s="157" t="s">
        <v>1889</v>
      </c>
      <c r="D694" s="158"/>
      <c r="E694" s="159">
        <v>0</v>
      </c>
      <c r="F694" s="160"/>
      <c r="G694" s="160"/>
      <c r="H694" s="159"/>
      <c r="I694" s="160"/>
      <c r="J694" s="160"/>
      <c r="K694" s="160"/>
    </row>
    <row r="695" ht="14.5" customHeight="1" spans="1:11">
      <c r="A695" s="151" t="s">
        <v>1401</v>
      </c>
      <c r="B695" s="148">
        <v>20899</v>
      </c>
      <c r="C695" s="152" t="s">
        <v>1890</v>
      </c>
      <c r="D695" s="150">
        <f>D696</f>
        <v>93</v>
      </c>
      <c r="E695" s="150">
        <f t="shared" ref="E695:K695" si="109">E696</f>
        <v>0</v>
      </c>
      <c r="F695" s="150">
        <f t="shared" si="109"/>
        <v>0</v>
      </c>
      <c r="G695" s="150">
        <f t="shared" si="109"/>
        <v>0</v>
      </c>
      <c r="H695" s="150">
        <f t="shared" si="109"/>
        <v>93</v>
      </c>
      <c r="I695" s="150">
        <f t="shared" si="109"/>
        <v>0</v>
      </c>
      <c r="J695" s="150">
        <f t="shared" si="109"/>
        <v>0</v>
      </c>
      <c r="K695" s="150">
        <f t="shared" si="109"/>
        <v>0</v>
      </c>
    </row>
    <row r="696" ht="14.5" customHeight="1" spans="1:11">
      <c r="A696" s="151" t="s">
        <v>1403</v>
      </c>
      <c r="B696" s="148">
        <v>2089999</v>
      </c>
      <c r="C696" s="153" t="s">
        <v>1891</v>
      </c>
      <c r="D696" s="154">
        <v>93</v>
      </c>
      <c r="E696" s="155">
        <v>0</v>
      </c>
      <c r="F696" s="135"/>
      <c r="G696" s="135"/>
      <c r="H696" s="155">
        <v>93</v>
      </c>
      <c r="I696" s="135"/>
      <c r="J696" s="135"/>
      <c r="K696" s="135"/>
    </row>
    <row r="697" ht="14.5" customHeight="1" spans="1:11">
      <c r="A697" s="151" t="s">
        <v>1399</v>
      </c>
      <c r="B697" s="148">
        <v>210</v>
      </c>
      <c r="C697" s="152" t="s">
        <v>1892</v>
      </c>
      <c r="D697" s="150">
        <f>SUM(D698,D703,D718,D722,D734,D738,D743,D747,D751,D754,D763,D770,D775,D778)</f>
        <v>23801</v>
      </c>
      <c r="E697" s="150">
        <f t="shared" ref="E697:K697" si="110">SUM(E698,E703,E718,E722,E734,E738,E743,E747,E751,E754,E763,E770,E775,E778)</f>
        <v>19600</v>
      </c>
      <c r="F697" s="150">
        <f t="shared" si="110"/>
        <v>227</v>
      </c>
      <c r="G697" s="150">
        <f t="shared" si="110"/>
        <v>2674</v>
      </c>
      <c r="H697" s="150">
        <f t="shared" si="110"/>
        <v>1300</v>
      </c>
      <c r="I697" s="150">
        <f t="shared" si="110"/>
        <v>0</v>
      </c>
      <c r="J697" s="150">
        <f t="shared" si="110"/>
        <v>0</v>
      </c>
      <c r="K697" s="150">
        <f t="shared" si="110"/>
        <v>0</v>
      </c>
    </row>
    <row r="698" ht="14.5" customHeight="1" spans="1:11">
      <c r="A698" s="151" t="s">
        <v>1401</v>
      </c>
      <c r="B698" s="148">
        <v>21001</v>
      </c>
      <c r="C698" s="152" t="s">
        <v>1893</v>
      </c>
      <c r="D698" s="150">
        <f>SUM(D699:D702)</f>
        <v>681</v>
      </c>
      <c r="E698" s="150">
        <f t="shared" ref="E698:K698" si="111">SUM(E699:E702)</f>
        <v>681</v>
      </c>
      <c r="F698" s="150">
        <f t="shared" si="111"/>
        <v>0</v>
      </c>
      <c r="G698" s="150">
        <f t="shared" si="111"/>
        <v>0</v>
      </c>
      <c r="H698" s="150">
        <f t="shared" si="111"/>
        <v>0</v>
      </c>
      <c r="I698" s="150">
        <f t="shared" si="111"/>
        <v>0</v>
      </c>
      <c r="J698" s="150">
        <f t="shared" si="111"/>
        <v>0</v>
      </c>
      <c r="K698" s="150">
        <f t="shared" si="111"/>
        <v>0</v>
      </c>
    </row>
    <row r="699" ht="14.5" customHeight="1" spans="1:11">
      <c r="A699" s="151" t="s">
        <v>1403</v>
      </c>
      <c r="B699" s="148">
        <v>2100101</v>
      </c>
      <c r="C699" s="153" t="s">
        <v>1404</v>
      </c>
      <c r="D699" s="154">
        <v>403</v>
      </c>
      <c r="E699" s="155">
        <v>403</v>
      </c>
      <c r="F699" s="135"/>
      <c r="G699" s="135"/>
      <c r="H699" s="155">
        <v>0</v>
      </c>
      <c r="I699" s="135"/>
      <c r="J699" s="135"/>
      <c r="K699" s="135"/>
    </row>
    <row r="700" hidden="1" spans="1:11">
      <c r="A700" s="151" t="s">
        <v>1403</v>
      </c>
      <c r="B700" s="156">
        <v>2100102</v>
      </c>
      <c r="C700" s="157" t="s">
        <v>1436</v>
      </c>
      <c r="D700" s="158"/>
      <c r="E700" s="159">
        <v>0</v>
      </c>
      <c r="F700" s="160"/>
      <c r="G700" s="160"/>
      <c r="H700" s="159"/>
      <c r="I700" s="160"/>
      <c r="J700" s="160"/>
      <c r="K700" s="160"/>
    </row>
    <row r="701" hidden="1" spans="1:11">
      <c r="A701" s="151" t="s">
        <v>1403</v>
      </c>
      <c r="B701" s="156">
        <v>2100103</v>
      </c>
      <c r="C701" s="157" t="s">
        <v>1406</v>
      </c>
      <c r="D701" s="158"/>
      <c r="E701" s="159">
        <v>0</v>
      </c>
      <c r="F701" s="160"/>
      <c r="G701" s="160"/>
      <c r="H701" s="159"/>
      <c r="I701" s="160"/>
      <c r="J701" s="160"/>
      <c r="K701" s="160"/>
    </row>
    <row r="702" ht="14.5" customHeight="1" spans="1:11">
      <c r="A702" s="151" t="s">
        <v>1403</v>
      </c>
      <c r="B702" s="148">
        <v>2100199</v>
      </c>
      <c r="C702" s="153" t="s">
        <v>1894</v>
      </c>
      <c r="D702" s="154">
        <v>278</v>
      </c>
      <c r="E702" s="155">
        <v>278</v>
      </c>
      <c r="F702" s="135"/>
      <c r="G702" s="135"/>
      <c r="H702" s="155">
        <v>0</v>
      </c>
      <c r="I702" s="135"/>
      <c r="J702" s="135"/>
      <c r="K702" s="135"/>
    </row>
    <row r="703" ht="14.5" customHeight="1" spans="1:11">
      <c r="A703" s="151" t="s">
        <v>1401</v>
      </c>
      <c r="B703" s="148">
        <v>21002</v>
      </c>
      <c r="C703" s="152" t="s">
        <v>1895</v>
      </c>
      <c r="D703" s="150">
        <f>SUM(D704:D717)</f>
        <v>4557</v>
      </c>
      <c r="E703" s="150">
        <f t="shared" ref="E703:K703" si="112">SUM(E704:E717)</f>
        <v>3695</v>
      </c>
      <c r="F703" s="150">
        <f t="shared" si="112"/>
        <v>0</v>
      </c>
      <c r="G703" s="150">
        <f t="shared" si="112"/>
        <v>124</v>
      </c>
      <c r="H703" s="150">
        <f t="shared" si="112"/>
        <v>738</v>
      </c>
      <c r="I703" s="150">
        <f t="shared" si="112"/>
        <v>0</v>
      </c>
      <c r="J703" s="150">
        <f t="shared" si="112"/>
        <v>0</v>
      </c>
      <c r="K703" s="150">
        <f t="shared" si="112"/>
        <v>0</v>
      </c>
    </row>
    <row r="704" ht="14.5" customHeight="1" spans="1:11">
      <c r="A704" s="151" t="s">
        <v>1403</v>
      </c>
      <c r="B704" s="148">
        <v>2100201</v>
      </c>
      <c r="C704" s="153" t="s">
        <v>1896</v>
      </c>
      <c r="D704" s="154">
        <v>3348</v>
      </c>
      <c r="E704" s="155">
        <v>2664</v>
      </c>
      <c r="F704" s="135"/>
      <c r="G704" s="135"/>
      <c r="H704" s="155">
        <f>689-5</f>
        <v>684</v>
      </c>
      <c r="I704" s="135"/>
      <c r="J704" s="135"/>
      <c r="K704" s="135"/>
    </row>
    <row r="705" ht="14.5" customHeight="1" spans="1:11">
      <c r="A705" s="151" t="s">
        <v>1403</v>
      </c>
      <c r="B705" s="148">
        <v>2100202</v>
      </c>
      <c r="C705" s="153" t="s">
        <v>1897</v>
      </c>
      <c r="D705" s="154">
        <v>957</v>
      </c>
      <c r="E705" s="155">
        <v>932</v>
      </c>
      <c r="F705" s="135"/>
      <c r="G705" s="155">
        <v>5</v>
      </c>
      <c r="H705" s="155">
        <v>20</v>
      </c>
      <c r="I705" s="135"/>
      <c r="J705" s="135"/>
      <c r="K705" s="135"/>
    </row>
    <row r="706" hidden="1" spans="1:11">
      <c r="A706" s="151" t="s">
        <v>1403</v>
      </c>
      <c r="B706" s="156">
        <v>2100203</v>
      </c>
      <c r="C706" s="157" t="s">
        <v>1898</v>
      </c>
      <c r="D706" s="158"/>
      <c r="E706" s="159">
        <v>0</v>
      </c>
      <c r="F706" s="160"/>
      <c r="G706" s="160"/>
      <c r="H706" s="159"/>
      <c r="I706" s="160"/>
      <c r="J706" s="160"/>
      <c r="K706" s="160"/>
    </row>
    <row r="707" hidden="1" spans="1:11">
      <c r="A707" s="151" t="s">
        <v>1403</v>
      </c>
      <c r="B707" s="156">
        <v>2100204</v>
      </c>
      <c r="C707" s="157" t="s">
        <v>1899</v>
      </c>
      <c r="D707" s="158"/>
      <c r="E707" s="159">
        <v>0</v>
      </c>
      <c r="F707" s="160"/>
      <c r="G707" s="160"/>
      <c r="H707" s="159"/>
      <c r="I707" s="160"/>
      <c r="J707" s="160"/>
      <c r="K707" s="160"/>
    </row>
    <row r="708" hidden="1" spans="1:11">
      <c r="A708" s="151" t="s">
        <v>1403</v>
      </c>
      <c r="B708" s="156">
        <v>2100205</v>
      </c>
      <c r="C708" s="157" t="s">
        <v>1900</v>
      </c>
      <c r="D708" s="158"/>
      <c r="E708" s="159">
        <v>0</v>
      </c>
      <c r="F708" s="160"/>
      <c r="G708" s="160"/>
      <c r="H708" s="159"/>
      <c r="I708" s="160"/>
      <c r="J708" s="160"/>
      <c r="K708" s="160"/>
    </row>
    <row r="709" hidden="1" spans="1:11">
      <c r="A709" s="151" t="s">
        <v>1403</v>
      </c>
      <c r="B709" s="156">
        <v>2100206</v>
      </c>
      <c r="C709" s="157" t="s">
        <v>2474</v>
      </c>
      <c r="D709" s="158"/>
      <c r="E709" s="159">
        <v>0</v>
      </c>
      <c r="F709" s="160"/>
      <c r="G709" s="160"/>
      <c r="H709" s="159"/>
      <c r="I709" s="160"/>
      <c r="J709" s="160"/>
      <c r="K709" s="160"/>
    </row>
    <row r="710" hidden="1" spans="1:11">
      <c r="A710" s="151" t="s">
        <v>1403</v>
      </c>
      <c r="B710" s="156">
        <v>2100207</v>
      </c>
      <c r="C710" s="157" t="s">
        <v>1902</v>
      </c>
      <c r="D710" s="158"/>
      <c r="E710" s="159">
        <v>0</v>
      </c>
      <c r="F710" s="160"/>
      <c r="G710" s="160"/>
      <c r="H710" s="159"/>
      <c r="I710" s="160"/>
      <c r="J710" s="160"/>
      <c r="K710" s="160"/>
    </row>
    <row r="711" hidden="1" spans="1:11">
      <c r="A711" s="151" t="s">
        <v>1403</v>
      </c>
      <c r="B711" s="156">
        <v>2100208</v>
      </c>
      <c r="C711" s="157" t="s">
        <v>1903</v>
      </c>
      <c r="D711" s="158"/>
      <c r="E711" s="159">
        <v>0</v>
      </c>
      <c r="F711" s="160"/>
      <c r="G711" s="160"/>
      <c r="H711" s="159"/>
      <c r="I711" s="160"/>
      <c r="J711" s="160"/>
      <c r="K711" s="160"/>
    </row>
    <row r="712" hidden="1" spans="1:11">
      <c r="A712" s="151" t="s">
        <v>1403</v>
      </c>
      <c r="B712" s="156">
        <v>2100209</v>
      </c>
      <c r="C712" s="157" t="s">
        <v>1904</v>
      </c>
      <c r="D712" s="158"/>
      <c r="E712" s="159">
        <v>0</v>
      </c>
      <c r="F712" s="160"/>
      <c r="G712" s="160"/>
      <c r="H712" s="159"/>
      <c r="I712" s="160"/>
      <c r="J712" s="160"/>
      <c r="K712" s="160"/>
    </row>
    <row r="713" hidden="1" spans="1:11">
      <c r="A713" s="151" t="s">
        <v>1403</v>
      </c>
      <c r="B713" s="156">
        <v>2100210</v>
      </c>
      <c r="C713" s="157" t="s">
        <v>1905</v>
      </c>
      <c r="D713" s="158"/>
      <c r="E713" s="159">
        <v>0</v>
      </c>
      <c r="F713" s="160"/>
      <c r="G713" s="160"/>
      <c r="H713" s="159"/>
      <c r="I713" s="160"/>
      <c r="J713" s="160"/>
      <c r="K713" s="160"/>
    </row>
    <row r="714" hidden="1" spans="1:11">
      <c r="A714" s="151" t="s">
        <v>1403</v>
      </c>
      <c r="B714" s="156">
        <v>2100211</v>
      </c>
      <c r="C714" s="157" t="s">
        <v>1906</v>
      </c>
      <c r="D714" s="158"/>
      <c r="E714" s="159">
        <v>0</v>
      </c>
      <c r="F714" s="160"/>
      <c r="G714" s="160"/>
      <c r="H714" s="159"/>
      <c r="I714" s="160"/>
      <c r="J714" s="160"/>
      <c r="K714" s="160"/>
    </row>
    <row r="715" hidden="1" spans="1:11">
      <c r="A715" s="151" t="s">
        <v>1403</v>
      </c>
      <c r="B715" s="156">
        <v>2100212</v>
      </c>
      <c r="C715" s="157" t="s">
        <v>1907</v>
      </c>
      <c r="D715" s="158"/>
      <c r="E715" s="159">
        <v>0</v>
      </c>
      <c r="F715" s="160"/>
      <c r="G715" s="160"/>
      <c r="H715" s="159"/>
      <c r="I715" s="160"/>
      <c r="J715" s="160"/>
      <c r="K715" s="160"/>
    </row>
    <row r="716" hidden="1" spans="1:11">
      <c r="A716" s="151" t="s">
        <v>1403</v>
      </c>
      <c r="B716" s="156">
        <v>2100213</v>
      </c>
      <c r="C716" s="157" t="s">
        <v>1908</v>
      </c>
      <c r="D716" s="158"/>
      <c r="E716" s="159">
        <v>0</v>
      </c>
      <c r="F716" s="160"/>
      <c r="G716" s="160"/>
      <c r="H716" s="159"/>
      <c r="I716" s="160"/>
      <c r="J716" s="160"/>
      <c r="K716" s="160"/>
    </row>
    <row r="717" ht="14.5" customHeight="1" spans="1:11">
      <c r="A717" s="151" t="s">
        <v>1403</v>
      </c>
      <c r="B717" s="148">
        <v>2100299</v>
      </c>
      <c r="C717" s="153" t="s">
        <v>1909</v>
      </c>
      <c r="D717" s="154">
        <v>252</v>
      </c>
      <c r="E717" s="155">
        <v>99</v>
      </c>
      <c r="F717" s="135"/>
      <c r="G717" s="155">
        <v>119</v>
      </c>
      <c r="H717" s="155">
        <v>34</v>
      </c>
      <c r="I717" s="135"/>
      <c r="J717" s="135"/>
      <c r="K717" s="135"/>
    </row>
    <row r="718" ht="14.5" customHeight="1" spans="1:11">
      <c r="A718" s="151" t="s">
        <v>1401</v>
      </c>
      <c r="B718" s="148">
        <v>21003</v>
      </c>
      <c r="C718" s="152" t="s">
        <v>1910</v>
      </c>
      <c r="D718" s="150">
        <f>SUM(D719:D721)</f>
        <v>4689</v>
      </c>
      <c r="E718" s="150">
        <f t="shared" ref="E718:K718" si="113">SUM(E719:E721)</f>
        <v>4549</v>
      </c>
      <c r="F718" s="150">
        <f t="shared" si="113"/>
        <v>0</v>
      </c>
      <c r="G718" s="150">
        <f t="shared" si="113"/>
        <v>140</v>
      </c>
      <c r="H718" s="150">
        <f t="shared" si="113"/>
        <v>0</v>
      </c>
      <c r="I718" s="150">
        <f t="shared" si="113"/>
        <v>0</v>
      </c>
      <c r="J718" s="150">
        <f t="shared" si="113"/>
        <v>0</v>
      </c>
      <c r="K718" s="150">
        <f t="shared" si="113"/>
        <v>0</v>
      </c>
    </row>
    <row r="719" ht="14.5" customHeight="1" spans="1:11">
      <c r="A719" s="151" t="s">
        <v>1403</v>
      </c>
      <c r="B719" s="148">
        <v>2100301</v>
      </c>
      <c r="C719" s="153" t="s">
        <v>1911</v>
      </c>
      <c r="D719" s="154">
        <v>892</v>
      </c>
      <c r="E719" s="155">
        <v>892</v>
      </c>
      <c r="F719" s="135"/>
      <c r="G719" s="135"/>
      <c r="H719" s="155">
        <v>0</v>
      </c>
      <c r="I719" s="135"/>
      <c r="J719" s="135"/>
      <c r="K719" s="135"/>
    </row>
    <row r="720" ht="14.5" customHeight="1" spans="1:11">
      <c r="A720" s="151" t="s">
        <v>1403</v>
      </c>
      <c r="B720" s="148">
        <v>2100302</v>
      </c>
      <c r="C720" s="153" t="s">
        <v>1912</v>
      </c>
      <c r="D720" s="154">
        <v>3122</v>
      </c>
      <c r="E720" s="155">
        <v>3122</v>
      </c>
      <c r="F720" s="135"/>
      <c r="G720" s="135"/>
      <c r="H720" s="155">
        <v>0</v>
      </c>
      <c r="I720" s="135"/>
      <c r="J720" s="135"/>
      <c r="K720" s="135"/>
    </row>
    <row r="721" ht="14.5" customHeight="1" spans="1:13">
      <c r="A721" s="151" t="s">
        <v>1403</v>
      </c>
      <c r="B721" s="148">
        <v>2100399</v>
      </c>
      <c r="C721" s="153" t="s">
        <v>1913</v>
      </c>
      <c r="D721" s="154">
        <v>675</v>
      </c>
      <c r="E721" s="155">
        <v>535</v>
      </c>
      <c r="F721" s="135"/>
      <c r="G721" s="155">
        <v>140</v>
      </c>
      <c r="H721" s="155">
        <v>0</v>
      </c>
      <c r="I721" s="135"/>
      <c r="J721" s="135"/>
      <c r="K721" s="135"/>
    </row>
    <row r="722" ht="14.5" customHeight="1" spans="1:13">
      <c r="A722" s="151" t="s">
        <v>1401</v>
      </c>
      <c r="B722" s="148">
        <v>21004</v>
      </c>
      <c r="C722" s="152" t="s">
        <v>1914</v>
      </c>
      <c r="D722" s="150">
        <f>SUM(D723:D733)</f>
        <v>3760</v>
      </c>
      <c r="E722" s="150">
        <f t="shared" ref="E722:K722" si="114">SUM(E723:E733)</f>
        <v>3193</v>
      </c>
      <c r="F722" s="150">
        <f t="shared" si="114"/>
        <v>227</v>
      </c>
      <c r="G722" s="150">
        <f t="shared" si="114"/>
        <v>112</v>
      </c>
      <c r="H722" s="150">
        <f t="shared" si="114"/>
        <v>228</v>
      </c>
      <c r="I722" s="150">
        <f t="shared" si="114"/>
        <v>0</v>
      </c>
      <c r="J722" s="150">
        <f t="shared" si="114"/>
        <v>0</v>
      </c>
      <c r="K722" s="150">
        <f t="shared" si="114"/>
        <v>0</v>
      </c>
    </row>
    <row r="723" ht="14.5" customHeight="1" spans="1:13">
      <c r="A723" s="151" t="s">
        <v>1403</v>
      </c>
      <c r="B723" s="148">
        <v>2100401</v>
      </c>
      <c r="C723" s="153" t="s">
        <v>1915</v>
      </c>
      <c r="D723" s="154">
        <v>866</v>
      </c>
      <c r="E723" s="155">
        <v>839</v>
      </c>
      <c r="F723" s="135"/>
      <c r="G723" s="155">
        <v>27</v>
      </c>
      <c r="H723" s="155">
        <v>0</v>
      </c>
      <c r="I723" s="135"/>
      <c r="J723" s="135"/>
      <c r="K723" s="135"/>
    </row>
    <row r="724" hidden="1" spans="1:13">
      <c r="A724" s="151" t="s">
        <v>1403</v>
      </c>
      <c r="B724" s="156">
        <v>2100402</v>
      </c>
      <c r="C724" s="157" t="s">
        <v>1916</v>
      </c>
      <c r="D724" s="158"/>
      <c r="E724" s="159">
        <v>0</v>
      </c>
      <c r="F724" s="160"/>
      <c r="G724" s="160"/>
      <c r="H724" s="159"/>
      <c r="I724" s="160"/>
      <c r="J724" s="160"/>
      <c r="K724" s="160"/>
    </row>
    <row r="725" ht="14.5" customHeight="1" spans="1:13">
      <c r="A725" s="151" t="s">
        <v>1403</v>
      </c>
      <c r="B725" s="148">
        <v>2100403</v>
      </c>
      <c r="C725" s="153" t="s">
        <v>1917</v>
      </c>
      <c r="D725" s="154">
        <v>744</v>
      </c>
      <c r="E725" s="155">
        <v>744</v>
      </c>
      <c r="F725" s="135"/>
      <c r="G725" s="135"/>
      <c r="H725" s="155">
        <v>0</v>
      </c>
      <c r="I725" s="135"/>
      <c r="J725" s="135"/>
      <c r="K725" s="135"/>
    </row>
    <row r="726" hidden="1" spans="1:13">
      <c r="A726" s="151" t="s">
        <v>1403</v>
      </c>
      <c r="B726" s="156">
        <v>2100404</v>
      </c>
      <c r="C726" s="157" t="s">
        <v>1918</v>
      </c>
      <c r="D726" s="158"/>
      <c r="E726" s="159">
        <v>0</v>
      </c>
      <c r="F726" s="160"/>
      <c r="G726" s="160"/>
      <c r="H726" s="159"/>
      <c r="I726" s="160"/>
      <c r="J726" s="160"/>
      <c r="K726" s="160"/>
    </row>
    <row r="727" hidden="1" spans="1:13">
      <c r="A727" s="151" t="s">
        <v>1403</v>
      </c>
      <c r="B727" s="156">
        <v>2100405</v>
      </c>
      <c r="C727" s="157" t="s">
        <v>1919</v>
      </c>
      <c r="D727" s="158"/>
      <c r="E727" s="159">
        <v>0</v>
      </c>
      <c r="F727" s="160"/>
      <c r="G727" s="160"/>
      <c r="H727" s="159"/>
      <c r="I727" s="160"/>
      <c r="J727" s="160"/>
      <c r="K727" s="160"/>
    </row>
    <row r="728" hidden="1" spans="1:13">
      <c r="A728" s="151" t="s">
        <v>1403</v>
      </c>
      <c r="B728" s="156">
        <v>2100406</v>
      </c>
      <c r="C728" s="157" t="s">
        <v>1920</v>
      </c>
      <c r="D728" s="158"/>
      <c r="E728" s="159">
        <v>0</v>
      </c>
      <c r="F728" s="160"/>
      <c r="G728" s="160"/>
      <c r="H728" s="159"/>
      <c r="I728" s="160"/>
      <c r="J728" s="160"/>
      <c r="K728" s="160"/>
    </row>
    <row r="729" hidden="1" spans="1:13">
      <c r="A729" s="151" t="s">
        <v>1403</v>
      </c>
      <c r="B729" s="156">
        <v>2100407</v>
      </c>
      <c r="C729" s="157" t="s">
        <v>1921</v>
      </c>
      <c r="D729" s="158"/>
      <c r="E729" s="159">
        <v>0</v>
      </c>
      <c r="F729" s="160"/>
      <c r="G729" s="160"/>
      <c r="H729" s="159"/>
      <c r="I729" s="160"/>
      <c r="J729" s="160"/>
      <c r="K729" s="160"/>
    </row>
    <row r="730" ht="14.5" customHeight="1" spans="1:13">
      <c r="A730" s="151" t="s">
        <v>1403</v>
      </c>
      <c r="B730" s="148">
        <v>2100408</v>
      </c>
      <c r="C730" s="153" t="s">
        <v>1922</v>
      </c>
      <c r="D730" s="154">
        <v>1753</v>
      </c>
      <c r="E730" s="155">
        <v>1612</v>
      </c>
      <c r="F730" s="135"/>
      <c r="G730" s="135"/>
      <c r="H730" s="155">
        <v>141</v>
      </c>
      <c r="I730" s="135"/>
      <c r="J730" s="135"/>
      <c r="K730" s="135"/>
    </row>
    <row r="731" ht="14.5" customHeight="1" spans="1:13">
      <c r="A731" s="151" t="s">
        <v>1403</v>
      </c>
      <c r="B731" s="148">
        <v>2100409</v>
      </c>
      <c r="C731" s="153" t="s">
        <v>1923</v>
      </c>
      <c r="D731" s="154">
        <v>269</v>
      </c>
      <c r="E731" s="155">
        <v>0</v>
      </c>
      <c r="F731" s="155">
        <v>212</v>
      </c>
      <c r="G731" s="135"/>
      <c r="H731" s="155">
        <v>57</v>
      </c>
      <c r="I731" s="135"/>
      <c r="J731" s="135"/>
      <c r="K731" s="135"/>
      <c r="M731" s="163"/>
    </row>
    <row r="732" ht="14.5" customHeight="1" spans="1:13">
      <c r="A732" s="151" t="s">
        <v>1403</v>
      </c>
      <c r="B732" s="148">
        <v>2100410</v>
      </c>
      <c r="C732" s="153" t="s">
        <v>1924</v>
      </c>
      <c r="D732" s="154">
        <v>17</v>
      </c>
      <c r="E732" s="155">
        <v>-1</v>
      </c>
      <c r="F732" s="135"/>
      <c r="G732" s="135"/>
      <c r="H732" s="155">
        <v>18</v>
      </c>
      <c r="I732" s="135"/>
      <c r="J732" s="135"/>
      <c r="K732" s="135"/>
    </row>
    <row r="733" ht="14.5" customHeight="1" spans="1:13">
      <c r="A733" s="151" t="s">
        <v>1403</v>
      </c>
      <c r="B733" s="148">
        <v>2100499</v>
      </c>
      <c r="C733" s="153" t="s">
        <v>1925</v>
      </c>
      <c r="D733" s="154">
        <v>111</v>
      </c>
      <c r="E733" s="155">
        <v>-1</v>
      </c>
      <c r="F733" s="155">
        <v>15</v>
      </c>
      <c r="G733" s="155">
        <v>85</v>
      </c>
      <c r="H733" s="155">
        <v>12</v>
      </c>
      <c r="I733" s="135"/>
      <c r="J733" s="135"/>
      <c r="K733" s="135"/>
      <c r="M733" s="163"/>
    </row>
    <row r="734" ht="14.5" customHeight="1" spans="1:13">
      <c r="A734" s="151" t="s">
        <v>1401</v>
      </c>
      <c r="B734" s="148">
        <v>21007</v>
      </c>
      <c r="C734" s="152" t="s">
        <v>1926</v>
      </c>
      <c r="D734" s="150">
        <f>SUM(D735:D737)</f>
        <v>561</v>
      </c>
      <c r="E734" s="150">
        <f t="shared" ref="E734:K734" si="115">SUM(E735:E737)</f>
        <v>210</v>
      </c>
      <c r="F734" s="150">
        <f t="shared" si="115"/>
        <v>0</v>
      </c>
      <c r="G734" s="150">
        <f t="shared" si="115"/>
        <v>323</v>
      </c>
      <c r="H734" s="150">
        <f t="shared" si="115"/>
        <v>28</v>
      </c>
      <c r="I734" s="150">
        <f t="shared" si="115"/>
        <v>0</v>
      </c>
      <c r="J734" s="150">
        <f t="shared" si="115"/>
        <v>0</v>
      </c>
      <c r="K734" s="150">
        <f t="shared" si="115"/>
        <v>0</v>
      </c>
    </row>
    <row r="735" ht="14.5" customHeight="1" spans="1:13">
      <c r="A735" s="151" t="s">
        <v>1403</v>
      </c>
      <c r="B735" s="148">
        <v>2100716</v>
      </c>
      <c r="C735" s="153" t="s">
        <v>1927</v>
      </c>
      <c r="D735" s="154">
        <v>184</v>
      </c>
      <c r="E735" s="155">
        <v>184</v>
      </c>
      <c r="F735" s="135"/>
      <c r="G735" s="135"/>
      <c r="H735" s="155">
        <v>0</v>
      </c>
      <c r="I735" s="135"/>
      <c r="J735" s="135"/>
      <c r="K735" s="135"/>
    </row>
    <row r="736" ht="14.5" customHeight="1" spans="1:13">
      <c r="A736" s="151" t="s">
        <v>1403</v>
      </c>
      <c r="B736" s="148">
        <v>2100717</v>
      </c>
      <c r="C736" s="153" t="s">
        <v>1928</v>
      </c>
      <c r="D736" s="154">
        <v>377</v>
      </c>
      <c r="E736" s="155">
        <v>26</v>
      </c>
      <c r="F736" s="135"/>
      <c r="G736" s="155">
        <v>323</v>
      </c>
      <c r="H736" s="155">
        <v>28</v>
      </c>
      <c r="I736" s="135"/>
      <c r="J736" s="135"/>
      <c r="K736" s="135"/>
    </row>
    <row r="737" hidden="1" spans="1:11">
      <c r="A737" s="151" t="s">
        <v>1403</v>
      </c>
      <c r="B737" s="156">
        <v>2100799</v>
      </c>
      <c r="C737" s="157" t="s">
        <v>1929</v>
      </c>
      <c r="D737" s="158"/>
      <c r="E737" s="159">
        <v>0</v>
      </c>
      <c r="F737" s="160"/>
      <c r="G737" s="160"/>
      <c r="H737" s="159"/>
      <c r="I737" s="160"/>
      <c r="J737" s="160"/>
      <c r="K737" s="160"/>
    </row>
    <row r="738" ht="14.5" customHeight="1" spans="1:11">
      <c r="A738" s="151" t="s">
        <v>1401</v>
      </c>
      <c r="B738" s="148">
        <v>21011</v>
      </c>
      <c r="C738" s="152" t="s">
        <v>1930</v>
      </c>
      <c r="D738" s="150">
        <f>SUM(D739:D742)</f>
        <v>5456</v>
      </c>
      <c r="E738" s="150">
        <f t="shared" ref="E738:K738" si="116">SUM(E739:E742)</f>
        <v>5456</v>
      </c>
      <c r="F738" s="150">
        <f t="shared" si="116"/>
        <v>0</v>
      </c>
      <c r="G738" s="150">
        <f t="shared" si="116"/>
        <v>0</v>
      </c>
      <c r="H738" s="150">
        <f t="shared" si="116"/>
        <v>0</v>
      </c>
      <c r="I738" s="150">
        <f t="shared" si="116"/>
        <v>0</v>
      </c>
      <c r="J738" s="150">
        <f t="shared" si="116"/>
        <v>0</v>
      </c>
      <c r="K738" s="150">
        <f t="shared" si="116"/>
        <v>0</v>
      </c>
    </row>
    <row r="739" ht="14.5" customHeight="1" spans="1:11">
      <c r="A739" s="151" t="s">
        <v>1403</v>
      </c>
      <c r="B739" s="148">
        <v>2101101</v>
      </c>
      <c r="C739" s="153" t="s">
        <v>1931</v>
      </c>
      <c r="D739" s="154">
        <v>1604</v>
      </c>
      <c r="E739" s="155">
        <v>1604</v>
      </c>
      <c r="F739" s="135"/>
      <c r="G739" s="135"/>
      <c r="H739" s="155">
        <v>0</v>
      </c>
      <c r="I739" s="135"/>
      <c r="J739" s="135"/>
      <c r="K739" s="135"/>
    </row>
    <row r="740" ht="14.5" customHeight="1" spans="1:11">
      <c r="A740" s="151" t="s">
        <v>1403</v>
      </c>
      <c r="B740" s="148">
        <v>2101102</v>
      </c>
      <c r="C740" s="153" t="s">
        <v>1932</v>
      </c>
      <c r="D740" s="154">
        <v>3518</v>
      </c>
      <c r="E740" s="155">
        <v>3518</v>
      </c>
      <c r="F740" s="135"/>
      <c r="G740" s="135"/>
      <c r="H740" s="155">
        <v>0</v>
      </c>
      <c r="I740" s="135"/>
      <c r="J740" s="135"/>
      <c r="K740" s="135"/>
    </row>
    <row r="741" ht="14.5" customHeight="1" spans="1:11">
      <c r="A741" s="151" t="s">
        <v>1403</v>
      </c>
      <c r="B741" s="148">
        <v>2101103</v>
      </c>
      <c r="C741" s="153" t="s">
        <v>1933</v>
      </c>
      <c r="D741" s="154">
        <v>334</v>
      </c>
      <c r="E741" s="155">
        <v>334</v>
      </c>
      <c r="F741" s="135"/>
      <c r="G741" s="135"/>
      <c r="H741" s="155">
        <v>0</v>
      </c>
      <c r="I741" s="135"/>
      <c r="J741" s="135"/>
      <c r="K741" s="135"/>
    </row>
    <row r="742" hidden="1" spans="1:11">
      <c r="A742" s="151" t="s">
        <v>1403</v>
      </c>
      <c r="B742" s="156">
        <v>2101199</v>
      </c>
      <c r="C742" s="157" t="s">
        <v>1934</v>
      </c>
      <c r="D742" s="158"/>
      <c r="E742" s="159">
        <v>0</v>
      </c>
      <c r="F742" s="160"/>
      <c r="G742" s="160"/>
      <c r="H742" s="159"/>
      <c r="I742" s="160"/>
      <c r="J742" s="160"/>
      <c r="K742" s="160"/>
    </row>
    <row r="743" ht="14.5" customHeight="1" spans="1:11">
      <c r="A743" s="151" t="s">
        <v>1401</v>
      </c>
      <c r="B743" s="148">
        <v>21012</v>
      </c>
      <c r="C743" s="152" t="s">
        <v>1935</v>
      </c>
      <c r="D743" s="150">
        <f>SUM(D744:D746)</f>
        <v>270</v>
      </c>
      <c r="E743" s="150">
        <f t="shared" ref="E743:K743" si="117">SUM(E744:E746)</f>
        <v>270</v>
      </c>
      <c r="F743" s="150">
        <f t="shared" si="117"/>
        <v>0</v>
      </c>
      <c r="G743" s="150">
        <f t="shared" si="117"/>
        <v>0</v>
      </c>
      <c r="H743" s="150">
        <f t="shared" si="117"/>
        <v>0</v>
      </c>
      <c r="I743" s="150">
        <f t="shared" si="117"/>
        <v>0</v>
      </c>
      <c r="J743" s="150">
        <f t="shared" si="117"/>
        <v>0</v>
      </c>
      <c r="K743" s="150">
        <f t="shared" si="117"/>
        <v>0</v>
      </c>
    </row>
    <row r="744" hidden="1" spans="1:11">
      <c r="A744" s="151" t="s">
        <v>1403</v>
      </c>
      <c r="B744" s="156">
        <v>2101201</v>
      </c>
      <c r="C744" s="157" t="s">
        <v>1936</v>
      </c>
      <c r="D744" s="158"/>
      <c r="E744" s="159">
        <v>0</v>
      </c>
      <c r="F744" s="160"/>
      <c r="G744" s="160"/>
      <c r="H744" s="159"/>
      <c r="I744" s="160"/>
      <c r="J744" s="160"/>
      <c r="K744" s="160"/>
    </row>
    <row r="745" ht="14.5" customHeight="1" spans="1:11">
      <c r="A745" s="151" t="s">
        <v>1403</v>
      </c>
      <c r="B745" s="148">
        <v>2101202</v>
      </c>
      <c r="C745" s="153" t="s">
        <v>1937</v>
      </c>
      <c r="D745" s="154">
        <v>270</v>
      </c>
      <c r="E745" s="155">
        <v>270</v>
      </c>
      <c r="F745" s="135"/>
      <c r="G745" s="135"/>
      <c r="H745" s="155">
        <v>0</v>
      </c>
      <c r="I745" s="135"/>
      <c r="J745" s="135"/>
      <c r="K745" s="135"/>
    </row>
    <row r="746" hidden="1" spans="1:11">
      <c r="A746" s="151" t="s">
        <v>1403</v>
      </c>
      <c r="B746" s="156">
        <v>2101299</v>
      </c>
      <c r="C746" s="157" t="s">
        <v>1938</v>
      </c>
      <c r="D746" s="158"/>
      <c r="E746" s="159">
        <v>0</v>
      </c>
      <c r="F746" s="160"/>
      <c r="G746" s="160"/>
      <c r="H746" s="159"/>
      <c r="I746" s="160"/>
      <c r="J746" s="160"/>
      <c r="K746" s="160"/>
    </row>
    <row r="747" ht="14.5" customHeight="1" spans="1:11">
      <c r="A747" s="151" t="s">
        <v>1401</v>
      </c>
      <c r="B747" s="148">
        <v>21013</v>
      </c>
      <c r="C747" s="152" t="s">
        <v>1939</v>
      </c>
      <c r="D747" s="150">
        <f>SUM(D748:D750)</f>
        <v>1000</v>
      </c>
      <c r="E747" s="150">
        <f t="shared" ref="E747:K747" si="118">SUM(E748:E750)</f>
        <v>1000</v>
      </c>
      <c r="F747" s="150">
        <f t="shared" si="118"/>
        <v>0</v>
      </c>
      <c r="G747" s="150">
        <f t="shared" si="118"/>
        <v>0</v>
      </c>
      <c r="H747" s="150">
        <f t="shared" si="118"/>
        <v>0</v>
      </c>
      <c r="I747" s="150">
        <f t="shared" si="118"/>
        <v>0</v>
      </c>
      <c r="J747" s="150">
        <f t="shared" si="118"/>
        <v>0</v>
      </c>
      <c r="K747" s="150">
        <f t="shared" si="118"/>
        <v>0</v>
      </c>
    </row>
    <row r="748" ht="14.5" customHeight="1" spans="1:11">
      <c r="A748" s="151" t="s">
        <v>1403</v>
      </c>
      <c r="B748" s="148">
        <v>2101301</v>
      </c>
      <c r="C748" s="153" t="s">
        <v>1940</v>
      </c>
      <c r="D748" s="154">
        <v>1000</v>
      </c>
      <c r="E748" s="155">
        <v>1000</v>
      </c>
      <c r="F748" s="135"/>
      <c r="G748" s="135"/>
      <c r="H748" s="155">
        <v>0</v>
      </c>
      <c r="I748" s="135"/>
      <c r="J748" s="135"/>
      <c r="K748" s="135"/>
    </row>
    <row r="749" hidden="1" spans="1:11">
      <c r="A749" s="151" t="s">
        <v>1403</v>
      </c>
      <c r="B749" s="156">
        <v>2101302</v>
      </c>
      <c r="C749" s="157" t="s">
        <v>1941</v>
      </c>
      <c r="D749" s="158"/>
      <c r="E749" s="159">
        <v>0</v>
      </c>
      <c r="F749" s="160"/>
      <c r="G749" s="160"/>
      <c r="H749" s="159"/>
      <c r="I749" s="160"/>
      <c r="J749" s="160"/>
      <c r="K749" s="160"/>
    </row>
    <row r="750" hidden="1" spans="1:11">
      <c r="A750" s="151" t="s">
        <v>1403</v>
      </c>
      <c r="B750" s="156">
        <v>2101399</v>
      </c>
      <c r="C750" s="157" t="s">
        <v>1942</v>
      </c>
      <c r="D750" s="158"/>
      <c r="E750" s="159">
        <v>0</v>
      </c>
      <c r="F750" s="160"/>
      <c r="G750" s="160"/>
      <c r="H750" s="159"/>
      <c r="I750" s="160"/>
      <c r="J750" s="160"/>
      <c r="K750" s="160"/>
    </row>
    <row r="751" ht="14.5" customHeight="1" spans="1:11">
      <c r="A751" s="151" t="s">
        <v>1401</v>
      </c>
      <c r="B751" s="148">
        <v>21014</v>
      </c>
      <c r="C751" s="152" t="s">
        <v>1943</v>
      </c>
      <c r="D751" s="150">
        <f>SUM(D752:D753)</f>
        <v>12</v>
      </c>
      <c r="E751" s="150">
        <f t="shared" ref="E751:K751" si="119">SUM(E752:E753)</f>
        <v>4</v>
      </c>
      <c r="F751" s="150">
        <f t="shared" si="119"/>
        <v>0</v>
      </c>
      <c r="G751" s="150">
        <f t="shared" si="119"/>
        <v>8</v>
      </c>
      <c r="H751" s="150">
        <f t="shared" si="119"/>
        <v>0</v>
      </c>
      <c r="I751" s="150">
        <f t="shared" si="119"/>
        <v>0</v>
      </c>
      <c r="J751" s="150">
        <f t="shared" si="119"/>
        <v>0</v>
      </c>
      <c r="K751" s="150">
        <f t="shared" si="119"/>
        <v>0</v>
      </c>
    </row>
    <row r="752" ht="14.5" customHeight="1" spans="1:11">
      <c r="A752" s="151" t="s">
        <v>1403</v>
      </c>
      <c r="B752" s="148">
        <v>2101401</v>
      </c>
      <c r="C752" s="153" t="s">
        <v>1944</v>
      </c>
      <c r="D752" s="154">
        <v>12</v>
      </c>
      <c r="E752" s="155">
        <v>4</v>
      </c>
      <c r="F752" s="135"/>
      <c r="G752" s="155">
        <v>8</v>
      </c>
      <c r="H752" s="155">
        <v>0</v>
      </c>
      <c r="I752" s="135"/>
      <c r="J752" s="135"/>
      <c r="K752" s="135"/>
    </row>
    <row r="753" hidden="1" spans="1:11">
      <c r="A753" s="151" t="s">
        <v>1403</v>
      </c>
      <c r="B753" s="156">
        <v>2101499</v>
      </c>
      <c r="C753" s="157" t="s">
        <v>1945</v>
      </c>
      <c r="D753" s="158"/>
      <c r="E753" s="159">
        <v>0</v>
      </c>
      <c r="F753" s="160"/>
      <c r="G753" s="160"/>
      <c r="H753" s="159"/>
      <c r="I753" s="160"/>
      <c r="J753" s="160"/>
      <c r="K753" s="160"/>
    </row>
    <row r="754" ht="14.5" customHeight="1" spans="1:11">
      <c r="A754" s="151" t="s">
        <v>1401</v>
      </c>
      <c r="B754" s="148">
        <v>21015</v>
      </c>
      <c r="C754" s="152" t="s">
        <v>1946</v>
      </c>
      <c r="D754" s="150">
        <f>SUM(D755:D762)</f>
        <v>389</v>
      </c>
      <c r="E754" s="150">
        <f t="shared" ref="E754:K754" si="120">SUM(E755:E762)</f>
        <v>368</v>
      </c>
      <c r="F754" s="150">
        <f t="shared" si="120"/>
        <v>0</v>
      </c>
      <c r="G754" s="150">
        <f t="shared" si="120"/>
        <v>16</v>
      </c>
      <c r="H754" s="150">
        <f t="shared" si="120"/>
        <v>5</v>
      </c>
      <c r="I754" s="150">
        <f t="shared" si="120"/>
        <v>0</v>
      </c>
      <c r="J754" s="150">
        <f t="shared" si="120"/>
        <v>0</v>
      </c>
      <c r="K754" s="150">
        <f t="shared" si="120"/>
        <v>0</v>
      </c>
    </row>
    <row r="755" ht="14.5" customHeight="1" spans="1:11">
      <c r="A755" s="151" t="s">
        <v>1403</v>
      </c>
      <c r="B755" s="148">
        <v>2101501</v>
      </c>
      <c r="C755" s="153" t="s">
        <v>1404</v>
      </c>
      <c r="D755" s="154">
        <v>78</v>
      </c>
      <c r="E755" s="155">
        <v>78</v>
      </c>
      <c r="F755" s="135"/>
      <c r="G755" s="135"/>
      <c r="H755" s="155">
        <v>0</v>
      </c>
      <c r="I755" s="135"/>
      <c r="J755" s="135"/>
      <c r="K755" s="135"/>
    </row>
    <row r="756" ht="14.5" customHeight="1" spans="1:11">
      <c r="A756" s="151" t="s">
        <v>1403</v>
      </c>
      <c r="B756" s="148">
        <v>2101502</v>
      </c>
      <c r="C756" s="153" t="s">
        <v>1405</v>
      </c>
      <c r="D756" s="154">
        <v>16</v>
      </c>
      <c r="E756" s="155">
        <v>16</v>
      </c>
      <c r="F756" s="135"/>
      <c r="G756" s="135"/>
      <c r="H756" s="155">
        <v>0</v>
      </c>
      <c r="I756" s="135"/>
      <c r="J756" s="135"/>
      <c r="K756" s="135"/>
    </row>
    <row r="757" hidden="1" spans="1:11">
      <c r="A757" s="151" t="s">
        <v>1403</v>
      </c>
      <c r="B757" s="156">
        <v>2101503</v>
      </c>
      <c r="C757" s="157" t="s">
        <v>1406</v>
      </c>
      <c r="D757" s="158"/>
      <c r="E757" s="159">
        <v>0</v>
      </c>
      <c r="F757" s="160"/>
      <c r="G757" s="160"/>
      <c r="H757" s="159"/>
      <c r="I757" s="160"/>
      <c r="J757" s="160"/>
      <c r="K757" s="160"/>
    </row>
    <row r="758" hidden="1" spans="1:11">
      <c r="A758" s="151" t="s">
        <v>1403</v>
      </c>
      <c r="B758" s="156">
        <v>2101504</v>
      </c>
      <c r="C758" s="157" t="s">
        <v>1447</v>
      </c>
      <c r="D758" s="158"/>
      <c r="E758" s="159">
        <v>0</v>
      </c>
      <c r="F758" s="160"/>
      <c r="G758" s="160"/>
      <c r="H758" s="159"/>
      <c r="I758" s="160"/>
      <c r="J758" s="160"/>
      <c r="K758" s="160"/>
    </row>
    <row r="759" ht="14.5" customHeight="1" spans="1:11">
      <c r="A759" s="151" t="s">
        <v>1403</v>
      </c>
      <c r="B759" s="148">
        <v>2101505</v>
      </c>
      <c r="C759" s="153" t="s">
        <v>1947</v>
      </c>
      <c r="D759" s="154">
        <v>21</v>
      </c>
      <c r="E759" s="155">
        <v>0</v>
      </c>
      <c r="F759" s="135"/>
      <c r="G759" s="155">
        <v>16</v>
      </c>
      <c r="H759" s="155">
        <v>5</v>
      </c>
      <c r="I759" s="135"/>
      <c r="J759" s="135"/>
      <c r="K759" s="135"/>
    </row>
    <row r="760" hidden="1" spans="1:11">
      <c r="A760" s="151" t="s">
        <v>1403</v>
      </c>
      <c r="B760" s="156">
        <v>2101506</v>
      </c>
      <c r="C760" s="157" t="s">
        <v>1948</v>
      </c>
      <c r="D760" s="158"/>
      <c r="E760" s="159">
        <v>0</v>
      </c>
      <c r="F760" s="160"/>
      <c r="G760" s="160"/>
      <c r="H760" s="159"/>
      <c r="I760" s="160"/>
      <c r="J760" s="160"/>
      <c r="K760" s="160"/>
    </row>
    <row r="761" ht="14.5" customHeight="1" spans="1:11">
      <c r="A761" s="151" t="s">
        <v>1403</v>
      </c>
      <c r="B761" s="148">
        <v>2101550</v>
      </c>
      <c r="C761" s="153" t="s">
        <v>1426</v>
      </c>
      <c r="D761" s="154">
        <v>219</v>
      </c>
      <c r="E761" s="155">
        <v>219</v>
      </c>
      <c r="F761" s="135"/>
      <c r="G761" s="135"/>
      <c r="H761" s="155">
        <v>0</v>
      </c>
      <c r="I761" s="135"/>
      <c r="J761" s="135"/>
      <c r="K761" s="135"/>
    </row>
    <row r="762" ht="14.5" customHeight="1" spans="1:11">
      <c r="A762" s="151" t="s">
        <v>1403</v>
      </c>
      <c r="B762" s="148">
        <v>2101599</v>
      </c>
      <c r="C762" s="153" t="s">
        <v>1949</v>
      </c>
      <c r="D762" s="154">
        <v>55</v>
      </c>
      <c r="E762" s="155">
        <v>55</v>
      </c>
      <c r="F762" s="135"/>
      <c r="G762" s="135"/>
      <c r="H762" s="155">
        <v>0</v>
      </c>
      <c r="I762" s="135"/>
      <c r="J762" s="135"/>
      <c r="K762" s="135"/>
    </row>
    <row r="763" ht="14.5" customHeight="1" spans="1:11">
      <c r="A763" s="151" t="s">
        <v>1401</v>
      </c>
      <c r="B763" s="148">
        <v>21017</v>
      </c>
      <c r="C763" s="152" t="s">
        <v>1950</v>
      </c>
      <c r="D763" s="150">
        <f>SUM(D764:D769)</f>
        <v>139</v>
      </c>
      <c r="E763" s="150">
        <f t="shared" ref="E763:K763" si="121">SUM(E764:E769)</f>
        <v>0</v>
      </c>
      <c r="F763" s="150">
        <f t="shared" si="121"/>
        <v>0</v>
      </c>
      <c r="G763" s="150">
        <f t="shared" si="121"/>
        <v>139</v>
      </c>
      <c r="H763" s="150">
        <f t="shared" si="121"/>
        <v>0</v>
      </c>
      <c r="I763" s="150">
        <f t="shared" si="121"/>
        <v>0</v>
      </c>
      <c r="J763" s="150">
        <f t="shared" si="121"/>
        <v>0</v>
      </c>
      <c r="K763" s="150">
        <f t="shared" si="121"/>
        <v>0</v>
      </c>
    </row>
    <row r="764" hidden="1" spans="1:11">
      <c r="A764" s="151" t="s">
        <v>1403</v>
      </c>
      <c r="B764" s="156">
        <v>2101701</v>
      </c>
      <c r="C764" s="157" t="s">
        <v>1451</v>
      </c>
      <c r="D764" s="158"/>
      <c r="E764" s="159">
        <v>0</v>
      </c>
      <c r="F764" s="160"/>
      <c r="G764" s="160"/>
      <c r="H764" s="159"/>
      <c r="I764" s="160"/>
      <c r="J764" s="160"/>
      <c r="K764" s="160"/>
    </row>
    <row r="765" hidden="1" spans="1:11">
      <c r="A765" s="151" t="s">
        <v>1403</v>
      </c>
      <c r="B765" s="156">
        <v>2101702</v>
      </c>
      <c r="C765" s="157" t="s">
        <v>1436</v>
      </c>
      <c r="D765" s="158"/>
      <c r="E765" s="159">
        <v>0</v>
      </c>
      <c r="F765" s="160"/>
      <c r="G765" s="160"/>
      <c r="H765" s="159"/>
      <c r="I765" s="160"/>
      <c r="J765" s="160"/>
      <c r="K765" s="160"/>
    </row>
    <row r="766" hidden="1" spans="1:11">
      <c r="A766" s="151" t="s">
        <v>1403</v>
      </c>
      <c r="B766" s="156">
        <v>2101703</v>
      </c>
      <c r="C766" s="157" t="s">
        <v>1406</v>
      </c>
      <c r="D766" s="158"/>
      <c r="E766" s="159">
        <v>0</v>
      </c>
      <c r="F766" s="160"/>
      <c r="G766" s="160"/>
      <c r="H766" s="159"/>
      <c r="I766" s="160"/>
      <c r="J766" s="160"/>
      <c r="K766" s="160"/>
    </row>
    <row r="767" ht="14.5" customHeight="1" spans="1:11">
      <c r="A767" s="151" t="s">
        <v>1403</v>
      </c>
      <c r="B767" s="148">
        <v>2101704</v>
      </c>
      <c r="C767" s="153" t="s">
        <v>1951</v>
      </c>
      <c r="D767" s="154">
        <v>139</v>
      </c>
      <c r="E767" s="155">
        <v>0</v>
      </c>
      <c r="F767" s="135"/>
      <c r="G767" s="155">
        <v>139</v>
      </c>
      <c r="H767" s="155">
        <v>0</v>
      </c>
      <c r="I767" s="135"/>
      <c r="J767" s="135"/>
      <c r="K767" s="135"/>
    </row>
    <row r="768" hidden="1" spans="1:11">
      <c r="A768" s="151" t="s">
        <v>1403</v>
      </c>
      <c r="B768" s="156">
        <v>2101750</v>
      </c>
      <c r="C768" s="157" t="s">
        <v>1413</v>
      </c>
      <c r="D768" s="158"/>
      <c r="E768" s="159">
        <v>0</v>
      </c>
      <c r="F768" s="160"/>
      <c r="G768" s="160"/>
      <c r="H768" s="159"/>
      <c r="I768" s="160"/>
      <c r="J768" s="160"/>
      <c r="K768" s="160"/>
    </row>
    <row r="769" hidden="1" spans="1:11">
      <c r="A769" s="151" t="s">
        <v>1403</v>
      </c>
      <c r="B769" s="156">
        <v>2101799</v>
      </c>
      <c r="C769" s="157" t="s">
        <v>2475</v>
      </c>
      <c r="D769" s="158"/>
      <c r="E769" s="159">
        <v>0</v>
      </c>
      <c r="F769" s="160"/>
      <c r="G769" s="160"/>
      <c r="H769" s="159"/>
      <c r="I769" s="160"/>
      <c r="J769" s="160"/>
      <c r="K769" s="160"/>
    </row>
    <row r="770" hidden="1" spans="1:11">
      <c r="A770" s="151" t="s">
        <v>1401</v>
      </c>
      <c r="B770" s="156">
        <v>21018</v>
      </c>
      <c r="C770" s="161" t="s">
        <v>1953</v>
      </c>
      <c r="D770" s="162">
        <f>SUM(D771:D774)</f>
        <v>0</v>
      </c>
      <c r="E770" s="162">
        <f t="shared" ref="E770:K770" si="122">SUM(E771:E774)</f>
        <v>0</v>
      </c>
      <c r="F770" s="162">
        <f t="shared" si="122"/>
        <v>0</v>
      </c>
      <c r="G770" s="162">
        <f t="shared" si="122"/>
        <v>0</v>
      </c>
      <c r="H770" s="162">
        <f t="shared" si="122"/>
        <v>0</v>
      </c>
      <c r="I770" s="162">
        <f t="shared" si="122"/>
        <v>0</v>
      </c>
      <c r="J770" s="162">
        <f t="shared" si="122"/>
        <v>0</v>
      </c>
      <c r="K770" s="162">
        <f t="shared" si="122"/>
        <v>0</v>
      </c>
    </row>
    <row r="771" hidden="1" spans="1:11">
      <c r="A771" s="151" t="s">
        <v>1403</v>
      </c>
      <c r="B771" s="156">
        <v>2101801</v>
      </c>
      <c r="C771" s="157" t="s">
        <v>1451</v>
      </c>
      <c r="D771" s="158"/>
      <c r="E771" s="159">
        <v>0</v>
      </c>
      <c r="F771" s="160"/>
      <c r="G771" s="160"/>
      <c r="H771" s="159"/>
      <c r="I771" s="160"/>
      <c r="J771" s="160"/>
      <c r="K771" s="160"/>
    </row>
    <row r="772" hidden="1" spans="1:11">
      <c r="A772" s="151" t="s">
        <v>1403</v>
      </c>
      <c r="B772" s="156">
        <v>2101802</v>
      </c>
      <c r="C772" s="157" t="s">
        <v>1436</v>
      </c>
      <c r="D772" s="158"/>
      <c r="E772" s="159">
        <v>0</v>
      </c>
      <c r="F772" s="160"/>
      <c r="G772" s="160"/>
      <c r="H772" s="159"/>
      <c r="I772" s="160"/>
      <c r="J772" s="160"/>
      <c r="K772" s="160"/>
    </row>
    <row r="773" hidden="1" spans="1:11">
      <c r="A773" s="151" t="s">
        <v>1403</v>
      </c>
      <c r="B773" s="156">
        <v>2101803</v>
      </c>
      <c r="C773" s="157" t="s">
        <v>1406</v>
      </c>
      <c r="D773" s="158"/>
      <c r="E773" s="159">
        <v>0</v>
      </c>
      <c r="F773" s="160"/>
      <c r="G773" s="160"/>
      <c r="H773" s="159"/>
      <c r="I773" s="160"/>
      <c r="J773" s="160"/>
      <c r="K773" s="160"/>
    </row>
    <row r="774" hidden="1" spans="1:11">
      <c r="A774" s="151" t="s">
        <v>1403</v>
      </c>
      <c r="B774" s="156">
        <v>2101899</v>
      </c>
      <c r="C774" s="157" t="s">
        <v>1954</v>
      </c>
      <c r="D774" s="158"/>
      <c r="E774" s="159">
        <v>0</v>
      </c>
      <c r="F774" s="160"/>
      <c r="G774" s="160"/>
      <c r="H774" s="159"/>
      <c r="I774" s="160"/>
      <c r="J774" s="160"/>
      <c r="K774" s="160"/>
    </row>
    <row r="775" ht="14.5" customHeight="1" spans="1:11">
      <c r="A775" s="151" t="s">
        <v>1401</v>
      </c>
      <c r="B775" s="148">
        <v>21019</v>
      </c>
      <c r="C775" s="152" t="s">
        <v>1955</v>
      </c>
      <c r="D775" s="150">
        <f>SUM(D776:D777)</f>
        <v>2287</v>
      </c>
      <c r="E775" s="150">
        <f t="shared" ref="E775:K775" si="123">SUM(E776:E777)</f>
        <v>174</v>
      </c>
      <c r="F775" s="150">
        <f t="shared" si="123"/>
        <v>0</v>
      </c>
      <c r="G775" s="150">
        <f t="shared" si="123"/>
        <v>1812</v>
      </c>
      <c r="H775" s="150">
        <f t="shared" si="123"/>
        <v>301</v>
      </c>
      <c r="I775" s="150">
        <f t="shared" si="123"/>
        <v>0</v>
      </c>
      <c r="J775" s="150">
        <f t="shared" si="123"/>
        <v>0</v>
      </c>
      <c r="K775" s="150">
        <f t="shared" si="123"/>
        <v>0</v>
      </c>
    </row>
    <row r="776" hidden="1" spans="1:11">
      <c r="A776" s="151" t="s">
        <v>1403</v>
      </c>
      <c r="B776" s="156">
        <v>2101901</v>
      </c>
      <c r="C776" s="157" t="s">
        <v>1956</v>
      </c>
      <c r="D776" s="158"/>
      <c r="E776" s="159">
        <v>0</v>
      </c>
      <c r="F776" s="160"/>
      <c r="G776" s="160"/>
      <c r="H776" s="159"/>
      <c r="I776" s="160"/>
      <c r="J776" s="160"/>
      <c r="K776" s="160"/>
    </row>
    <row r="777" ht="14.5" customHeight="1" spans="1:11">
      <c r="A777" s="151" t="s">
        <v>1403</v>
      </c>
      <c r="B777" s="148">
        <v>2101902</v>
      </c>
      <c r="C777" s="153" t="s">
        <v>1957</v>
      </c>
      <c r="D777" s="154">
        <v>2287</v>
      </c>
      <c r="E777" s="155">
        <v>174</v>
      </c>
      <c r="F777" s="135"/>
      <c r="G777" s="155">
        <v>1812</v>
      </c>
      <c r="H777" s="155">
        <v>301</v>
      </c>
      <c r="I777" s="135"/>
      <c r="J777" s="135"/>
      <c r="K777" s="135"/>
    </row>
    <row r="778" hidden="1" spans="1:11">
      <c r="A778" s="151" t="s">
        <v>1401</v>
      </c>
      <c r="B778" s="156">
        <v>21099</v>
      </c>
      <c r="C778" s="161" t="s">
        <v>1958</v>
      </c>
      <c r="D778" s="162">
        <f>D7710</f>
        <v>0</v>
      </c>
      <c r="E778" s="162">
        <f t="shared" ref="E778:K778" si="124">E7710</f>
        <v>0</v>
      </c>
      <c r="F778" s="162">
        <f t="shared" si="124"/>
        <v>0</v>
      </c>
      <c r="G778" s="162">
        <f t="shared" si="124"/>
        <v>0</v>
      </c>
      <c r="H778" s="162">
        <f t="shared" si="124"/>
        <v>0</v>
      </c>
      <c r="I778" s="162">
        <f t="shared" si="124"/>
        <v>0</v>
      </c>
      <c r="J778" s="162">
        <f t="shared" si="124"/>
        <v>0</v>
      </c>
      <c r="K778" s="162">
        <f t="shared" si="124"/>
        <v>0</v>
      </c>
    </row>
    <row r="779" hidden="1" spans="1:11">
      <c r="A779" s="151" t="s">
        <v>1403</v>
      </c>
      <c r="B779" s="156">
        <v>2109999</v>
      </c>
      <c r="C779" s="157" t="s">
        <v>1959</v>
      </c>
      <c r="D779" s="158"/>
      <c r="E779" s="159">
        <v>0</v>
      </c>
      <c r="F779" s="160"/>
      <c r="G779" s="160"/>
      <c r="H779" s="159"/>
      <c r="I779" s="160"/>
      <c r="J779" s="160"/>
      <c r="K779" s="160"/>
    </row>
    <row r="780" ht="14.5" customHeight="1" spans="1:11">
      <c r="A780" s="151" t="s">
        <v>1399</v>
      </c>
      <c r="B780" s="148">
        <v>211</v>
      </c>
      <c r="C780" s="152" t="s">
        <v>1960</v>
      </c>
      <c r="D780" s="150">
        <f>SUM(D781,D791,D795,D804,D811,D818,D821,D824,D826,D828,D834,D837,D839,D850)</f>
        <v>5308</v>
      </c>
      <c r="E780" s="150">
        <f t="shared" ref="E780:K780" si="125">SUM(E781,E791,E795,E804,E811,E818,E821,E824,E826,E828,E834,E837,E839,E850)</f>
        <v>1522</v>
      </c>
      <c r="F780" s="150">
        <f t="shared" si="125"/>
        <v>0</v>
      </c>
      <c r="G780" s="150">
        <f t="shared" si="125"/>
        <v>2471</v>
      </c>
      <c r="H780" s="150">
        <f t="shared" si="125"/>
        <v>1315</v>
      </c>
      <c r="I780" s="150">
        <f t="shared" si="125"/>
        <v>0</v>
      </c>
      <c r="J780" s="150">
        <f t="shared" si="125"/>
        <v>0</v>
      </c>
      <c r="K780" s="150">
        <f t="shared" si="125"/>
        <v>0</v>
      </c>
    </row>
    <row r="781" hidden="1" spans="1:11">
      <c r="A781" s="151" t="s">
        <v>1401</v>
      </c>
      <c r="B781" s="156">
        <v>21101</v>
      </c>
      <c r="C781" s="161" t="s">
        <v>1961</v>
      </c>
      <c r="D781" s="162">
        <f>SUM(D782:D790)</f>
        <v>0</v>
      </c>
      <c r="E781" s="162">
        <f t="shared" ref="E781:K781" si="126">SUM(E782:E790)</f>
        <v>0</v>
      </c>
      <c r="F781" s="162">
        <f t="shared" si="126"/>
        <v>0</v>
      </c>
      <c r="G781" s="162">
        <f t="shared" si="126"/>
        <v>0</v>
      </c>
      <c r="H781" s="162">
        <f t="shared" si="126"/>
        <v>0</v>
      </c>
      <c r="I781" s="162">
        <f t="shared" si="126"/>
        <v>0</v>
      </c>
      <c r="J781" s="162">
        <f t="shared" si="126"/>
        <v>0</v>
      </c>
      <c r="K781" s="162">
        <f t="shared" si="126"/>
        <v>0</v>
      </c>
    </row>
    <row r="782" hidden="1" spans="1:11">
      <c r="A782" s="151" t="s">
        <v>1403</v>
      </c>
      <c r="B782" s="156">
        <v>2110101</v>
      </c>
      <c r="C782" s="157" t="s">
        <v>1451</v>
      </c>
      <c r="D782" s="158"/>
      <c r="E782" s="159">
        <v>0</v>
      </c>
      <c r="F782" s="160"/>
      <c r="G782" s="160"/>
      <c r="H782" s="159"/>
      <c r="I782" s="160"/>
      <c r="J782" s="160"/>
      <c r="K782" s="160"/>
    </row>
    <row r="783" hidden="1" spans="1:11">
      <c r="A783" s="151" t="s">
        <v>1403</v>
      </c>
      <c r="B783" s="156">
        <v>2110102</v>
      </c>
      <c r="C783" s="157" t="s">
        <v>1436</v>
      </c>
      <c r="D783" s="158"/>
      <c r="E783" s="159">
        <v>0</v>
      </c>
      <c r="F783" s="160"/>
      <c r="G783" s="160"/>
      <c r="H783" s="159"/>
      <c r="I783" s="160"/>
      <c r="J783" s="160"/>
      <c r="K783" s="160"/>
    </row>
    <row r="784" hidden="1" spans="1:11">
      <c r="A784" s="151" t="s">
        <v>1403</v>
      </c>
      <c r="B784" s="156">
        <v>2110103</v>
      </c>
      <c r="C784" s="157" t="s">
        <v>1406</v>
      </c>
      <c r="D784" s="158"/>
      <c r="E784" s="159">
        <v>0</v>
      </c>
      <c r="F784" s="160"/>
      <c r="G784" s="160"/>
      <c r="H784" s="159"/>
      <c r="I784" s="160"/>
      <c r="J784" s="160"/>
      <c r="K784" s="160"/>
    </row>
    <row r="785" hidden="1" spans="1:11">
      <c r="A785" s="151" t="s">
        <v>1403</v>
      </c>
      <c r="B785" s="156">
        <v>2110104</v>
      </c>
      <c r="C785" s="157" t="s">
        <v>1962</v>
      </c>
      <c r="D785" s="158"/>
      <c r="E785" s="159">
        <v>0</v>
      </c>
      <c r="F785" s="160"/>
      <c r="G785" s="160"/>
      <c r="H785" s="159"/>
      <c r="I785" s="160"/>
      <c r="J785" s="160"/>
      <c r="K785" s="160"/>
    </row>
    <row r="786" hidden="1" spans="1:11">
      <c r="A786" s="151" t="s">
        <v>1403</v>
      </c>
      <c r="B786" s="156">
        <v>2110105</v>
      </c>
      <c r="C786" s="157" t="s">
        <v>1963</v>
      </c>
      <c r="D786" s="158"/>
      <c r="E786" s="159">
        <v>0</v>
      </c>
      <c r="F786" s="160"/>
      <c r="G786" s="160"/>
      <c r="H786" s="159"/>
      <c r="I786" s="160"/>
      <c r="J786" s="160"/>
      <c r="K786" s="160"/>
    </row>
    <row r="787" hidden="1" spans="1:11">
      <c r="A787" s="151" t="s">
        <v>1403</v>
      </c>
      <c r="B787" s="156">
        <v>2110106</v>
      </c>
      <c r="C787" s="157" t="s">
        <v>1964</v>
      </c>
      <c r="D787" s="158"/>
      <c r="E787" s="159">
        <v>0</v>
      </c>
      <c r="F787" s="160"/>
      <c r="G787" s="160"/>
      <c r="H787" s="159"/>
      <c r="I787" s="160"/>
      <c r="J787" s="160"/>
      <c r="K787" s="160"/>
    </row>
    <row r="788" hidden="1" spans="1:11">
      <c r="A788" s="151" t="s">
        <v>1403</v>
      </c>
      <c r="B788" s="156">
        <v>2110107</v>
      </c>
      <c r="C788" s="157" t="s">
        <v>1965</v>
      </c>
      <c r="D788" s="158"/>
      <c r="E788" s="159">
        <v>0</v>
      </c>
      <c r="F788" s="160"/>
      <c r="G788" s="160"/>
      <c r="H788" s="159"/>
      <c r="I788" s="160"/>
      <c r="J788" s="160"/>
      <c r="K788" s="160"/>
    </row>
    <row r="789" hidden="1" spans="1:11">
      <c r="A789" s="151" t="s">
        <v>1403</v>
      </c>
      <c r="B789" s="156">
        <v>2110108</v>
      </c>
      <c r="C789" s="157" t="s">
        <v>1966</v>
      </c>
      <c r="D789" s="158"/>
      <c r="E789" s="159">
        <v>0</v>
      </c>
      <c r="F789" s="160"/>
      <c r="G789" s="160"/>
      <c r="H789" s="159"/>
      <c r="I789" s="160"/>
      <c r="J789" s="160"/>
      <c r="K789" s="160"/>
    </row>
    <row r="790" hidden="1" spans="1:11">
      <c r="A790" s="151" t="s">
        <v>1403</v>
      </c>
      <c r="B790" s="156">
        <v>2110199</v>
      </c>
      <c r="C790" s="157" t="s">
        <v>1967</v>
      </c>
      <c r="D790" s="158"/>
      <c r="E790" s="159">
        <v>0</v>
      </c>
      <c r="F790" s="160"/>
      <c r="G790" s="160"/>
      <c r="H790" s="159"/>
      <c r="I790" s="160"/>
      <c r="J790" s="160"/>
      <c r="K790" s="160"/>
    </row>
    <row r="791" ht="14.5" customHeight="1" spans="1:11">
      <c r="A791" s="151" t="s">
        <v>1401</v>
      </c>
      <c r="B791" s="148">
        <v>21102</v>
      </c>
      <c r="C791" s="152" t="s">
        <v>1968</v>
      </c>
      <c r="D791" s="150">
        <f>SUM(D792:D794)</f>
        <v>10</v>
      </c>
      <c r="E791" s="150">
        <f t="shared" ref="E791:K791" si="127">SUM(E792:E794)</f>
        <v>10</v>
      </c>
      <c r="F791" s="150">
        <f t="shared" si="127"/>
        <v>0</v>
      </c>
      <c r="G791" s="150">
        <f t="shared" si="127"/>
        <v>0</v>
      </c>
      <c r="H791" s="150">
        <f t="shared" si="127"/>
        <v>0</v>
      </c>
      <c r="I791" s="150">
        <f t="shared" si="127"/>
        <v>0</v>
      </c>
      <c r="J791" s="150">
        <f t="shared" si="127"/>
        <v>0</v>
      </c>
      <c r="K791" s="150">
        <f t="shared" si="127"/>
        <v>0</v>
      </c>
    </row>
    <row r="792" hidden="1" spans="1:11">
      <c r="A792" s="151" t="s">
        <v>1403</v>
      </c>
      <c r="B792" s="156">
        <v>2110203</v>
      </c>
      <c r="C792" s="157" t="s">
        <v>1969</v>
      </c>
      <c r="D792" s="158"/>
      <c r="E792" s="159">
        <v>0</v>
      </c>
      <c r="F792" s="160"/>
      <c r="G792" s="160"/>
      <c r="H792" s="159"/>
      <c r="I792" s="160"/>
      <c r="J792" s="160"/>
      <c r="K792" s="160"/>
    </row>
    <row r="793" hidden="1" spans="1:11">
      <c r="A793" s="151" t="s">
        <v>1403</v>
      </c>
      <c r="B793" s="156">
        <v>2110204</v>
      </c>
      <c r="C793" s="157" t="s">
        <v>1970</v>
      </c>
      <c r="D793" s="158"/>
      <c r="E793" s="159">
        <v>0</v>
      </c>
      <c r="F793" s="160"/>
      <c r="G793" s="160"/>
      <c r="H793" s="159"/>
      <c r="I793" s="160"/>
      <c r="J793" s="160"/>
      <c r="K793" s="160"/>
    </row>
    <row r="794" ht="14.5" customHeight="1" spans="1:11">
      <c r="A794" s="151" t="s">
        <v>1403</v>
      </c>
      <c r="B794" s="148">
        <v>2110299</v>
      </c>
      <c r="C794" s="153" t="s">
        <v>1971</v>
      </c>
      <c r="D794" s="154">
        <v>10</v>
      </c>
      <c r="E794" s="155">
        <v>10</v>
      </c>
      <c r="F794" s="135"/>
      <c r="G794" s="135"/>
      <c r="H794" s="155">
        <v>0</v>
      </c>
      <c r="I794" s="135"/>
      <c r="J794" s="135"/>
      <c r="K794" s="135"/>
    </row>
    <row r="795" ht="14.5" customHeight="1" spans="1:11">
      <c r="A795" s="151" t="s">
        <v>1401</v>
      </c>
      <c r="B795" s="148">
        <v>21103</v>
      </c>
      <c r="C795" s="152" t="s">
        <v>1972</v>
      </c>
      <c r="D795" s="150">
        <f>SUM(D796:D803)</f>
        <v>811</v>
      </c>
      <c r="E795" s="150">
        <f t="shared" ref="E795:K795" si="128">SUM(E796:E803)</f>
        <v>600</v>
      </c>
      <c r="F795" s="150">
        <f t="shared" si="128"/>
        <v>0</v>
      </c>
      <c r="G795" s="150">
        <f t="shared" si="128"/>
        <v>0</v>
      </c>
      <c r="H795" s="150">
        <f t="shared" si="128"/>
        <v>211</v>
      </c>
      <c r="I795" s="150">
        <f t="shared" si="128"/>
        <v>0</v>
      </c>
      <c r="J795" s="150">
        <f t="shared" si="128"/>
        <v>0</v>
      </c>
      <c r="K795" s="150">
        <f t="shared" si="128"/>
        <v>0</v>
      </c>
    </row>
    <row r="796" hidden="1" spans="1:11">
      <c r="A796" s="151" t="s">
        <v>1403</v>
      </c>
      <c r="B796" s="156">
        <v>2110301</v>
      </c>
      <c r="C796" s="157" t="s">
        <v>2476</v>
      </c>
      <c r="D796" s="158">
        <v>0</v>
      </c>
      <c r="E796" s="159">
        <v>0</v>
      </c>
      <c r="F796" s="160"/>
      <c r="G796" s="160"/>
      <c r="H796" s="159">
        <v>0</v>
      </c>
      <c r="I796" s="160"/>
      <c r="J796" s="160"/>
      <c r="K796" s="160"/>
    </row>
    <row r="797" ht="14.5" customHeight="1" spans="1:11">
      <c r="A797" s="151" t="s">
        <v>1403</v>
      </c>
      <c r="B797" s="148">
        <v>2110302</v>
      </c>
      <c r="C797" s="153" t="s">
        <v>1974</v>
      </c>
      <c r="D797" s="154">
        <v>811</v>
      </c>
      <c r="E797" s="155">
        <v>600</v>
      </c>
      <c r="F797" s="135"/>
      <c r="G797" s="135"/>
      <c r="H797" s="155">
        <v>211</v>
      </c>
      <c r="I797" s="135"/>
      <c r="J797" s="135"/>
      <c r="K797" s="135"/>
    </row>
    <row r="798" hidden="1" spans="1:11">
      <c r="A798" s="151" t="s">
        <v>1403</v>
      </c>
      <c r="B798" s="156">
        <v>2110303</v>
      </c>
      <c r="C798" s="157" t="s">
        <v>1975</v>
      </c>
      <c r="D798" s="158"/>
      <c r="E798" s="159">
        <v>0</v>
      </c>
      <c r="F798" s="160"/>
      <c r="G798" s="160"/>
      <c r="H798" s="159"/>
      <c r="I798" s="160"/>
      <c r="J798" s="160"/>
      <c r="K798" s="160"/>
    </row>
    <row r="799" hidden="1" spans="1:11">
      <c r="A799" s="151" t="s">
        <v>1403</v>
      </c>
      <c r="B799" s="156">
        <v>2110304</v>
      </c>
      <c r="C799" s="157" t="s">
        <v>1976</v>
      </c>
      <c r="D799" s="158"/>
      <c r="E799" s="159">
        <v>0</v>
      </c>
      <c r="F799" s="160"/>
      <c r="G799" s="160"/>
      <c r="H799" s="159"/>
      <c r="I799" s="160"/>
      <c r="J799" s="160"/>
      <c r="K799" s="160"/>
    </row>
    <row r="800" hidden="1" spans="1:11">
      <c r="A800" s="151" t="s">
        <v>1403</v>
      </c>
      <c r="B800" s="156">
        <v>2110305</v>
      </c>
      <c r="C800" s="157" t="s">
        <v>1977</v>
      </c>
      <c r="D800" s="158"/>
      <c r="E800" s="159">
        <v>0</v>
      </c>
      <c r="F800" s="160"/>
      <c r="G800" s="160"/>
      <c r="H800" s="159"/>
      <c r="I800" s="160"/>
      <c r="J800" s="160"/>
      <c r="K800" s="160"/>
    </row>
    <row r="801" hidden="1" spans="1:11">
      <c r="A801" s="151" t="s">
        <v>1403</v>
      </c>
      <c r="B801" s="156">
        <v>2110306</v>
      </c>
      <c r="C801" s="157" t="s">
        <v>1978</v>
      </c>
      <c r="D801" s="158"/>
      <c r="E801" s="159">
        <v>0</v>
      </c>
      <c r="F801" s="160"/>
      <c r="G801" s="160"/>
      <c r="H801" s="159"/>
      <c r="I801" s="160"/>
      <c r="J801" s="160"/>
      <c r="K801" s="160"/>
    </row>
    <row r="802" hidden="1" spans="1:11">
      <c r="A802" s="151" t="s">
        <v>1403</v>
      </c>
      <c r="B802" s="156">
        <v>2110307</v>
      </c>
      <c r="C802" s="157" t="s">
        <v>1979</v>
      </c>
      <c r="D802" s="158"/>
      <c r="E802" s="159">
        <v>0</v>
      </c>
      <c r="F802" s="160"/>
      <c r="G802" s="160"/>
      <c r="H802" s="159"/>
      <c r="I802" s="160"/>
      <c r="J802" s="160"/>
      <c r="K802" s="160"/>
    </row>
    <row r="803" hidden="1" spans="1:11">
      <c r="A803" s="151" t="s">
        <v>1403</v>
      </c>
      <c r="B803" s="156">
        <v>2110399</v>
      </c>
      <c r="C803" s="157" t="s">
        <v>2477</v>
      </c>
      <c r="D803" s="158"/>
      <c r="E803" s="159">
        <v>0</v>
      </c>
      <c r="F803" s="160"/>
      <c r="G803" s="160"/>
      <c r="H803" s="159"/>
      <c r="I803" s="160"/>
      <c r="J803" s="160"/>
      <c r="K803" s="160"/>
    </row>
    <row r="804" ht="14.5" customHeight="1" spans="1:11">
      <c r="A804" s="151" t="s">
        <v>1401</v>
      </c>
      <c r="B804" s="148">
        <v>21104</v>
      </c>
      <c r="C804" s="152" t="s">
        <v>1981</v>
      </c>
      <c r="D804" s="150">
        <f>SUM(D805:D810)</f>
        <v>1126</v>
      </c>
      <c r="E804" s="150">
        <f t="shared" ref="E804:K804" si="129">SUM(E805:E810)</f>
        <v>33</v>
      </c>
      <c r="F804" s="150">
        <f t="shared" si="129"/>
        <v>0</v>
      </c>
      <c r="G804" s="150">
        <f t="shared" si="129"/>
        <v>1093</v>
      </c>
      <c r="H804" s="150">
        <f t="shared" si="129"/>
        <v>0</v>
      </c>
      <c r="I804" s="150">
        <f t="shared" si="129"/>
        <v>0</v>
      </c>
      <c r="J804" s="150">
        <f t="shared" si="129"/>
        <v>0</v>
      </c>
      <c r="K804" s="150">
        <f t="shared" si="129"/>
        <v>0</v>
      </c>
    </row>
    <row r="805" ht="14.5" customHeight="1" spans="1:11">
      <c r="A805" s="151" t="s">
        <v>1403</v>
      </c>
      <c r="B805" s="148">
        <v>2110401</v>
      </c>
      <c r="C805" s="153" t="s">
        <v>1982</v>
      </c>
      <c r="D805" s="154">
        <v>981</v>
      </c>
      <c r="E805" s="155">
        <v>0</v>
      </c>
      <c r="F805" s="135"/>
      <c r="G805" s="155">
        <v>981</v>
      </c>
      <c r="H805" s="155">
        <v>0</v>
      </c>
      <c r="I805" s="135"/>
      <c r="J805" s="135"/>
      <c r="K805" s="135"/>
    </row>
    <row r="806" ht="14.5" customHeight="1" spans="1:11">
      <c r="A806" s="151" t="s">
        <v>1403</v>
      </c>
      <c r="B806" s="148">
        <v>2110402</v>
      </c>
      <c r="C806" s="153" t="s">
        <v>1983</v>
      </c>
      <c r="D806" s="154">
        <v>33</v>
      </c>
      <c r="E806" s="155">
        <v>33</v>
      </c>
      <c r="F806" s="135"/>
      <c r="G806" s="135"/>
      <c r="H806" s="155">
        <v>0</v>
      </c>
      <c r="I806" s="135"/>
      <c r="J806" s="135"/>
      <c r="K806" s="135"/>
    </row>
    <row r="807" hidden="1" spans="1:11">
      <c r="A807" s="151" t="s">
        <v>1403</v>
      </c>
      <c r="B807" s="156">
        <v>2110404</v>
      </c>
      <c r="C807" s="157" t="s">
        <v>1984</v>
      </c>
      <c r="D807" s="158"/>
      <c r="E807" s="159">
        <v>0</v>
      </c>
      <c r="F807" s="160"/>
      <c r="G807" s="160"/>
      <c r="H807" s="159"/>
      <c r="I807" s="160"/>
      <c r="J807" s="160"/>
      <c r="K807" s="160"/>
    </row>
    <row r="808" hidden="1" spans="1:11">
      <c r="A808" s="151" t="s">
        <v>1403</v>
      </c>
      <c r="B808" s="156">
        <v>2110405</v>
      </c>
      <c r="C808" s="157" t="s">
        <v>1985</v>
      </c>
      <c r="D808" s="158"/>
      <c r="E808" s="159">
        <v>0</v>
      </c>
      <c r="F808" s="160"/>
      <c r="G808" s="160"/>
      <c r="H808" s="159"/>
      <c r="I808" s="160"/>
      <c r="J808" s="160"/>
      <c r="K808" s="160"/>
    </row>
    <row r="809" ht="14.5" customHeight="1" spans="1:11">
      <c r="A809" s="151" t="s">
        <v>1403</v>
      </c>
      <c r="B809" s="148">
        <v>2110406</v>
      </c>
      <c r="C809" s="153" t="s">
        <v>1986</v>
      </c>
      <c r="D809" s="154">
        <v>112</v>
      </c>
      <c r="E809" s="155">
        <v>0</v>
      </c>
      <c r="F809" s="135"/>
      <c r="G809" s="155">
        <v>112</v>
      </c>
      <c r="H809" s="155">
        <v>0</v>
      </c>
      <c r="I809" s="135"/>
      <c r="J809" s="135"/>
      <c r="K809" s="135"/>
    </row>
    <row r="810" hidden="1" spans="1:11">
      <c r="A810" s="151" t="s">
        <v>1403</v>
      </c>
      <c r="B810" s="156">
        <v>2110499</v>
      </c>
      <c r="C810" s="157" t="s">
        <v>2478</v>
      </c>
      <c r="D810" s="158">
        <v>0</v>
      </c>
      <c r="E810" s="159">
        <v>0</v>
      </c>
      <c r="F810" s="160"/>
      <c r="G810" s="160"/>
      <c r="H810" s="159">
        <v>0</v>
      </c>
      <c r="I810" s="160"/>
      <c r="J810" s="160"/>
      <c r="K810" s="160"/>
    </row>
    <row r="811" ht="14.5" customHeight="1" spans="1:11">
      <c r="A811" s="151" t="s">
        <v>1401</v>
      </c>
      <c r="B811" s="148">
        <v>21105</v>
      </c>
      <c r="C811" s="152" t="s">
        <v>1988</v>
      </c>
      <c r="D811" s="150">
        <f>SUM(D812:D817)</f>
        <v>1453</v>
      </c>
      <c r="E811" s="150">
        <f t="shared" ref="E811:K811" si="130">SUM(E812:E817)</f>
        <v>-1</v>
      </c>
      <c r="F811" s="150">
        <f t="shared" si="130"/>
        <v>0</v>
      </c>
      <c r="G811" s="150">
        <f t="shared" si="130"/>
        <v>1378</v>
      </c>
      <c r="H811" s="150">
        <f t="shared" si="130"/>
        <v>76</v>
      </c>
      <c r="I811" s="150">
        <f t="shared" si="130"/>
        <v>0</v>
      </c>
      <c r="J811" s="150">
        <f t="shared" si="130"/>
        <v>0</v>
      </c>
      <c r="K811" s="150">
        <f t="shared" si="130"/>
        <v>0</v>
      </c>
    </row>
    <row r="812" ht="14.5" customHeight="1" spans="1:11">
      <c r="A812" s="151" t="s">
        <v>1403</v>
      </c>
      <c r="B812" s="148">
        <v>2110501</v>
      </c>
      <c r="C812" s="153" t="s">
        <v>1989</v>
      </c>
      <c r="D812" s="154">
        <v>1453</v>
      </c>
      <c r="E812" s="155">
        <v>-1</v>
      </c>
      <c r="F812" s="135"/>
      <c r="G812" s="155">
        <v>1378</v>
      </c>
      <c r="H812" s="155">
        <v>76</v>
      </c>
      <c r="I812" s="135"/>
      <c r="J812" s="135"/>
      <c r="K812" s="135"/>
    </row>
    <row r="813" hidden="1" spans="1:11">
      <c r="A813" s="151" t="s">
        <v>1403</v>
      </c>
      <c r="B813" s="156">
        <v>2110502</v>
      </c>
      <c r="C813" s="157" t="s">
        <v>1990</v>
      </c>
      <c r="D813" s="158"/>
      <c r="E813" s="159">
        <v>0</v>
      </c>
      <c r="F813" s="160"/>
      <c r="G813" s="160"/>
      <c r="H813" s="159"/>
      <c r="I813" s="160"/>
      <c r="J813" s="160"/>
      <c r="K813" s="160"/>
    </row>
    <row r="814" hidden="1" spans="1:11">
      <c r="A814" s="151" t="s">
        <v>1403</v>
      </c>
      <c r="B814" s="156">
        <v>2110503</v>
      </c>
      <c r="C814" s="157" t="s">
        <v>1991</v>
      </c>
      <c r="D814" s="158"/>
      <c r="E814" s="159">
        <v>0</v>
      </c>
      <c r="F814" s="160"/>
      <c r="G814" s="160"/>
      <c r="H814" s="159"/>
      <c r="I814" s="160"/>
      <c r="J814" s="160"/>
      <c r="K814" s="160"/>
    </row>
    <row r="815" hidden="1" spans="1:11">
      <c r="A815" s="151" t="s">
        <v>1403</v>
      </c>
      <c r="B815" s="156">
        <v>2110506</v>
      </c>
      <c r="C815" s="157" t="s">
        <v>1992</v>
      </c>
      <c r="D815" s="158"/>
      <c r="E815" s="159">
        <v>0</v>
      </c>
      <c r="F815" s="160"/>
      <c r="G815" s="160"/>
      <c r="H815" s="159"/>
      <c r="I815" s="160"/>
      <c r="J815" s="160"/>
      <c r="K815" s="160"/>
    </row>
    <row r="816" hidden="1" spans="1:11">
      <c r="A816" s="151" t="s">
        <v>1403</v>
      </c>
      <c r="B816" s="156">
        <v>2110507</v>
      </c>
      <c r="C816" s="157" t="s">
        <v>1993</v>
      </c>
      <c r="D816" s="158"/>
      <c r="E816" s="159">
        <v>0</v>
      </c>
      <c r="F816" s="160"/>
      <c r="G816" s="160"/>
      <c r="H816" s="159"/>
      <c r="I816" s="160"/>
      <c r="J816" s="160"/>
      <c r="K816" s="160"/>
    </row>
    <row r="817" hidden="1" spans="1:11">
      <c r="A817" s="151" t="s">
        <v>1403</v>
      </c>
      <c r="B817" s="156">
        <v>2110599</v>
      </c>
      <c r="C817" s="157" t="s">
        <v>2479</v>
      </c>
      <c r="D817" s="158">
        <v>0</v>
      </c>
      <c r="E817" s="159">
        <v>0</v>
      </c>
      <c r="F817" s="160"/>
      <c r="G817" s="160"/>
      <c r="H817" s="159">
        <v>0</v>
      </c>
      <c r="I817" s="160"/>
      <c r="J817" s="160"/>
      <c r="K817" s="160"/>
    </row>
    <row r="818" ht="14.5" customHeight="1" spans="1:11">
      <c r="A818" s="151" t="s">
        <v>1401</v>
      </c>
      <c r="B818" s="148">
        <v>21107</v>
      </c>
      <c r="C818" s="152" t="s">
        <v>1995</v>
      </c>
      <c r="D818" s="150">
        <f>SUM(D819:D820)</f>
        <v>587</v>
      </c>
      <c r="E818" s="150">
        <f t="shared" ref="E818:K818" si="131">SUM(E819:E820)</f>
        <v>0</v>
      </c>
      <c r="F818" s="150">
        <f t="shared" si="131"/>
        <v>0</v>
      </c>
      <c r="G818" s="150">
        <f t="shared" si="131"/>
        <v>0</v>
      </c>
      <c r="H818" s="150">
        <f t="shared" si="131"/>
        <v>587</v>
      </c>
      <c r="I818" s="150">
        <f t="shared" si="131"/>
        <v>0</v>
      </c>
      <c r="J818" s="150">
        <f t="shared" si="131"/>
        <v>0</v>
      </c>
      <c r="K818" s="150">
        <f t="shared" si="131"/>
        <v>0</v>
      </c>
    </row>
    <row r="819" hidden="1" spans="1:11">
      <c r="A819" s="151" t="s">
        <v>1403</v>
      </c>
      <c r="B819" s="156">
        <v>2110704</v>
      </c>
      <c r="C819" s="157" t="s">
        <v>1996</v>
      </c>
      <c r="D819" s="158"/>
      <c r="E819" s="159">
        <v>0</v>
      </c>
      <c r="F819" s="160"/>
      <c r="G819" s="160"/>
      <c r="H819" s="159"/>
      <c r="I819" s="160"/>
      <c r="J819" s="160"/>
      <c r="K819" s="160"/>
    </row>
    <row r="820" ht="14.5" customHeight="1" spans="1:11">
      <c r="A820" s="151" t="s">
        <v>1403</v>
      </c>
      <c r="B820" s="148">
        <v>2110799</v>
      </c>
      <c r="C820" s="153" t="s">
        <v>1997</v>
      </c>
      <c r="D820" s="154">
        <v>587</v>
      </c>
      <c r="E820" s="155">
        <v>0</v>
      </c>
      <c r="F820" s="135"/>
      <c r="G820" s="135"/>
      <c r="H820" s="155">
        <v>587</v>
      </c>
      <c r="I820" s="135"/>
      <c r="J820" s="135"/>
      <c r="K820" s="135"/>
    </row>
    <row r="821" hidden="1" spans="1:11">
      <c r="A821" s="151" t="s">
        <v>1401</v>
      </c>
      <c r="B821" s="156">
        <v>21108</v>
      </c>
      <c r="C821" s="161" t="s">
        <v>1998</v>
      </c>
      <c r="D821" s="162">
        <f>SUM(D822:D823)</f>
        <v>0</v>
      </c>
      <c r="E821" s="162">
        <f t="shared" ref="E821:K821" si="132">SUM(E822:E823)</f>
        <v>0</v>
      </c>
      <c r="F821" s="162">
        <f t="shared" si="132"/>
        <v>0</v>
      </c>
      <c r="G821" s="162">
        <f t="shared" si="132"/>
        <v>0</v>
      </c>
      <c r="H821" s="162">
        <f t="shared" si="132"/>
        <v>0</v>
      </c>
      <c r="I821" s="162">
        <f t="shared" si="132"/>
        <v>0</v>
      </c>
      <c r="J821" s="162">
        <f t="shared" si="132"/>
        <v>0</v>
      </c>
      <c r="K821" s="162">
        <f t="shared" si="132"/>
        <v>0</v>
      </c>
    </row>
    <row r="822" hidden="1" spans="1:11">
      <c r="A822" s="151" t="s">
        <v>1403</v>
      </c>
      <c r="B822" s="156">
        <v>2110804</v>
      </c>
      <c r="C822" s="157" t="s">
        <v>1999</v>
      </c>
      <c r="D822" s="158"/>
      <c r="E822" s="159">
        <v>0</v>
      </c>
      <c r="F822" s="160"/>
      <c r="G822" s="160"/>
      <c r="H822" s="159"/>
      <c r="I822" s="160"/>
      <c r="J822" s="160"/>
      <c r="K822" s="160"/>
    </row>
    <row r="823" hidden="1" spans="1:11">
      <c r="A823" s="151" t="s">
        <v>1403</v>
      </c>
      <c r="B823" s="156">
        <v>2110899</v>
      </c>
      <c r="C823" s="157" t="s">
        <v>2000</v>
      </c>
      <c r="D823" s="158"/>
      <c r="E823" s="159">
        <v>0</v>
      </c>
      <c r="F823" s="160"/>
      <c r="G823" s="160"/>
      <c r="H823" s="159"/>
      <c r="I823" s="160"/>
      <c r="J823" s="160"/>
      <c r="K823" s="160"/>
    </row>
    <row r="824" hidden="1" spans="1:11">
      <c r="A824" s="151" t="s">
        <v>1401</v>
      </c>
      <c r="B824" s="156">
        <v>21109</v>
      </c>
      <c r="C824" s="161" t="s">
        <v>2001</v>
      </c>
      <c r="D824" s="162">
        <f>D825</f>
        <v>0</v>
      </c>
      <c r="E824" s="162">
        <f t="shared" ref="E824:K824" si="133">E825</f>
        <v>0</v>
      </c>
      <c r="F824" s="162">
        <f t="shared" si="133"/>
        <v>0</v>
      </c>
      <c r="G824" s="162">
        <f t="shared" si="133"/>
        <v>0</v>
      </c>
      <c r="H824" s="162">
        <f t="shared" si="133"/>
        <v>0</v>
      </c>
      <c r="I824" s="162">
        <f t="shared" si="133"/>
        <v>0</v>
      </c>
      <c r="J824" s="162">
        <f t="shared" si="133"/>
        <v>0</v>
      </c>
      <c r="K824" s="162">
        <f t="shared" si="133"/>
        <v>0</v>
      </c>
    </row>
    <row r="825" hidden="1" spans="1:11">
      <c r="A825" s="151" t="s">
        <v>1403</v>
      </c>
      <c r="B825" s="156">
        <v>2110901</v>
      </c>
      <c r="C825" s="157" t="s">
        <v>2002</v>
      </c>
      <c r="D825" s="158"/>
      <c r="E825" s="159">
        <v>0</v>
      </c>
      <c r="F825" s="160"/>
      <c r="G825" s="160"/>
      <c r="H825" s="159"/>
      <c r="I825" s="160"/>
      <c r="J825" s="160"/>
      <c r="K825" s="160"/>
    </row>
    <row r="826" ht="14.5" customHeight="1" spans="1:11">
      <c r="A826" s="151" t="s">
        <v>1401</v>
      </c>
      <c r="B826" s="148">
        <v>21110</v>
      </c>
      <c r="C826" s="152" t="s">
        <v>2003</v>
      </c>
      <c r="D826" s="150">
        <f>D827</f>
        <v>41</v>
      </c>
      <c r="E826" s="150">
        <f t="shared" ref="E826:K826" si="134">E827</f>
        <v>0</v>
      </c>
      <c r="F826" s="150">
        <f t="shared" si="134"/>
        <v>0</v>
      </c>
      <c r="G826" s="150">
        <f t="shared" si="134"/>
        <v>0</v>
      </c>
      <c r="H826" s="150">
        <f t="shared" si="134"/>
        <v>41</v>
      </c>
      <c r="I826" s="150">
        <f t="shared" si="134"/>
        <v>0</v>
      </c>
      <c r="J826" s="150">
        <f t="shared" si="134"/>
        <v>0</v>
      </c>
      <c r="K826" s="150">
        <f t="shared" si="134"/>
        <v>0</v>
      </c>
    </row>
    <row r="827" ht="14.5" customHeight="1" spans="1:11">
      <c r="A827" s="151" t="s">
        <v>1403</v>
      </c>
      <c r="B827" s="148">
        <v>2111001</v>
      </c>
      <c r="C827" s="153" t="s">
        <v>2004</v>
      </c>
      <c r="D827" s="154">
        <v>41</v>
      </c>
      <c r="E827" s="155">
        <v>0</v>
      </c>
      <c r="F827" s="135"/>
      <c r="G827" s="135"/>
      <c r="H827" s="155">
        <v>41</v>
      </c>
      <c r="I827" s="135"/>
      <c r="J827" s="135"/>
      <c r="K827" s="135"/>
    </row>
    <row r="828" hidden="1" spans="1:11">
      <c r="A828" s="151" t="s">
        <v>1401</v>
      </c>
      <c r="B828" s="156">
        <v>21111</v>
      </c>
      <c r="C828" s="161" t="s">
        <v>2480</v>
      </c>
      <c r="D828" s="162">
        <f>SUM(D829:D833)</f>
        <v>0</v>
      </c>
      <c r="E828" s="162">
        <f t="shared" ref="E828:K828" si="135">SUM(E829:E833)</f>
        <v>0</v>
      </c>
      <c r="F828" s="162">
        <f t="shared" si="135"/>
        <v>0</v>
      </c>
      <c r="G828" s="162">
        <f t="shared" si="135"/>
        <v>0</v>
      </c>
      <c r="H828" s="162">
        <f t="shared" si="135"/>
        <v>0</v>
      </c>
      <c r="I828" s="162">
        <f t="shared" si="135"/>
        <v>0</v>
      </c>
      <c r="J828" s="162">
        <f t="shared" si="135"/>
        <v>0</v>
      </c>
      <c r="K828" s="162">
        <f t="shared" si="135"/>
        <v>0</v>
      </c>
    </row>
    <row r="829" hidden="1" spans="1:11">
      <c r="A829" s="151" t="s">
        <v>1403</v>
      </c>
      <c r="B829" s="156">
        <v>2111101</v>
      </c>
      <c r="C829" s="157" t="s">
        <v>2006</v>
      </c>
      <c r="D829" s="158"/>
      <c r="E829" s="159">
        <v>0</v>
      </c>
      <c r="F829" s="160"/>
      <c r="G829" s="160"/>
      <c r="H829" s="159"/>
      <c r="I829" s="160"/>
      <c r="J829" s="160"/>
      <c r="K829" s="160"/>
    </row>
    <row r="830" hidden="1" spans="1:11">
      <c r="A830" s="151" t="s">
        <v>1403</v>
      </c>
      <c r="B830" s="156">
        <v>2111102</v>
      </c>
      <c r="C830" s="157" t="s">
        <v>2007</v>
      </c>
      <c r="D830" s="158"/>
      <c r="E830" s="159">
        <v>0</v>
      </c>
      <c r="F830" s="160"/>
      <c r="G830" s="160"/>
      <c r="H830" s="159"/>
      <c r="I830" s="160"/>
      <c r="J830" s="160"/>
      <c r="K830" s="160"/>
    </row>
    <row r="831" hidden="1" spans="1:11">
      <c r="A831" s="151" t="s">
        <v>1403</v>
      </c>
      <c r="B831" s="156">
        <v>2111103</v>
      </c>
      <c r="C831" s="157" t="s">
        <v>2481</v>
      </c>
      <c r="D831" s="158"/>
      <c r="E831" s="159">
        <v>0</v>
      </c>
      <c r="F831" s="160"/>
      <c r="G831" s="160"/>
      <c r="H831" s="159"/>
      <c r="I831" s="160"/>
      <c r="J831" s="160"/>
      <c r="K831" s="160"/>
    </row>
    <row r="832" hidden="1" spans="1:11">
      <c r="A832" s="151" t="s">
        <v>1403</v>
      </c>
      <c r="B832" s="156">
        <v>2111104</v>
      </c>
      <c r="C832" s="157" t="s">
        <v>2009</v>
      </c>
      <c r="D832" s="158"/>
      <c r="E832" s="159">
        <v>0</v>
      </c>
      <c r="F832" s="160"/>
      <c r="G832" s="160"/>
      <c r="H832" s="159"/>
      <c r="I832" s="160"/>
      <c r="J832" s="160"/>
      <c r="K832" s="160"/>
    </row>
    <row r="833" hidden="1" spans="1:11">
      <c r="A833" s="151" t="s">
        <v>1403</v>
      </c>
      <c r="B833" s="156">
        <v>2111199</v>
      </c>
      <c r="C833" s="157" t="s">
        <v>2482</v>
      </c>
      <c r="D833" s="158"/>
      <c r="E833" s="159">
        <v>0</v>
      </c>
      <c r="F833" s="160"/>
      <c r="G833" s="160"/>
      <c r="H833" s="159"/>
      <c r="I833" s="160"/>
      <c r="J833" s="160"/>
      <c r="K833" s="160"/>
    </row>
    <row r="834" hidden="1" spans="1:11">
      <c r="A834" s="151" t="s">
        <v>1401</v>
      </c>
      <c r="B834" s="156">
        <v>21112</v>
      </c>
      <c r="C834" s="161" t="s">
        <v>2483</v>
      </c>
      <c r="D834" s="162">
        <f>SUM(D835:D836)</f>
        <v>0</v>
      </c>
      <c r="E834" s="162">
        <f t="shared" ref="E834:K834" si="136">SUM(E835:E836)</f>
        <v>0</v>
      </c>
      <c r="F834" s="162">
        <f t="shared" si="136"/>
        <v>0</v>
      </c>
      <c r="G834" s="162">
        <f t="shared" si="136"/>
        <v>0</v>
      </c>
      <c r="H834" s="162">
        <f t="shared" si="136"/>
        <v>0</v>
      </c>
      <c r="I834" s="162">
        <f t="shared" si="136"/>
        <v>0</v>
      </c>
      <c r="J834" s="162">
        <f t="shared" si="136"/>
        <v>0</v>
      </c>
      <c r="K834" s="162">
        <f t="shared" si="136"/>
        <v>0</v>
      </c>
    </row>
    <row r="835" hidden="1" spans="1:11">
      <c r="A835" s="151" t="s">
        <v>1403</v>
      </c>
      <c r="B835" s="156">
        <v>2111201</v>
      </c>
      <c r="C835" s="157" t="s">
        <v>2012</v>
      </c>
      <c r="D835" s="158"/>
      <c r="E835" s="159">
        <v>0</v>
      </c>
      <c r="F835" s="160"/>
      <c r="G835" s="160"/>
      <c r="H835" s="159"/>
      <c r="I835" s="160"/>
      <c r="J835" s="160"/>
      <c r="K835" s="160"/>
    </row>
    <row r="836" hidden="1" spans="1:11">
      <c r="A836" s="151" t="s">
        <v>1403</v>
      </c>
      <c r="B836" s="164">
        <v>2111299</v>
      </c>
      <c r="C836" s="165" t="s">
        <v>2484</v>
      </c>
      <c r="D836" s="158"/>
      <c r="E836" s="159">
        <v>0</v>
      </c>
      <c r="F836" s="160"/>
      <c r="G836" s="160"/>
      <c r="H836" s="159"/>
      <c r="I836" s="160"/>
      <c r="J836" s="160"/>
      <c r="K836" s="160"/>
    </row>
    <row r="837" hidden="1" spans="1:11">
      <c r="A837" s="151" t="s">
        <v>1401</v>
      </c>
      <c r="B837" s="156">
        <v>21113</v>
      </c>
      <c r="C837" s="161" t="s">
        <v>2014</v>
      </c>
      <c r="D837" s="162">
        <f>D838</f>
        <v>0</v>
      </c>
      <c r="E837" s="162">
        <f t="shared" ref="E837:K837" si="137">E838</f>
        <v>0</v>
      </c>
      <c r="F837" s="162">
        <f t="shared" si="137"/>
        <v>0</v>
      </c>
      <c r="G837" s="162">
        <f t="shared" si="137"/>
        <v>0</v>
      </c>
      <c r="H837" s="162">
        <f t="shared" si="137"/>
        <v>0</v>
      </c>
      <c r="I837" s="162">
        <f t="shared" si="137"/>
        <v>0</v>
      </c>
      <c r="J837" s="162">
        <f t="shared" si="137"/>
        <v>0</v>
      </c>
      <c r="K837" s="162">
        <f t="shared" si="137"/>
        <v>0</v>
      </c>
    </row>
    <row r="838" hidden="1" spans="1:11">
      <c r="A838" s="151" t="s">
        <v>1403</v>
      </c>
      <c r="B838" s="156">
        <v>2111301</v>
      </c>
      <c r="C838" s="157" t="s">
        <v>2015</v>
      </c>
      <c r="D838" s="158"/>
      <c r="E838" s="159">
        <v>0</v>
      </c>
      <c r="F838" s="160"/>
      <c r="G838" s="160"/>
      <c r="H838" s="159"/>
      <c r="I838" s="160"/>
      <c r="J838" s="160"/>
      <c r="K838" s="160"/>
    </row>
    <row r="839" hidden="1" spans="1:11">
      <c r="A839" s="151" t="s">
        <v>1401</v>
      </c>
      <c r="B839" s="156">
        <v>21114</v>
      </c>
      <c r="C839" s="161" t="s">
        <v>2016</v>
      </c>
      <c r="D839" s="162">
        <f>SUM(D840:D849)</f>
        <v>0</v>
      </c>
      <c r="E839" s="162">
        <f t="shared" ref="E839:K839" si="138">SUM(E840:E849)</f>
        <v>0</v>
      </c>
      <c r="F839" s="162">
        <f t="shared" si="138"/>
        <v>0</v>
      </c>
      <c r="G839" s="162">
        <f t="shared" si="138"/>
        <v>0</v>
      </c>
      <c r="H839" s="162">
        <f t="shared" si="138"/>
        <v>0</v>
      </c>
      <c r="I839" s="162">
        <f t="shared" si="138"/>
        <v>0</v>
      </c>
      <c r="J839" s="162">
        <f t="shared" si="138"/>
        <v>0</v>
      </c>
      <c r="K839" s="162">
        <f t="shared" si="138"/>
        <v>0</v>
      </c>
    </row>
    <row r="840" hidden="1" spans="1:11">
      <c r="A840" s="151" t="s">
        <v>1403</v>
      </c>
      <c r="B840" s="156">
        <v>2111401</v>
      </c>
      <c r="C840" s="157" t="s">
        <v>1451</v>
      </c>
      <c r="D840" s="158"/>
      <c r="E840" s="159">
        <v>0</v>
      </c>
      <c r="F840" s="160"/>
      <c r="G840" s="160"/>
      <c r="H840" s="159"/>
      <c r="I840" s="160"/>
      <c r="J840" s="160"/>
      <c r="K840" s="160"/>
    </row>
    <row r="841" hidden="1" spans="1:11">
      <c r="A841" s="151" t="s">
        <v>1403</v>
      </c>
      <c r="B841" s="156">
        <v>2111402</v>
      </c>
      <c r="C841" s="157" t="s">
        <v>1436</v>
      </c>
      <c r="D841" s="158"/>
      <c r="E841" s="159">
        <v>0</v>
      </c>
      <c r="F841" s="160"/>
      <c r="G841" s="160"/>
      <c r="H841" s="159"/>
      <c r="I841" s="160"/>
      <c r="J841" s="160"/>
      <c r="K841" s="160"/>
    </row>
    <row r="842" hidden="1" spans="1:11">
      <c r="A842" s="151" t="s">
        <v>1403</v>
      </c>
      <c r="B842" s="156">
        <v>2111403</v>
      </c>
      <c r="C842" s="157" t="s">
        <v>1406</v>
      </c>
      <c r="D842" s="158"/>
      <c r="E842" s="159">
        <v>0</v>
      </c>
      <c r="F842" s="160"/>
      <c r="G842" s="160"/>
      <c r="H842" s="159"/>
      <c r="I842" s="160"/>
      <c r="J842" s="160"/>
      <c r="K842" s="160"/>
    </row>
    <row r="843" hidden="1" spans="1:11">
      <c r="A843" s="151" t="s">
        <v>1403</v>
      </c>
      <c r="B843" s="156">
        <v>2111406</v>
      </c>
      <c r="C843" s="157" t="s">
        <v>2017</v>
      </c>
      <c r="D843" s="158"/>
      <c r="E843" s="159">
        <v>0</v>
      </c>
      <c r="F843" s="160"/>
      <c r="G843" s="160"/>
      <c r="H843" s="159"/>
      <c r="I843" s="160"/>
      <c r="J843" s="160"/>
      <c r="K843" s="160"/>
    </row>
    <row r="844" hidden="1" spans="1:11">
      <c r="A844" s="151" t="s">
        <v>1403</v>
      </c>
      <c r="B844" s="156">
        <v>2111407</v>
      </c>
      <c r="C844" s="157" t="s">
        <v>2018</v>
      </c>
      <c r="D844" s="158"/>
      <c r="E844" s="159">
        <v>0</v>
      </c>
      <c r="F844" s="160"/>
      <c r="G844" s="160"/>
      <c r="H844" s="159"/>
      <c r="I844" s="160"/>
      <c r="J844" s="160"/>
      <c r="K844" s="160"/>
    </row>
    <row r="845" hidden="1" spans="1:11">
      <c r="A845" s="151" t="s">
        <v>1403</v>
      </c>
      <c r="B845" s="156">
        <v>2111408</v>
      </c>
      <c r="C845" s="157" t="s">
        <v>2019</v>
      </c>
      <c r="D845" s="158"/>
      <c r="E845" s="159">
        <v>0</v>
      </c>
      <c r="F845" s="160"/>
      <c r="G845" s="160"/>
      <c r="H845" s="159"/>
      <c r="I845" s="160"/>
      <c r="J845" s="160"/>
      <c r="K845" s="160"/>
    </row>
    <row r="846" hidden="1" spans="1:11">
      <c r="A846" s="151" t="s">
        <v>1403</v>
      </c>
      <c r="B846" s="156">
        <v>2111411</v>
      </c>
      <c r="C846" s="157" t="s">
        <v>1447</v>
      </c>
      <c r="D846" s="158"/>
      <c r="E846" s="159">
        <v>0</v>
      </c>
      <c r="F846" s="160"/>
      <c r="G846" s="160"/>
      <c r="H846" s="159"/>
      <c r="I846" s="160"/>
      <c r="J846" s="160"/>
      <c r="K846" s="160"/>
    </row>
    <row r="847" hidden="1" spans="1:11">
      <c r="A847" s="151" t="s">
        <v>1403</v>
      </c>
      <c r="B847" s="156">
        <v>2111413</v>
      </c>
      <c r="C847" s="157" t="s">
        <v>2020</v>
      </c>
      <c r="D847" s="158"/>
      <c r="E847" s="159">
        <v>0</v>
      </c>
      <c r="F847" s="160"/>
      <c r="G847" s="160"/>
      <c r="H847" s="159"/>
      <c r="I847" s="160"/>
      <c r="J847" s="160"/>
      <c r="K847" s="160"/>
    </row>
    <row r="848" hidden="1" spans="1:11">
      <c r="A848" s="151" t="s">
        <v>1403</v>
      </c>
      <c r="B848" s="156">
        <v>2111450</v>
      </c>
      <c r="C848" s="157" t="s">
        <v>1413</v>
      </c>
      <c r="D848" s="158"/>
      <c r="E848" s="159">
        <v>0</v>
      </c>
      <c r="F848" s="160"/>
      <c r="G848" s="160"/>
      <c r="H848" s="159"/>
      <c r="I848" s="160"/>
      <c r="J848" s="160"/>
      <c r="K848" s="160"/>
    </row>
    <row r="849" hidden="1" spans="1:11">
      <c r="A849" s="151" t="s">
        <v>1403</v>
      </c>
      <c r="B849" s="156">
        <v>2111499</v>
      </c>
      <c r="C849" s="157" t="s">
        <v>2021</v>
      </c>
      <c r="D849" s="158"/>
      <c r="E849" s="159">
        <v>0</v>
      </c>
      <c r="F849" s="160"/>
      <c r="G849" s="160"/>
      <c r="H849" s="159"/>
      <c r="I849" s="160"/>
      <c r="J849" s="160"/>
      <c r="K849" s="160"/>
    </row>
    <row r="850" ht="14.5" customHeight="1" spans="1:11">
      <c r="A850" s="151" t="s">
        <v>1401</v>
      </c>
      <c r="B850" s="148">
        <v>21199</v>
      </c>
      <c r="C850" s="152" t="s">
        <v>2022</v>
      </c>
      <c r="D850" s="150">
        <f>D851</f>
        <v>1280</v>
      </c>
      <c r="E850" s="150">
        <f t="shared" ref="E850:K850" si="139">E851</f>
        <v>880</v>
      </c>
      <c r="F850" s="150">
        <f t="shared" si="139"/>
        <v>0</v>
      </c>
      <c r="G850" s="150">
        <f t="shared" si="139"/>
        <v>0</v>
      </c>
      <c r="H850" s="150">
        <f t="shared" si="139"/>
        <v>400</v>
      </c>
      <c r="I850" s="150">
        <f t="shared" si="139"/>
        <v>0</v>
      </c>
      <c r="J850" s="150">
        <f t="shared" si="139"/>
        <v>0</v>
      </c>
      <c r="K850" s="150">
        <f t="shared" si="139"/>
        <v>0</v>
      </c>
    </row>
    <row r="851" ht="14.5" customHeight="1" spans="1:11">
      <c r="A851" s="151" t="s">
        <v>1403</v>
      </c>
      <c r="B851" s="148">
        <v>2119999</v>
      </c>
      <c r="C851" s="153" t="s">
        <v>2023</v>
      </c>
      <c r="D851" s="154">
        <v>1280</v>
      </c>
      <c r="E851" s="155">
        <v>880</v>
      </c>
      <c r="F851" s="135"/>
      <c r="G851" s="135"/>
      <c r="H851" s="155">
        <v>400</v>
      </c>
      <c r="I851" s="135"/>
      <c r="J851" s="135"/>
      <c r="K851" s="135"/>
    </row>
    <row r="852" ht="14.5" customHeight="1" spans="1:11">
      <c r="A852" s="151" t="s">
        <v>1399</v>
      </c>
      <c r="B852" s="148">
        <v>212</v>
      </c>
      <c r="C852" s="152" t="s">
        <v>2024</v>
      </c>
      <c r="D852" s="150">
        <f>SUM(D853,D864,D866,D869,D871,D873)</f>
        <v>7173</v>
      </c>
      <c r="E852" s="150">
        <f t="shared" ref="E852:K852" si="140">SUM(E853,E864,E866,E869,E871,E873)</f>
        <v>3164</v>
      </c>
      <c r="F852" s="150">
        <f t="shared" si="140"/>
        <v>0</v>
      </c>
      <c r="G852" s="150">
        <f t="shared" si="140"/>
        <v>0</v>
      </c>
      <c r="H852" s="150">
        <f t="shared" si="140"/>
        <v>4009</v>
      </c>
      <c r="I852" s="150">
        <f t="shared" si="140"/>
        <v>0</v>
      </c>
      <c r="J852" s="150">
        <f t="shared" si="140"/>
        <v>0</v>
      </c>
      <c r="K852" s="150">
        <f t="shared" si="140"/>
        <v>0</v>
      </c>
    </row>
    <row r="853" ht="14.5" customHeight="1" spans="1:11">
      <c r="A853" s="151" t="s">
        <v>1401</v>
      </c>
      <c r="B853" s="148">
        <v>21201</v>
      </c>
      <c r="C853" s="152" t="s">
        <v>2025</v>
      </c>
      <c r="D853" s="150">
        <f>SUM(D854:D863)</f>
        <v>2063</v>
      </c>
      <c r="E853" s="150">
        <f t="shared" ref="E853:K853" si="141">SUM(E854:E863)</f>
        <v>1363</v>
      </c>
      <c r="F853" s="150">
        <f t="shared" si="141"/>
        <v>0</v>
      </c>
      <c r="G853" s="150">
        <f t="shared" si="141"/>
        <v>0</v>
      </c>
      <c r="H853" s="150">
        <f t="shared" si="141"/>
        <v>700</v>
      </c>
      <c r="I853" s="150">
        <f t="shared" si="141"/>
        <v>0</v>
      </c>
      <c r="J853" s="150">
        <f t="shared" si="141"/>
        <v>0</v>
      </c>
      <c r="K853" s="150">
        <f t="shared" si="141"/>
        <v>0</v>
      </c>
    </row>
    <row r="854" ht="14.5" customHeight="1" spans="1:11">
      <c r="A854" s="151" t="s">
        <v>1403</v>
      </c>
      <c r="B854" s="148">
        <v>2120101</v>
      </c>
      <c r="C854" s="153" t="s">
        <v>1404</v>
      </c>
      <c r="D854" s="154">
        <v>1968</v>
      </c>
      <c r="E854" s="155">
        <v>1268</v>
      </c>
      <c r="F854" s="135"/>
      <c r="G854" s="135"/>
      <c r="H854" s="155">
        <v>700</v>
      </c>
      <c r="I854" s="135"/>
      <c r="J854" s="135"/>
      <c r="K854" s="135"/>
    </row>
    <row r="855" ht="14.5" customHeight="1" spans="1:11">
      <c r="A855" s="151" t="s">
        <v>1403</v>
      </c>
      <c r="B855" s="148">
        <v>2120102</v>
      </c>
      <c r="C855" s="153" t="s">
        <v>1405</v>
      </c>
      <c r="D855" s="154">
        <v>95</v>
      </c>
      <c r="E855" s="155">
        <v>95</v>
      </c>
      <c r="F855" s="135"/>
      <c r="G855" s="135"/>
      <c r="H855" s="155">
        <v>0</v>
      </c>
      <c r="I855" s="135"/>
      <c r="J855" s="135"/>
      <c r="K855" s="135"/>
    </row>
    <row r="856" hidden="1" spans="1:11">
      <c r="A856" s="151" t="s">
        <v>1403</v>
      </c>
      <c r="B856" s="156">
        <v>2120103</v>
      </c>
      <c r="C856" s="157" t="s">
        <v>1406</v>
      </c>
      <c r="D856" s="158"/>
      <c r="E856" s="159">
        <v>0</v>
      </c>
      <c r="F856" s="160"/>
      <c r="G856" s="160"/>
      <c r="H856" s="159"/>
      <c r="I856" s="160"/>
      <c r="J856" s="160"/>
      <c r="K856" s="160"/>
    </row>
    <row r="857" hidden="1" spans="1:11">
      <c r="A857" s="151" t="s">
        <v>1403</v>
      </c>
      <c r="B857" s="156">
        <v>2120104</v>
      </c>
      <c r="C857" s="157" t="s">
        <v>2026</v>
      </c>
      <c r="D857" s="158"/>
      <c r="E857" s="159">
        <v>0</v>
      </c>
      <c r="F857" s="160"/>
      <c r="G857" s="160"/>
      <c r="H857" s="159"/>
      <c r="I857" s="160"/>
      <c r="J857" s="160"/>
      <c r="K857" s="160"/>
    </row>
    <row r="858" hidden="1" spans="1:11">
      <c r="A858" s="151" t="s">
        <v>1403</v>
      </c>
      <c r="B858" s="156">
        <v>2120105</v>
      </c>
      <c r="C858" s="157" t="s">
        <v>2027</v>
      </c>
      <c r="D858" s="158"/>
      <c r="E858" s="159">
        <v>0</v>
      </c>
      <c r="F858" s="160"/>
      <c r="G858" s="160"/>
      <c r="H858" s="159"/>
      <c r="I858" s="160"/>
      <c r="J858" s="160"/>
      <c r="K858" s="160"/>
    </row>
    <row r="859" hidden="1" spans="1:11">
      <c r="A859" s="151" t="s">
        <v>1403</v>
      </c>
      <c r="B859" s="156">
        <v>2120106</v>
      </c>
      <c r="C859" s="157" t="s">
        <v>2028</v>
      </c>
      <c r="D859" s="158"/>
      <c r="E859" s="159">
        <v>0</v>
      </c>
      <c r="F859" s="160"/>
      <c r="G859" s="160"/>
      <c r="H859" s="159"/>
      <c r="I859" s="160"/>
      <c r="J859" s="160"/>
      <c r="K859" s="160"/>
    </row>
    <row r="860" hidden="1" spans="1:11">
      <c r="A860" s="151" t="s">
        <v>1403</v>
      </c>
      <c r="B860" s="156">
        <v>2120107</v>
      </c>
      <c r="C860" s="157" t="s">
        <v>2029</v>
      </c>
      <c r="D860" s="158"/>
      <c r="E860" s="159">
        <v>0</v>
      </c>
      <c r="F860" s="160"/>
      <c r="G860" s="160"/>
      <c r="H860" s="159"/>
      <c r="I860" s="160"/>
      <c r="J860" s="160"/>
      <c r="K860" s="160"/>
    </row>
    <row r="861" hidden="1" spans="1:11">
      <c r="A861" s="151" t="s">
        <v>1403</v>
      </c>
      <c r="B861" s="156">
        <v>2120109</v>
      </c>
      <c r="C861" s="157" t="s">
        <v>2030</v>
      </c>
      <c r="D861" s="158"/>
      <c r="E861" s="159">
        <v>0</v>
      </c>
      <c r="F861" s="160"/>
      <c r="G861" s="160"/>
      <c r="H861" s="159"/>
      <c r="I861" s="160"/>
      <c r="J861" s="160"/>
      <c r="K861" s="160"/>
    </row>
    <row r="862" hidden="1" spans="1:11">
      <c r="A862" s="151" t="s">
        <v>1403</v>
      </c>
      <c r="B862" s="156">
        <v>2120110</v>
      </c>
      <c r="C862" s="157" t="s">
        <v>2031</v>
      </c>
      <c r="D862" s="158"/>
      <c r="E862" s="159">
        <v>0</v>
      </c>
      <c r="F862" s="160"/>
      <c r="G862" s="160"/>
      <c r="H862" s="159"/>
      <c r="I862" s="160"/>
      <c r="J862" s="160"/>
      <c r="K862" s="160"/>
    </row>
    <row r="863" hidden="1" spans="1:11">
      <c r="A863" s="151" t="s">
        <v>1403</v>
      </c>
      <c r="B863" s="156">
        <v>2120199</v>
      </c>
      <c r="C863" s="157" t="s">
        <v>2485</v>
      </c>
      <c r="D863" s="158"/>
      <c r="E863" s="159">
        <v>0</v>
      </c>
      <c r="F863" s="160"/>
      <c r="G863" s="160"/>
      <c r="H863" s="159"/>
      <c r="I863" s="160"/>
      <c r="J863" s="160"/>
      <c r="K863" s="160"/>
    </row>
    <row r="864" ht="14.5" customHeight="1" spans="1:11">
      <c r="A864" s="151" t="s">
        <v>1401</v>
      </c>
      <c r="B864" s="148">
        <v>21202</v>
      </c>
      <c r="C864" s="152" t="s">
        <v>2033</v>
      </c>
      <c r="D864" s="150">
        <f>D865</f>
        <v>1001</v>
      </c>
      <c r="E864" s="150">
        <f t="shared" ref="E864:K864" si="142">E865</f>
        <v>1001</v>
      </c>
      <c r="F864" s="150">
        <f t="shared" si="142"/>
        <v>0</v>
      </c>
      <c r="G864" s="150">
        <f t="shared" si="142"/>
        <v>0</v>
      </c>
      <c r="H864" s="150">
        <f t="shared" si="142"/>
        <v>0</v>
      </c>
      <c r="I864" s="150">
        <f t="shared" si="142"/>
        <v>0</v>
      </c>
      <c r="J864" s="150">
        <f t="shared" si="142"/>
        <v>0</v>
      </c>
      <c r="K864" s="150">
        <f t="shared" si="142"/>
        <v>0</v>
      </c>
    </row>
    <row r="865" ht="14.5" customHeight="1" spans="1:11">
      <c r="A865" s="151" t="s">
        <v>1403</v>
      </c>
      <c r="B865" s="148">
        <v>2120201</v>
      </c>
      <c r="C865" s="153" t="s">
        <v>2034</v>
      </c>
      <c r="D865" s="154">
        <v>1001</v>
      </c>
      <c r="E865" s="155">
        <v>1001</v>
      </c>
      <c r="F865" s="135"/>
      <c r="G865" s="135"/>
      <c r="H865" s="155">
        <v>0</v>
      </c>
      <c r="I865" s="135"/>
      <c r="J865" s="135"/>
      <c r="K865" s="135"/>
    </row>
    <row r="866" ht="14.5" customHeight="1" spans="1:11">
      <c r="A866" s="151" t="s">
        <v>1401</v>
      </c>
      <c r="B866" s="148">
        <v>21203</v>
      </c>
      <c r="C866" s="152" t="s">
        <v>2035</v>
      </c>
      <c r="D866" s="150">
        <f>SUM(D867:D868)</f>
        <v>2187</v>
      </c>
      <c r="E866" s="150">
        <f t="shared" ref="E866:K866" si="143">SUM(E867:E868)</f>
        <v>0</v>
      </c>
      <c r="F866" s="150">
        <f t="shared" si="143"/>
        <v>0</v>
      </c>
      <c r="G866" s="150">
        <f t="shared" si="143"/>
        <v>0</v>
      </c>
      <c r="H866" s="150">
        <f t="shared" si="143"/>
        <v>2187</v>
      </c>
      <c r="I866" s="150">
        <f t="shared" si="143"/>
        <v>0</v>
      </c>
      <c r="J866" s="150">
        <f t="shared" si="143"/>
        <v>0</v>
      </c>
      <c r="K866" s="150">
        <f t="shared" si="143"/>
        <v>0</v>
      </c>
    </row>
    <row r="867" ht="14.5" customHeight="1" spans="1:11">
      <c r="A867" s="151" t="s">
        <v>1403</v>
      </c>
      <c r="B867" s="148">
        <v>2120303</v>
      </c>
      <c r="C867" s="153" t="s">
        <v>2036</v>
      </c>
      <c r="D867" s="154">
        <v>368</v>
      </c>
      <c r="E867" s="155">
        <v>0</v>
      </c>
      <c r="F867" s="135"/>
      <c r="G867" s="135"/>
      <c r="H867" s="155">
        <v>368</v>
      </c>
      <c r="I867" s="135"/>
      <c r="J867" s="135"/>
      <c r="K867" s="135"/>
    </row>
    <row r="868" ht="14.5" customHeight="1" spans="1:11">
      <c r="A868" s="151" t="s">
        <v>1403</v>
      </c>
      <c r="B868" s="148">
        <v>2120399</v>
      </c>
      <c r="C868" s="153" t="s">
        <v>2037</v>
      </c>
      <c r="D868" s="154">
        <v>1819</v>
      </c>
      <c r="E868" s="155">
        <v>0</v>
      </c>
      <c r="F868" s="135"/>
      <c r="G868" s="135"/>
      <c r="H868" s="155">
        <v>1819</v>
      </c>
      <c r="I868" s="135"/>
      <c r="J868" s="135"/>
      <c r="K868" s="135"/>
    </row>
    <row r="869" ht="14.5" customHeight="1" spans="1:11">
      <c r="A869" s="151" t="s">
        <v>1401</v>
      </c>
      <c r="B869" s="148">
        <v>21205</v>
      </c>
      <c r="C869" s="152" t="s">
        <v>2038</v>
      </c>
      <c r="D869" s="150">
        <f>D870</f>
        <v>1800</v>
      </c>
      <c r="E869" s="150">
        <f t="shared" ref="E869:K869" si="144">E870</f>
        <v>800</v>
      </c>
      <c r="F869" s="150">
        <f t="shared" si="144"/>
        <v>0</v>
      </c>
      <c r="G869" s="150">
        <f t="shared" si="144"/>
        <v>0</v>
      </c>
      <c r="H869" s="150">
        <f t="shared" si="144"/>
        <v>1000</v>
      </c>
      <c r="I869" s="150">
        <f t="shared" si="144"/>
        <v>0</v>
      </c>
      <c r="J869" s="150">
        <f t="shared" si="144"/>
        <v>0</v>
      </c>
      <c r="K869" s="150">
        <f t="shared" si="144"/>
        <v>0</v>
      </c>
    </row>
    <row r="870" ht="14.5" customHeight="1" spans="1:11">
      <c r="A870" s="151" t="s">
        <v>1403</v>
      </c>
      <c r="B870" s="148">
        <v>2120501</v>
      </c>
      <c r="C870" s="153" t="s">
        <v>2039</v>
      </c>
      <c r="D870" s="154">
        <v>1800</v>
      </c>
      <c r="E870" s="155">
        <v>800</v>
      </c>
      <c r="F870" s="135"/>
      <c r="G870" s="135"/>
      <c r="H870" s="155">
        <v>1000</v>
      </c>
      <c r="I870" s="135"/>
      <c r="J870" s="135"/>
      <c r="K870" s="135"/>
    </row>
    <row r="871" hidden="1" spans="1:11">
      <c r="A871" s="151" t="s">
        <v>1401</v>
      </c>
      <c r="B871" s="156">
        <v>21206</v>
      </c>
      <c r="C871" s="161" t="s">
        <v>2040</v>
      </c>
      <c r="D871" s="162">
        <f>D872</f>
        <v>0</v>
      </c>
      <c r="E871" s="162">
        <f t="shared" ref="E871:K871" si="145">E872</f>
        <v>0</v>
      </c>
      <c r="F871" s="162">
        <f t="shared" si="145"/>
        <v>0</v>
      </c>
      <c r="G871" s="162">
        <f t="shared" si="145"/>
        <v>0</v>
      </c>
      <c r="H871" s="162">
        <f t="shared" si="145"/>
        <v>0</v>
      </c>
      <c r="I871" s="162">
        <f t="shared" si="145"/>
        <v>0</v>
      </c>
      <c r="J871" s="162">
        <f t="shared" si="145"/>
        <v>0</v>
      </c>
      <c r="K871" s="162">
        <f t="shared" si="145"/>
        <v>0</v>
      </c>
    </row>
    <row r="872" hidden="1" spans="1:11">
      <c r="A872" s="151" t="s">
        <v>1403</v>
      </c>
      <c r="B872" s="156">
        <v>2120601</v>
      </c>
      <c r="C872" s="157" t="s">
        <v>2041</v>
      </c>
      <c r="D872" s="158"/>
      <c r="E872" s="159">
        <v>0</v>
      </c>
      <c r="F872" s="160"/>
      <c r="G872" s="160"/>
      <c r="H872" s="159"/>
      <c r="I872" s="160"/>
      <c r="J872" s="160"/>
      <c r="K872" s="160"/>
    </row>
    <row r="873" ht="14.5" customHeight="1" spans="1:11">
      <c r="A873" s="151" t="s">
        <v>1401</v>
      </c>
      <c r="B873" s="148">
        <v>21299</v>
      </c>
      <c r="C873" s="152" t="s">
        <v>2042</v>
      </c>
      <c r="D873" s="150">
        <f>D874</f>
        <v>122</v>
      </c>
      <c r="E873" s="150">
        <f t="shared" ref="E873:K873" si="146">E874</f>
        <v>0</v>
      </c>
      <c r="F873" s="150">
        <f t="shared" si="146"/>
        <v>0</v>
      </c>
      <c r="G873" s="150">
        <f t="shared" si="146"/>
        <v>0</v>
      </c>
      <c r="H873" s="150">
        <f t="shared" si="146"/>
        <v>122</v>
      </c>
      <c r="I873" s="150">
        <f t="shared" si="146"/>
        <v>0</v>
      </c>
      <c r="J873" s="150">
        <f t="shared" si="146"/>
        <v>0</v>
      </c>
      <c r="K873" s="150">
        <f t="shared" si="146"/>
        <v>0</v>
      </c>
    </row>
    <row r="874" ht="14.5" customHeight="1" spans="1:11">
      <c r="A874" s="151" t="s">
        <v>1403</v>
      </c>
      <c r="B874" s="148">
        <v>2129999</v>
      </c>
      <c r="C874" s="153" t="s">
        <v>2043</v>
      </c>
      <c r="D874" s="154">
        <v>122</v>
      </c>
      <c r="E874" s="155">
        <v>0</v>
      </c>
      <c r="F874" s="135"/>
      <c r="G874" s="135"/>
      <c r="H874" s="155">
        <v>122</v>
      </c>
      <c r="I874" s="135"/>
      <c r="J874" s="135"/>
      <c r="K874" s="135"/>
    </row>
    <row r="875" ht="14.5" customHeight="1" spans="1:11">
      <c r="A875" s="151" t="s">
        <v>1399</v>
      </c>
      <c r="B875" s="148">
        <v>213</v>
      </c>
      <c r="C875" s="152" t="s">
        <v>2044</v>
      </c>
      <c r="D875" s="150">
        <f>SUM(D876,D902,D925,D953,D960,D966,D972,D975)</f>
        <v>73569</v>
      </c>
      <c r="E875" s="150">
        <f t="shared" ref="E875:K875" si="147">SUM(E876,E902,E925,E953,E960,E966,E972,E975)</f>
        <v>20606</v>
      </c>
      <c r="F875" s="150">
        <f t="shared" si="147"/>
        <v>2912</v>
      </c>
      <c r="G875" s="150">
        <f t="shared" si="147"/>
        <v>38519</v>
      </c>
      <c r="H875" s="150">
        <f t="shared" si="147"/>
        <v>11532</v>
      </c>
      <c r="I875" s="150">
        <f t="shared" si="147"/>
        <v>0</v>
      </c>
      <c r="J875" s="150">
        <f t="shared" si="147"/>
        <v>0</v>
      </c>
      <c r="K875" s="150">
        <f t="shared" si="147"/>
        <v>0</v>
      </c>
    </row>
    <row r="876" ht="14.5" customHeight="1" spans="1:11">
      <c r="A876" s="151" t="s">
        <v>1401</v>
      </c>
      <c r="B876" s="148">
        <v>21301</v>
      </c>
      <c r="C876" s="152" t="s">
        <v>2045</v>
      </c>
      <c r="D876" s="150">
        <f>SUM(D877:D901)</f>
        <v>25564</v>
      </c>
      <c r="E876" s="150">
        <f t="shared" ref="E876:K876" si="148">SUM(E877:E901)</f>
        <v>3717</v>
      </c>
      <c r="F876" s="150">
        <f t="shared" si="148"/>
        <v>0</v>
      </c>
      <c r="G876" s="150">
        <f t="shared" si="148"/>
        <v>17829</v>
      </c>
      <c r="H876" s="150">
        <f t="shared" si="148"/>
        <v>4018</v>
      </c>
      <c r="I876" s="150">
        <f t="shared" si="148"/>
        <v>0</v>
      </c>
      <c r="J876" s="150">
        <f t="shared" si="148"/>
        <v>0</v>
      </c>
      <c r="K876" s="150">
        <f t="shared" si="148"/>
        <v>0</v>
      </c>
    </row>
    <row r="877" ht="14.5" customHeight="1" spans="1:11">
      <c r="A877" s="151" t="s">
        <v>1403</v>
      </c>
      <c r="B877" s="148">
        <v>2130101</v>
      </c>
      <c r="C877" s="153" t="s">
        <v>1404</v>
      </c>
      <c r="D877" s="154">
        <v>509</v>
      </c>
      <c r="E877" s="155">
        <v>509</v>
      </c>
      <c r="F877" s="135"/>
      <c r="G877" s="135"/>
      <c r="H877" s="155">
        <v>0</v>
      </c>
      <c r="I877" s="135"/>
      <c r="J877" s="135"/>
      <c r="K877" s="135"/>
    </row>
    <row r="878" ht="14.5" customHeight="1" spans="1:11">
      <c r="A878" s="151" t="s">
        <v>1403</v>
      </c>
      <c r="B878" s="148">
        <v>2130102</v>
      </c>
      <c r="C878" s="153" t="s">
        <v>1405</v>
      </c>
      <c r="D878" s="154">
        <v>63</v>
      </c>
      <c r="E878" s="155">
        <v>63</v>
      </c>
      <c r="F878" s="135"/>
      <c r="G878" s="135"/>
      <c r="H878" s="155">
        <v>0</v>
      </c>
      <c r="I878" s="135"/>
      <c r="J878" s="135"/>
      <c r="K878" s="135"/>
    </row>
    <row r="879" hidden="1" spans="1:11">
      <c r="A879" s="151" t="s">
        <v>1403</v>
      </c>
      <c r="B879" s="156">
        <v>2130103</v>
      </c>
      <c r="C879" s="157" t="s">
        <v>1406</v>
      </c>
      <c r="D879" s="158"/>
      <c r="E879" s="159">
        <v>0</v>
      </c>
      <c r="F879" s="160"/>
      <c r="G879" s="160"/>
      <c r="H879" s="159"/>
      <c r="I879" s="160"/>
      <c r="J879" s="160"/>
      <c r="K879" s="160"/>
    </row>
    <row r="880" ht="14.5" customHeight="1" spans="1:11">
      <c r="A880" s="151" t="s">
        <v>1403</v>
      </c>
      <c r="B880" s="148">
        <v>2130104</v>
      </c>
      <c r="C880" s="153" t="s">
        <v>1426</v>
      </c>
      <c r="D880" s="154">
        <v>2950</v>
      </c>
      <c r="E880" s="155">
        <v>2950</v>
      </c>
      <c r="F880" s="135"/>
      <c r="G880" s="135"/>
      <c r="H880" s="155">
        <v>0</v>
      </c>
      <c r="I880" s="135"/>
      <c r="J880" s="135"/>
      <c r="K880" s="135"/>
    </row>
    <row r="881" hidden="1" spans="1:11">
      <c r="A881" s="151" t="s">
        <v>1403</v>
      </c>
      <c r="B881" s="156">
        <v>2130105</v>
      </c>
      <c r="C881" s="157" t="s">
        <v>2046</v>
      </c>
      <c r="D881" s="158"/>
      <c r="E881" s="159">
        <v>0</v>
      </c>
      <c r="F881" s="160"/>
      <c r="G881" s="160"/>
      <c r="H881" s="159"/>
      <c r="I881" s="160"/>
      <c r="J881" s="160"/>
      <c r="K881" s="160"/>
    </row>
    <row r="882" ht="14.5" customHeight="1" spans="1:11">
      <c r="A882" s="151" t="s">
        <v>1403</v>
      </c>
      <c r="B882" s="148">
        <v>2130106</v>
      </c>
      <c r="C882" s="153" t="s">
        <v>2047</v>
      </c>
      <c r="D882" s="154">
        <v>21</v>
      </c>
      <c r="E882" s="155">
        <v>21</v>
      </c>
      <c r="F882" s="135"/>
      <c r="G882" s="135"/>
      <c r="H882" s="155">
        <v>0</v>
      </c>
      <c r="I882" s="135"/>
      <c r="J882" s="135"/>
      <c r="K882" s="135"/>
    </row>
    <row r="883" ht="14.5" customHeight="1" spans="1:11">
      <c r="A883" s="151" t="s">
        <v>1403</v>
      </c>
      <c r="B883" s="148">
        <v>2130108</v>
      </c>
      <c r="C883" s="153" t="s">
        <v>2048</v>
      </c>
      <c r="D883" s="154">
        <v>523</v>
      </c>
      <c r="E883" s="155">
        <v>159</v>
      </c>
      <c r="F883" s="135"/>
      <c r="G883" s="155">
        <v>364</v>
      </c>
      <c r="H883" s="155">
        <v>0</v>
      </c>
      <c r="I883" s="135"/>
      <c r="J883" s="135"/>
      <c r="K883" s="135"/>
    </row>
    <row r="884" ht="14.5" customHeight="1" spans="1:11">
      <c r="A884" s="151" t="s">
        <v>1403</v>
      </c>
      <c r="B884" s="148">
        <v>2130109</v>
      </c>
      <c r="C884" s="153" t="s">
        <v>2049</v>
      </c>
      <c r="D884" s="154">
        <v>6</v>
      </c>
      <c r="E884" s="155">
        <v>1</v>
      </c>
      <c r="F884" s="135"/>
      <c r="G884" s="135"/>
      <c r="H884" s="155">
        <v>5</v>
      </c>
      <c r="I884" s="135"/>
      <c r="J884" s="135"/>
      <c r="K884" s="135"/>
    </row>
    <row r="885" ht="14.5" customHeight="1" spans="1:11">
      <c r="A885" s="151" t="s">
        <v>1403</v>
      </c>
      <c r="B885" s="148">
        <v>2130110</v>
      </c>
      <c r="C885" s="153" t="s">
        <v>2050</v>
      </c>
      <c r="D885" s="154">
        <v>22</v>
      </c>
      <c r="E885" s="155">
        <v>0</v>
      </c>
      <c r="F885" s="135"/>
      <c r="G885" s="155">
        <v>22</v>
      </c>
      <c r="H885" s="155">
        <v>0</v>
      </c>
      <c r="I885" s="135"/>
      <c r="J885" s="135"/>
      <c r="K885" s="135"/>
    </row>
    <row r="886" hidden="1" spans="1:11">
      <c r="A886" s="151" t="s">
        <v>1403</v>
      </c>
      <c r="B886" s="156">
        <v>2130111</v>
      </c>
      <c r="C886" s="157" t="s">
        <v>2051</v>
      </c>
      <c r="D886" s="158"/>
      <c r="E886" s="159">
        <v>0</v>
      </c>
      <c r="F886" s="160"/>
      <c r="G886" s="160"/>
      <c r="H886" s="159"/>
      <c r="I886" s="160"/>
      <c r="J886" s="160"/>
      <c r="K886" s="160"/>
    </row>
    <row r="887" hidden="1" spans="1:11">
      <c r="A887" s="151" t="s">
        <v>1403</v>
      </c>
      <c r="B887" s="156">
        <v>2130112</v>
      </c>
      <c r="C887" s="157" t="s">
        <v>2052</v>
      </c>
      <c r="D887" s="158"/>
      <c r="E887" s="159">
        <v>0</v>
      </c>
      <c r="F887" s="160"/>
      <c r="G887" s="160"/>
      <c r="H887" s="159"/>
      <c r="I887" s="160"/>
      <c r="J887" s="160"/>
      <c r="K887" s="160"/>
    </row>
    <row r="888" hidden="1" spans="1:11">
      <c r="A888" s="151" t="s">
        <v>1403</v>
      </c>
      <c r="B888" s="156">
        <v>2130114</v>
      </c>
      <c r="C888" s="157" t="s">
        <v>2053</v>
      </c>
      <c r="D888" s="158"/>
      <c r="E888" s="159">
        <v>0</v>
      </c>
      <c r="F888" s="160"/>
      <c r="G888" s="160"/>
      <c r="H888" s="159"/>
      <c r="I888" s="160"/>
      <c r="J888" s="160"/>
      <c r="K888" s="160"/>
    </row>
    <row r="889" ht="14.5" customHeight="1" spans="1:11">
      <c r="A889" s="151" t="s">
        <v>1403</v>
      </c>
      <c r="B889" s="148">
        <v>2130119</v>
      </c>
      <c r="C889" s="153" t="s">
        <v>2054</v>
      </c>
      <c r="D889" s="154">
        <v>365</v>
      </c>
      <c r="E889" s="155">
        <v>1</v>
      </c>
      <c r="F889" s="135"/>
      <c r="G889" s="135"/>
      <c r="H889" s="155">
        <v>364</v>
      </c>
      <c r="I889" s="135"/>
      <c r="J889" s="135"/>
      <c r="K889" s="135"/>
    </row>
    <row r="890" ht="14.5" customHeight="1" spans="1:11">
      <c r="A890" s="151" t="s">
        <v>1403</v>
      </c>
      <c r="B890" s="148">
        <v>2130120</v>
      </c>
      <c r="C890" s="153" t="s">
        <v>2055</v>
      </c>
      <c r="D890" s="154">
        <v>3805</v>
      </c>
      <c r="E890" s="155">
        <v>0</v>
      </c>
      <c r="F890" s="135"/>
      <c r="G890" s="155">
        <v>3730</v>
      </c>
      <c r="H890" s="155">
        <v>75</v>
      </c>
      <c r="I890" s="135"/>
      <c r="J890" s="135"/>
      <c r="K890" s="135"/>
    </row>
    <row r="891" hidden="1" spans="1:11">
      <c r="A891" s="151" t="s">
        <v>1403</v>
      </c>
      <c r="B891" s="156">
        <v>2130121</v>
      </c>
      <c r="C891" s="157" t="s">
        <v>2056</v>
      </c>
      <c r="D891" s="158"/>
      <c r="E891" s="159">
        <v>0</v>
      </c>
      <c r="F891" s="160"/>
      <c r="G891" s="160"/>
      <c r="H891" s="159"/>
      <c r="I891" s="160"/>
      <c r="J891" s="160"/>
      <c r="K891" s="160"/>
    </row>
    <row r="892" ht="14.5" customHeight="1" spans="1:11">
      <c r="A892" s="151" t="s">
        <v>1403</v>
      </c>
      <c r="B892" s="148">
        <v>2130122</v>
      </c>
      <c r="C892" s="153" t="s">
        <v>2057</v>
      </c>
      <c r="D892" s="154">
        <v>9983</v>
      </c>
      <c r="E892" s="155">
        <v>2</v>
      </c>
      <c r="F892" s="135"/>
      <c r="G892" s="155">
        <f>9221-5</f>
        <v>9216</v>
      </c>
      <c r="H892" s="155">
        <v>765</v>
      </c>
      <c r="I892" s="135"/>
      <c r="J892" s="135"/>
      <c r="K892" s="135"/>
    </row>
    <row r="893" ht="14.5" customHeight="1" spans="1:11">
      <c r="A893" s="151" t="s">
        <v>1403</v>
      </c>
      <c r="B893" s="148">
        <v>2130124</v>
      </c>
      <c r="C893" s="153" t="s">
        <v>2058</v>
      </c>
      <c r="D893" s="154">
        <v>2937</v>
      </c>
      <c r="E893" s="155">
        <v>15</v>
      </c>
      <c r="F893" s="135"/>
      <c r="G893" s="155">
        <v>2655</v>
      </c>
      <c r="H893" s="155">
        <v>267</v>
      </c>
      <c r="I893" s="135"/>
      <c r="J893" s="135"/>
      <c r="K893" s="135"/>
    </row>
    <row r="894" hidden="1" spans="1:11">
      <c r="A894" s="151" t="s">
        <v>1403</v>
      </c>
      <c r="B894" s="156">
        <v>2130125</v>
      </c>
      <c r="C894" s="157" t="s">
        <v>2486</v>
      </c>
      <c r="D894" s="158"/>
      <c r="E894" s="159">
        <v>0</v>
      </c>
      <c r="F894" s="160"/>
      <c r="G894" s="160"/>
      <c r="H894" s="159"/>
      <c r="I894" s="160"/>
      <c r="J894" s="160"/>
      <c r="K894" s="160"/>
    </row>
    <row r="895" ht="14.5" customHeight="1" spans="1:11">
      <c r="A895" s="151" t="s">
        <v>1403</v>
      </c>
      <c r="B895" s="148">
        <v>2130126</v>
      </c>
      <c r="C895" s="153" t="s">
        <v>2060</v>
      </c>
      <c r="D895" s="154">
        <v>640</v>
      </c>
      <c r="E895" s="155">
        <v>0</v>
      </c>
      <c r="F895" s="135"/>
      <c r="G895" s="155">
        <v>640</v>
      </c>
      <c r="H895" s="155">
        <v>0</v>
      </c>
      <c r="I895" s="135"/>
      <c r="J895" s="135"/>
      <c r="K895" s="135"/>
    </row>
    <row r="896" ht="14.5" customHeight="1" spans="1:11">
      <c r="A896" s="151" t="s">
        <v>1403</v>
      </c>
      <c r="B896" s="148">
        <v>2130135</v>
      </c>
      <c r="C896" s="153" t="s">
        <v>2061</v>
      </c>
      <c r="D896" s="154">
        <v>1096</v>
      </c>
      <c r="E896" s="155">
        <v>-4</v>
      </c>
      <c r="F896" s="135"/>
      <c r="G896" s="155">
        <v>1095</v>
      </c>
      <c r="H896" s="155">
        <v>5</v>
      </c>
      <c r="I896" s="135"/>
      <c r="J896" s="135"/>
      <c r="K896" s="135"/>
    </row>
    <row r="897" ht="14.5" customHeight="1" spans="1:11">
      <c r="A897" s="151" t="s">
        <v>1403</v>
      </c>
      <c r="B897" s="148">
        <v>2130142</v>
      </c>
      <c r="C897" s="153" t="s">
        <v>2062</v>
      </c>
      <c r="D897" s="154">
        <v>1000</v>
      </c>
      <c r="E897" s="155">
        <v>0</v>
      </c>
      <c r="F897" s="135"/>
      <c r="G897" s="135"/>
      <c r="H897" s="155">
        <v>1000</v>
      </c>
      <c r="I897" s="135"/>
      <c r="J897" s="135"/>
      <c r="K897" s="135"/>
    </row>
    <row r="898" hidden="1" spans="1:11">
      <c r="A898" s="151" t="s">
        <v>1403</v>
      </c>
      <c r="B898" s="156">
        <v>2130148</v>
      </c>
      <c r="C898" s="157" t="s">
        <v>2063</v>
      </c>
      <c r="D898" s="158"/>
      <c r="E898" s="159">
        <v>0</v>
      </c>
      <c r="F898" s="160"/>
      <c r="G898" s="160"/>
      <c r="H898" s="159"/>
      <c r="I898" s="160"/>
      <c r="J898" s="160"/>
      <c r="K898" s="160"/>
    </row>
    <row r="899" hidden="1" spans="1:11">
      <c r="A899" s="151" t="s">
        <v>1403</v>
      </c>
      <c r="B899" s="156">
        <v>2130152</v>
      </c>
      <c r="C899" s="157" t="s">
        <v>2064</v>
      </c>
      <c r="D899" s="158"/>
      <c r="E899" s="159">
        <v>0</v>
      </c>
      <c r="F899" s="160"/>
      <c r="G899" s="160"/>
      <c r="H899" s="159"/>
      <c r="I899" s="160"/>
      <c r="J899" s="160"/>
      <c r="K899" s="160"/>
    </row>
    <row r="900" ht="14.5" customHeight="1" spans="1:11">
      <c r="A900" s="151" t="s">
        <v>1403</v>
      </c>
      <c r="B900" s="148">
        <v>2130153</v>
      </c>
      <c r="C900" s="153" t="s">
        <v>2065</v>
      </c>
      <c r="D900" s="154">
        <v>1644</v>
      </c>
      <c r="E900" s="155">
        <v>0</v>
      </c>
      <c r="F900" s="135"/>
      <c r="G900" s="155">
        <v>107</v>
      </c>
      <c r="H900" s="155">
        <v>1537</v>
      </c>
      <c r="I900" s="135"/>
      <c r="J900" s="135"/>
      <c r="K900" s="135"/>
    </row>
    <row r="901" hidden="1" spans="1:11">
      <c r="A901" s="151" t="s">
        <v>1403</v>
      </c>
      <c r="B901" s="156">
        <v>2130199</v>
      </c>
      <c r="C901" s="157" t="s">
        <v>2487</v>
      </c>
      <c r="D901" s="158"/>
      <c r="E901" s="159">
        <v>0</v>
      </c>
      <c r="F901" s="160"/>
      <c r="G901" s="160"/>
      <c r="H901" s="159"/>
      <c r="I901" s="160"/>
      <c r="J901" s="160"/>
      <c r="K901" s="160"/>
    </row>
    <row r="902" ht="14.5" customHeight="1" spans="1:11">
      <c r="A902" s="151" t="s">
        <v>1401</v>
      </c>
      <c r="B902" s="148">
        <v>21302</v>
      </c>
      <c r="C902" s="152" t="s">
        <v>2067</v>
      </c>
      <c r="D902" s="150">
        <f>SUM(D903:D924)</f>
        <v>3647</v>
      </c>
      <c r="E902" s="150">
        <f t="shared" ref="E902:K902" si="149">SUM(E903:E924)</f>
        <v>1323</v>
      </c>
      <c r="F902" s="150">
        <f t="shared" si="149"/>
        <v>0</v>
      </c>
      <c r="G902" s="150">
        <f t="shared" si="149"/>
        <v>1114</v>
      </c>
      <c r="H902" s="150">
        <f t="shared" si="149"/>
        <v>1210</v>
      </c>
      <c r="I902" s="150">
        <f t="shared" si="149"/>
        <v>0</v>
      </c>
      <c r="J902" s="150">
        <f t="shared" si="149"/>
        <v>0</v>
      </c>
      <c r="K902" s="150">
        <f t="shared" si="149"/>
        <v>0</v>
      </c>
    </row>
    <row r="903" ht="14.5" customHeight="1" spans="1:11">
      <c r="A903" s="151" t="s">
        <v>1403</v>
      </c>
      <c r="B903" s="148">
        <v>2130201</v>
      </c>
      <c r="C903" s="153" t="s">
        <v>1404</v>
      </c>
      <c r="D903" s="154">
        <v>1076</v>
      </c>
      <c r="E903" s="155">
        <v>1076</v>
      </c>
      <c r="F903" s="135"/>
      <c r="G903" s="135"/>
      <c r="H903" s="155">
        <v>0</v>
      </c>
      <c r="I903" s="135"/>
      <c r="J903" s="135"/>
      <c r="K903" s="135"/>
    </row>
    <row r="904" ht="14.5" customHeight="1" spans="1:11">
      <c r="A904" s="151" t="s">
        <v>1403</v>
      </c>
      <c r="B904" s="148">
        <v>2130202</v>
      </c>
      <c r="C904" s="153" t="s">
        <v>1405</v>
      </c>
      <c r="D904" s="154">
        <v>58</v>
      </c>
      <c r="E904" s="155">
        <v>58</v>
      </c>
      <c r="F904" s="135"/>
      <c r="G904" s="135"/>
      <c r="H904" s="155">
        <v>0</v>
      </c>
      <c r="I904" s="135"/>
      <c r="J904" s="135"/>
      <c r="K904" s="135"/>
    </row>
    <row r="905" hidden="1" spans="1:11">
      <c r="A905" s="151" t="s">
        <v>1403</v>
      </c>
      <c r="B905" s="156">
        <v>2130203</v>
      </c>
      <c r="C905" s="157" t="s">
        <v>1406</v>
      </c>
      <c r="D905" s="158"/>
      <c r="E905" s="159">
        <v>0</v>
      </c>
      <c r="F905" s="160"/>
      <c r="G905" s="160"/>
      <c r="H905" s="159"/>
      <c r="I905" s="160"/>
      <c r="J905" s="160"/>
      <c r="K905" s="160"/>
    </row>
    <row r="906" hidden="1" spans="1:11">
      <c r="A906" s="151" t="s">
        <v>1403</v>
      </c>
      <c r="B906" s="156">
        <v>2130204</v>
      </c>
      <c r="C906" s="157" t="s">
        <v>2068</v>
      </c>
      <c r="D906" s="158"/>
      <c r="E906" s="159">
        <v>0</v>
      </c>
      <c r="F906" s="160"/>
      <c r="G906" s="160"/>
      <c r="H906" s="159"/>
      <c r="I906" s="160"/>
      <c r="J906" s="160"/>
      <c r="K906" s="160"/>
    </row>
    <row r="907" ht="14.5" customHeight="1" spans="1:11">
      <c r="A907" s="151" t="s">
        <v>1403</v>
      </c>
      <c r="B907" s="148">
        <v>2130205</v>
      </c>
      <c r="C907" s="153" t="s">
        <v>2069</v>
      </c>
      <c r="D907" s="154">
        <v>117</v>
      </c>
      <c r="E907" s="155">
        <v>0</v>
      </c>
      <c r="F907" s="135"/>
      <c r="G907" s="135"/>
      <c r="H907" s="155">
        <v>117</v>
      </c>
      <c r="I907" s="135"/>
      <c r="J907" s="135"/>
      <c r="K907" s="135"/>
    </row>
    <row r="908" ht="14.5" customHeight="1" spans="1:11">
      <c r="A908" s="151" t="s">
        <v>1403</v>
      </c>
      <c r="B908" s="148">
        <v>2130206</v>
      </c>
      <c r="C908" s="153" t="s">
        <v>2070</v>
      </c>
      <c r="D908" s="154">
        <v>4</v>
      </c>
      <c r="E908" s="155">
        <v>0</v>
      </c>
      <c r="F908" s="135"/>
      <c r="G908" s="135"/>
      <c r="H908" s="155">
        <v>4</v>
      </c>
      <c r="I908" s="135"/>
      <c r="J908" s="135"/>
      <c r="K908" s="135"/>
    </row>
    <row r="909" ht="14.5" customHeight="1" spans="1:11">
      <c r="A909" s="151" t="s">
        <v>1403</v>
      </c>
      <c r="B909" s="148">
        <v>2130207</v>
      </c>
      <c r="C909" s="153" t="s">
        <v>2071</v>
      </c>
      <c r="D909" s="154">
        <v>220</v>
      </c>
      <c r="E909" s="155">
        <v>190</v>
      </c>
      <c r="F909" s="135"/>
      <c r="G909" s="155">
        <v>30</v>
      </c>
      <c r="H909" s="155">
        <v>0</v>
      </c>
      <c r="I909" s="135"/>
      <c r="J909" s="135"/>
      <c r="K909" s="135"/>
    </row>
    <row r="910" ht="14.5" customHeight="1" spans="1:11">
      <c r="A910" s="151" t="s">
        <v>1403</v>
      </c>
      <c r="B910" s="148">
        <v>2130209</v>
      </c>
      <c r="C910" s="153" t="s">
        <v>2072</v>
      </c>
      <c r="D910" s="154">
        <v>1033</v>
      </c>
      <c r="E910" s="155">
        <v>1</v>
      </c>
      <c r="F910" s="135"/>
      <c r="G910" s="135"/>
      <c r="H910" s="155">
        <v>1032</v>
      </c>
      <c r="I910" s="135"/>
      <c r="J910" s="135"/>
      <c r="K910" s="135"/>
    </row>
    <row r="911" hidden="1" spans="1:11">
      <c r="A911" s="151" t="s">
        <v>1403</v>
      </c>
      <c r="B911" s="156">
        <v>2130211</v>
      </c>
      <c r="C911" s="157" t="s">
        <v>2488</v>
      </c>
      <c r="D911" s="158"/>
      <c r="E911" s="159">
        <v>0</v>
      </c>
      <c r="F911" s="160"/>
      <c r="G911" s="160"/>
      <c r="H911" s="159"/>
      <c r="I911" s="160"/>
      <c r="J911" s="160"/>
      <c r="K911" s="160"/>
    </row>
    <row r="912" ht="14.5" customHeight="1" spans="1:11">
      <c r="A912" s="151" t="s">
        <v>1403</v>
      </c>
      <c r="B912" s="148">
        <v>2130212</v>
      </c>
      <c r="C912" s="153" t="s">
        <v>2074</v>
      </c>
      <c r="D912" s="154">
        <v>11</v>
      </c>
      <c r="E912" s="155">
        <v>0</v>
      </c>
      <c r="F912" s="135"/>
      <c r="G912" s="135"/>
      <c r="H912" s="155">
        <v>11</v>
      </c>
      <c r="I912" s="135"/>
      <c r="J912" s="135"/>
      <c r="K912" s="135"/>
    </row>
    <row r="913" hidden="1" spans="1:11">
      <c r="A913" s="151" t="s">
        <v>1403</v>
      </c>
      <c r="B913" s="156">
        <v>2130213</v>
      </c>
      <c r="C913" s="157" t="s">
        <v>2075</v>
      </c>
      <c r="D913" s="158"/>
      <c r="E913" s="159">
        <v>0</v>
      </c>
      <c r="F913" s="160"/>
      <c r="G913" s="160"/>
      <c r="H913" s="159"/>
      <c r="I913" s="160"/>
      <c r="J913" s="160"/>
      <c r="K913" s="160"/>
    </row>
    <row r="914" hidden="1" spans="1:11">
      <c r="A914" s="151" t="s">
        <v>1403</v>
      </c>
      <c r="B914" s="156">
        <v>2130217</v>
      </c>
      <c r="C914" s="157" t="s">
        <v>2076</v>
      </c>
      <c r="D914" s="158"/>
      <c r="E914" s="159">
        <v>0</v>
      </c>
      <c r="F914" s="160"/>
      <c r="G914" s="160"/>
      <c r="H914" s="159"/>
      <c r="I914" s="160"/>
      <c r="J914" s="160"/>
      <c r="K914" s="160"/>
    </row>
    <row r="915" hidden="1" spans="1:11">
      <c r="A915" s="151" t="s">
        <v>1403</v>
      </c>
      <c r="B915" s="156">
        <v>2130220</v>
      </c>
      <c r="C915" s="157" t="s">
        <v>2077</v>
      </c>
      <c r="D915" s="158"/>
      <c r="E915" s="159">
        <v>0</v>
      </c>
      <c r="F915" s="160"/>
      <c r="G915" s="160"/>
      <c r="H915" s="159"/>
      <c r="I915" s="160"/>
      <c r="J915" s="160"/>
      <c r="K915" s="160"/>
    </row>
    <row r="916" ht="14.5" customHeight="1" spans="1:11">
      <c r="A916" s="151" t="s">
        <v>1403</v>
      </c>
      <c r="B916" s="148">
        <v>2130221</v>
      </c>
      <c r="C916" s="153" t="s">
        <v>2078</v>
      </c>
      <c r="D916" s="154">
        <v>647</v>
      </c>
      <c r="E916" s="155">
        <v>0</v>
      </c>
      <c r="F916" s="135"/>
      <c r="G916" s="155">
        <v>647</v>
      </c>
      <c r="H916" s="155">
        <v>0</v>
      </c>
      <c r="I916" s="135"/>
      <c r="J916" s="135"/>
      <c r="K916" s="135"/>
    </row>
    <row r="917" hidden="1" spans="1:11">
      <c r="A917" s="151" t="s">
        <v>1403</v>
      </c>
      <c r="B917" s="156">
        <v>2130223</v>
      </c>
      <c r="C917" s="157" t="s">
        <v>2079</v>
      </c>
      <c r="D917" s="158"/>
      <c r="E917" s="159">
        <v>0</v>
      </c>
      <c r="F917" s="160"/>
      <c r="G917" s="160"/>
      <c r="H917" s="159"/>
      <c r="I917" s="160"/>
      <c r="J917" s="160"/>
      <c r="K917" s="160"/>
    </row>
    <row r="918" hidden="1" spans="1:11">
      <c r="A918" s="151" t="s">
        <v>1403</v>
      </c>
      <c r="B918" s="156">
        <v>2130226</v>
      </c>
      <c r="C918" s="157" t="s">
        <v>2080</v>
      </c>
      <c r="D918" s="158"/>
      <c r="E918" s="159">
        <v>0</v>
      </c>
      <c r="F918" s="160"/>
      <c r="G918" s="160"/>
      <c r="H918" s="159"/>
      <c r="I918" s="160"/>
      <c r="J918" s="160"/>
      <c r="K918" s="160"/>
    </row>
    <row r="919" hidden="1" spans="1:11">
      <c r="A919" s="151" t="s">
        <v>1403</v>
      </c>
      <c r="B919" s="156">
        <v>2130227</v>
      </c>
      <c r="C919" s="157" t="s">
        <v>2489</v>
      </c>
      <c r="D919" s="158"/>
      <c r="E919" s="159">
        <v>0</v>
      </c>
      <c r="F919" s="160"/>
      <c r="G919" s="160"/>
      <c r="H919" s="159"/>
      <c r="I919" s="160"/>
      <c r="J919" s="160"/>
      <c r="K919" s="160"/>
    </row>
    <row r="920" ht="14.5" customHeight="1" spans="1:11">
      <c r="A920" s="151" t="s">
        <v>1403</v>
      </c>
      <c r="B920" s="148">
        <v>2130234</v>
      </c>
      <c r="C920" s="153" t="s">
        <v>2082</v>
      </c>
      <c r="D920" s="154">
        <v>333</v>
      </c>
      <c r="E920" s="155">
        <v>-1</v>
      </c>
      <c r="F920" s="135"/>
      <c r="G920" s="155">
        <v>324</v>
      </c>
      <c r="H920" s="155">
        <v>10</v>
      </c>
      <c r="I920" s="135"/>
      <c r="J920" s="135"/>
      <c r="K920" s="135"/>
    </row>
    <row r="921" ht="14.5" customHeight="1" spans="1:11">
      <c r="A921" s="151" t="s">
        <v>1403</v>
      </c>
      <c r="B921" s="148">
        <v>2130236</v>
      </c>
      <c r="C921" s="153" t="s">
        <v>2083</v>
      </c>
      <c r="D921" s="154">
        <v>7</v>
      </c>
      <c r="E921" s="155">
        <v>0</v>
      </c>
      <c r="F921" s="135"/>
      <c r="G921" s="135"/>
      <c r="H921" s="155">
        <v>7</v>
      </c>
      <c r="I921" s="135"/>
      <c r="J921" s="135"/>
      <c r="K921" s="135"/>
    </row>
    <row r="922" hidden="1" spans="1:11">
      <c r="A922" s="151" t="s">
        <v>1403</v>
      </c>
      <c r="B922" s="156">
        <v>2130237</v>
      </c>
      <c r="C922" s="157" t="s">
        <v>2052</v>
      </c>
      <c r="D922" s="158"/>
      <c r="E922" s="159">
        <v>0</v>
      </c>
      <c r="F922" s="160"/>
      <c r="G922" s="160"/>
      <c r="H922" s="159"/>
      <c r="I922" s="160"/>
      <c r="J922" s="160"/>
      <c r="K922" s="160"/>
    </row>
    <row r="923" ht="14.5" customHeight="1" spans="1:11">
      <c r="A923" s="151" t="s">
        <v>1403</v>
      </c>
      <c r="B923" s="148">
        <v>2130238</v>
      </c>
      <c r="C923" s="153" t="s">
        <v>2084</v>
      </c>
      <c r="D923" s="154">
        <v>141</v>
      </c>
      <c r="E923" s="155">
        <v>-1</v>
      </c>
      <c r="F923" s="135"/>
      <c r="G923" s="155">
        <v>113</v>
      </c>
      <c r="H923" s="155">
        <v>29</v>
      </c>
      <c r="I923" s="135"/>
      <c r="J923" s="135"/>
      <c r="K923" s="135"/>
    </row>
    <row r="924" hidden="1" spans="1:11">
      <c r="A924" s="151" t="s">
        <v>1403</v>
      </c>
      <c r="B924" s="156">
        <v>2130299</v>
      </c>
      <c r="C924" s="157" t="s">
        <v>2490</v>
      </c>
      <c r="D924" s="158">
        <v>0</v>
      </c>
      <c r="E924" s="159">
        <v>0</v>
      </c>
      <c r="F924" s="160"/>
      <c r="G924" s="160"/>
      <c r="H924" s="159">
        <v>0</v>
      </c>
      <c r="I924" s="160"/>
      <c r="J924" s="160"/>
      <c r="K924" s="160"/>
    </row>
    <row r="925" ht="14.5" customHeight="1" spans="1:11">
      <c r="A925" s="151" t="s">
        <v>1401</v>
      </c>
      <c r="B925" s="148">
        <v>21303</v>
      </c>
      <c r="C925" s="152" t="s">
        <v>2086</v>
      </c>
      <c r="D925" s="150">
        <f>SUM(D926:D952)</f>
        <v>16109</v>
      </c>
      <c r="E925" s="150">
        <f t="shared" ref="E925:K925" si="150">SUM(E926:E952)</f>
        <v>4753</v>
      </c>
      <c r="F925" s="150">
        <f t="shared" si="150"/>
        <v>0</v>
      </c>
      <c r="G925" s="150">
        <f t="shared" si="150"/>
        <v>8917</v>
      </c>
      <c r="H925" s="150">
        <f t="shared" si="150"/>
        <v>2439</v>
      </c>
      <c r="I925" s="150">
        <f t="shared" si="150"/>
        <v>0</v>
      </c>
      <c r="J925" s="150">
        <f t="shared" si="150"/>
        <v>0</v>
      </c>
      <c r="K925" s="150">
        <f t="shared" si="150"/>
        <v>0</v>
      </c>
    </row>
    <row r="926" ht="14.5" customHeight="1" spans="1:11">
      <c r="A926" s="151" t="s">
        <v>1403</v>
      </c>
      <c r="B926" s="148">
        <v>2130301</v>
      </c>
      <c r="C926" s="153" t="s">
        <v>1404</v>
      </c>
      <c r="D926" s="154">
        <v>3111</v>
      </c>
      <c r="E926" s="155">
        <v>2411</v>
      </c>
      <c r="F926" s="135"/>
      <c r="G926" s="135"/>
      <c r="H926" s="155">
        <v>700</v>
      </c>
      <c r="I926" s="135"/>
      <c r="J926" s="135"/>
      <c r="K926" s="135"/>
    </row>
    <row r="927" hidden="1" spans="1:11">
      <c r="A927" s="151" t="s">
        <v>1403</v>
      </c>
      <c r="B927" s="156">
        <v>2130302</v>
      </c>
      <c r="C927" s="157" t="s">
        <v>1436</v>
      </c>
      <c r="D927" s="158"/>
      <c r="E927" s="159">
        <v>0</v>
      </c>
      <c r="F927" s="160"/>
      <c r="G927" s="160"/>
      <c r="H927" s="159"/>
      <c r="I927" s="160"/>
      <c r="J927" s="160"/>
      <c r="K927" s="160"/>
    </row>
    <row r="928" hidden="1" spans="1:11">
      <c r="A928" s="151" t="s">
        <v>1403</v>
      </c>
      <c r="B928" s="156">
        <v>2130303</v>
      </c>
      <c r="C928" s="157" t="s">
        <v>1406</v>
      </c>
      <c r="D928" s="158"/>
      <c r="E928" s="159">
        <v>0</v>
      </c>
      <c r="F928" s="160"/>
      <c r="G928" s="160"/>
      <c r="H928" s="159"/>
      <c r="I928" s="160"/>
      <c r="J928" s="160"/>
      <c r="K928" s="160"/>
    </row>
    <row r="929" hidden="1" spans="1:11">
      <c r="A929" s="151" t="s">
        <v>1403</v>
      </c>
      <c r="B929" s="156">
        <v>2130304</v>
      </c>
      <c r="C929" s="157" t="s">
        <v>2087</v>
      </c>
      <c r="D929" s="158"/>
      <c r="E929" s="159">
        <v>0</v>
      </c>
      <c r="F929" s="160"/>
      <c r="G929" s="160"/>
      <c r="H929" s="159"/>
      <c r="I929" s="160"/>
      <c r="J929" s="160"/>
      <c r="K929" s="160"/>
    </row>
    <row r="930" ht="14.5" customHeight="1" spans="1:11">
      <c r="A930" s="151" t="s">
        <v>1403</v>
      </c>
      <c r="B930" s="148">
        <v>2130305</v>
      </c>
      <c r="C930" s="153" t="s">
        <v>2088</v>
      </c>
      <c r="D930" s="154">
        <v>10445</v>
      </c>
      <c r="E930" s="155">
        <v>0</v>
      </c>
      <c r="F930" s="135"/>
      <c r="G930" s="155">
        <v>8917</v>
      </c>
      <c r="H930" s="155">
        <v>1528</v>
      </c>
      <c r="I930" s="135"/>
      <c r="J930" s="135"/>
      <c r="K930" s="135"/>
    </row>
    <row r="931" ht="14.5" customHeight="1" spans="1:11">
      <c r="A931" s="151" t="s">
        <v>1403</v>
      </c>
      <c r="B931" s="148">
        <v>2130306</v>
      </c>
      <c r="C931" s="153" t="s">
        <v>2089</v>
      </c>
      <c r="D931" s="154">
        <v>2342</v>
      </c>
      <c r="E931" s="155">
        <v>2342</v>
      </c>
      <c r="F931" s="135"/>
      <c r="G931" s="135"/>
      <c r="H931" s="155">
        <v>0</v>
      </c>
      <c r="I931" s="135"/>
      <c r="J931" s="135"/>
      <c r="K931" s="135"/>
    </row>
    <row r="932" hidden="1" spans="1:11">
      <c r="A932" s="151" t="s">
        <v>1403</v>
      </c>
      <c r="B932" s="156">
        <v>2130307</v>
      </c>
      <c r="C932" s="157" t="s">
        <v>2090</v>
      </c>
      <c r="D932" s="158"/>
      <c r="E932" s="159">
        <v>0</v>
      </c>
      <c r="F932" s="160"/>
      <c r="G932" s="160"/>
      <c r="H932" s="159"/>
      <c r="I932" s="160"/>
      <c r="J932" s="160"/>
      <c r="K932" s="160"/>
    </row>
    <row r="933" hidden="1" spans="1:11">
      <c r="A933" s="151" t="s">
        <v>1403</v>
      </c>
      <c r="B933" s="156">
        <v>2130308</v>
      </c>
      <c r="C933" s="157" t="s">
        <v>2091</v>
      </c>
      <c r="D933" s="158"/>
      <c r="E933" s="159">
        <v>0</v>
      </c>
      <c r="F933" s="160"/>
      <c r="G933" s="160"/>
      <c r="H933" s="159"/>
      <c r="I933" s="160"/>
      <c r="J933" s="160"/>
      <c r="K933" s="160"/>
    </row>
    <row r="934" hidden="1" spans="1:11">
      <c r="A934" s="151" t="s">
        <v>1403</v>
      </c>
      <c r="B934" s="156">
        <v>2130309</v>
      </c>
      <c r="C934" s="157" t="s">
        <v>2092</v>
      </c>
      <c r="D934" s="158"/>
      <c r="E934" s="159">
        <v>0</v>
      </c>
      <c r="F934" s="160"/>
      <c r="G934" s="160"/>
      <c r="H934" s="159"/>
      <c r="I934" s="160"/>
      <c r="J934" s="160"/>
      <c r="K934" s="160"/>
    </row>
    <row r="935" ht="14.5" customHeight="1" spans="1:11">
      <c r="A935" s="151" t="s">
        <v>1403</v>
      </c>
      <c r="B935" s="148">
        <v>2130310</v>
      </c>
      <c r="C935" s="153" t="s">
        <v>2093</v>
      </c>
      <c r="D935" s="154">
        <v>45</v>
      </c>
      <c r="E935" s="155">
        <v>0</v>
      </c>
      <c r="F935" s="135"/>
      <c r="G935" s="135"/>
      <c r="H935" s="155">
        <v>45</v>
      </c>
      <c r="I935" s="135"/>
      <c r="J935" s="135"/>
      <c r="K935" s="135"/>
    </row>
    <row r="936" ht="14.5" customHeight="1" spans="1:11">
      <c r="A936" s="151" t="s">
        <v>1403</v>
      </c>
      <c r="B936" s="148">
        <v>2130311</v>
      </c>
      <c r="C936" s="153" t="s">
        <v>2094</v>
      </c>
      <c r="D936" s="154">
        <v>100</v>
      </c>
      <c r="E936" s="155">
        <v>0</v>
      </c>
      <c r="F936" s="135"/>
      <c r="G936" s="135"/>
      <c r="H936" s="155">
        <v>100</v>
      </c>
      <c r="I936" s="135"/>
      <c r="J936" s="135"/>
      <c r="K936" s="135"/>
    </row>
    <row r="937" hidden="1" spans="1:11">
      <c r="A937" s="151" t="s">
        <v>1403</v>
      </c>
      <c r="B937" s="156">
        <v>2130312</v>
      </c>
      <c r="C937" s="157" t="s">
        <v>2095</v>
      </c>
      <c r="D937" s="158"/>
      <c r="E937" s="159">
        <v>0</v>
      </c>
      <c r="F937" s="160"/>
      <c r="G937" s="160"/>
      <c r="H937" s="159"/>
      <c r="I937" s="160"/>
      <c r="J937" s="160"/>
      <c r="K937" s="160"/>
    </row>
    <row r="938" hidden="1" spans="1:11">
      <c r="A938" s="151" t="s">
        <v>1403</v>
      </c>
      <c r="B938" s="156">
        <v>2130313</v>
      </c>
      <c r="C938" s="157" t="s">
        <v>2096</v>
      </c>
      <c r="D938" s="158"/>
      <c r="E938" s="159">
        <v>0</v>
      </c>
      <c r="F938" s="160"/>
      <c r="G938" s="160"/>
      <c r="H938" s="159"/>
      <c r="I938" s="160"/>
      <c r="J938" s="160"/>
      <c r="K938" s="160"/>
    </row>
    <row r="939" ht="14.5" customHeight="1" spans="1:11">
      <c r="A939" s="151" t="s">
        <v>1403</v>
      </c>
      <c r="B939" s="148">
        <v>2130314</v>
      </c>
      <c r="C939" s="153" t="s">
        <v>2097</v>
      </c>
      <c r="D939" s="154">
        <v>1</v>
      </c>
      <c r="E939" s="155">
        <v>0</v>
      </c>
      <c r="F939" s="135"/>
      <c r="G939" s="135"/>
      <c r="H939" s="155">
        <v>1</v>
      </c>
      <c r="I939" s="135"/>
      <c r="J939" s="135"/>
      <c r="K939" s="135"/>
    </row>
    <row r="940" ht="14.5" customHeight="1" spans="1:11">
      <c r="A940" s="151" t="s">
        <v>1403</v>
      </c>
      <c r="B940" s="148">
        <v>2130315</v>
      </c>
      <c r="C940" s="153" t="s">
        <v>2098</v>
      </c>
      <c r="D940" s="154">
        <v>45</v>
      </c>
      <c r="E940" s="155">
        <v>0</v>
      </c>
      <c r="F940" s="135"/>
      <c r="G940" s="135"/>
      <c r="H940" s="155">
        <v>45</v>
      </c>
      <c r="I940" s="135"/>
      <c r="J940" s="135"/>
      <c r="K940" s="135"/>
    </row>
    <row r="941" hidden="1" spans="1:11">
      <c r="A941" s="151" t="s">
        <v>1403</v>
      </c>
      <c r="B941" s="156">
        <v>2130316</v>
      </c>
      <c r="C941" s="157" t="s">
        <v>2099</v>
      </c>
      <c r="D941" s="158"/>
      <c r="E941" s="159">
        <v>0</v>
      </c>
      <c r="F941" s="160"/>
      <c r="G941" s="160"/>
      <c r="H941" s="159"/>
      <c r="I941" s="160"/>
      <c r="J941" s="160"/>
      <c r="K941" s="160"/>
    </row>
    <row r="942" hidden="1" spans="1:11">
      <c r="A942" s="151" t="s">
        <v>1403</v>
      </c>
      <c r="B942" s="156">
        <v>2130317</v>
      </c>
      <c r="C942" s="157" t="s">
        <v>2100</v>
      </c>
      <c r="D942" s="158"/>
      <c r="E942" s="159">
        <v>0</v>
      </c>
      <c r="F942" s="160"/>
      <c r="G942" s="160"/>
      <c r="H942" s="159"/>
      <c r="I942" s="160"/>
      <c r="J942" s="160"/>
      <c r="K942" s="160"/>
    </row>
    <row r="943" hidden="1" spans="1:11">
      <c r="A943" s="151" t="s">
        <v>1403</v>
      </c>
      <c r="B943" s="156">
        <v>2130318</v>
      </c>
      <c r="C943" s="157" t="s">
        <v>2101</v>
      </c>
      <c r="D943" s="158"/>
      <c r="E943" s="159">
        <v>0</v>
      </c>
      <c r="F943" s="160"/>
      <c r="G943" s="160"/>
      <c r="H943" s="159"/>
      <c r="I943" s="160"/>
      <c r="J943" s="160"/>
      <c r="K943" s="160"/>
    </row>
    <row r="944" hidden="1" spans="1:11">
      <c r="A944" s="151" t="s">
        <v>1403</v>
      </c>
      <c r="B944" s="156">
        <v>2130319</v>
      </c>
      <c r="C944" s="157" t="s">
        <v>2102</v>
      </c>
      <c r="D944" s="158"/>
      <c r="E944" s="159">
        <v>0</v>
      </c>
      <c r="F944" s="160"/>
      <c r="G944" s="160"/>
      <c r="H944" s="159"/>
      <c r="I944" s="160"/>
      <c r="J944" s="160"/>
      <c r="K944" s="160"/>
    </row>
    <row r="945" hidden="1" spans="1:11">
      <c r="A945" s="151" t="s">
        <v>1403</v>
      </c>
      <c r="B945" s="156">
        <v>2130321</v>
      </c>
      <c r="C945" s="157" t="s">
        <v>2103</v>
      </c>
      <c r="D945" s="158"/>
      <c r="E945" s="159">
        <v>0</v>
      </c>
      <c r="F945" s="160"/>
      <c r="G945" s="160"/>
      <c r="H945" s="159"/>
      <c r="I945" s="160"/>
      <c r="J945" s="160"/>
      <c r="K945" s="160"/>
    </row>
    <row r="946" hidden="1" spans="1:11">
      <c r="A946" s="151" t="s">
        <v>1403</v>
      </c>
      <c r="B946" s="156">
        <v>2130322</v>
      </c>
      <c r="C946" s="157" t="s">
        <v>2104</v>
      </c>
      <c r="D946" s="158"/>
      <c r="E946" s="159">
        <v>0</v>
      </c>
      <c r="F946" s="160"/>
      <c r="G946" s="160"/>
      <c r="H946" s="159"/>
      <c r="I946" s="160"/>
      <c r="J946" s="160"/>
      <c r="K946" s="160"/>
    </row>
    <row r="947" hidden="1" spans="1:11">
      <c r="A947" s="151" t="s">
        <v>1403</v>
      </c>
      <c r="B947" s="156">
        <v>2130333</v>
      </c>
      <c r="C947" s="157" t="s">
        <v>2079</v>
      </c>
      <c r="D947" s="158"/>
      <c r="E947" s="159">
        <v>0</v>
      </c>
      <c r="F947" s="160"/>
      <c r="G947" s="160"/>
      <c r="H947" s="159"/>
      <c r="I947" s="160"/>
      <c r="J947" s="160"/>
      <c r="K947" s="160"/>
    </row>
    <row r="948" hidden="1" spans="1:11">
      <c r="A948" s="151" t="s">
        <v>1403</v>
      </c>
      <c r="B948" s="156">
        <v>2130334</v>
      </c>
      <c r="C948" s="157" t="s">
        <v>2105</v>
      </c>
      <c r="D948" s="158"/>
      <c r="E948" s="159">
        <v>0</v>
      </c>
      <c r="F948" s="160"/>
      <c r="G948" s="160"/>
      <c r="H948" s="159"/>
      <c r="I948" s="160"/>
      <c r="J948" s="160"/>
      <c r="K948" s="160"/>
    </row>
    <row r="949" hidden="1" spans="1:11">
      <c r="A949" s="151" t="s">
        <v>1403</v>
      </c>
      <c r="B949" s="156">
        <v>2130335</v>
      </c>
      <c r="C949" s="157" t="s">
        <v>2106</v>
      </c>
      <c r="D949" s="158"/>
      <c r="E949" s="159">
        <v>0</v>
      </c>
      <c r="F949" s="160"/>
      <c r="G949" s="160"/>
      <c r="H949" s="159"/>
      <c r="I949" s="160"/>
      <c r="J949" s="160"/>
      <c r="K949" s="160"/>
    </row>
    <row r="950" hidden="1" spans="1:11">
      <c r="A950" s="151" t="s">
        <v>1403</v>
      </c>
      <c r="B950" s="156">
        <v>2130336</v>
      </c>
      <c r="C950" s="157" t="s">
        <v>2107</v>
      </c>
      <c r="D950" s="158"/>
      <c r="E950" s="159">
        <v>0</v>
      </c>
      <c r="F950" s="160"/>
      <c r="G950" s="160"/>
      <c r="H950" s="159"/>
      <c r="I950" s="160"/>
      <c r="J950" s="160"/>
      <c r="K950" s="160"/>
    </row>
    <row r="951" hidden="1" spans="1:11">
      <c r="A951" s="151" t="s">
        <v>1403</v>
      </c>
      <c r="B951" s="156">
        <v>2130337</v>
      </c>
      <c r="C951" s="157" t="s">
        <v>2108</v>
      </c>
      <c r="D951" s="158"/>
      <c r="E951" s="159">
        <v>0</v>
      </c>
      <c r="F951" s="160"/>
      <c r="G951" s="160"/>
      <c r="H951" s="159"/>
      <c r="I951" s="160"/>
      <c r="J951" s="160"/>
      <c r="K951" s="160"/>
    </row>
    <row r="952" ht="14.5" customHeight="1" spans="1:11">
      <c r="A952" s="151" t="s">
        <v>1403</v>
      </c>
      <c r="B952" s="148">
        <v>2130399</v>
      </c>
      <c r="C952" s="153" t="s">
        <v>2109</v>
      </c>
      <c r="D952" s="154">
        <v>20</v>
      </c>
      <c r="E952" s="155">
        <v>0</v>
      </c>
      <c r="F952" s="135"/>
      <c r="G952" s="135"/>
      <c r="H952" s="155">
        <v>20</v>
      </c>
      <c r="I952" s="135"/>
      <c r="J952" s="135"/>
      <c r="K952" s="135"/>
    </row>
    <row r="953" ht="14.5" customHeight="1" spans="1:11">
      <c r="A953" s="151" t="s">
        <v>1401</v>
      </c>
      <c r="B953" s="148">
        <v>21305</v>
      </c>
      <c r="C953" s="152" t="s">
        <v>2491</v>
      </c>
      <c r="D953" s="150">
        <f>SUM(D954:D959)</f>
        <v>9128</v>
      </c>
      <c r="E953" s="150">
        <f t="shared" ref="E953:K953" si="151">SUM(E954:E959)</f>
        <v>171</v>
      </c>
      <c r="F953" s="150">
        <f t="shared" si="151"/>
        <v>0</v>
      </c>
      <c r="G953" s="150">
        <f t="shared" si="151"/>
        <v>8759</v>
      </c>
      <c r="H953" s="150">
        <f t="shared" si="151"/>
        <v>198</v>
      </c>
      <c r="I953" s="150">
        <f t="shared" si="151"/>
        <v>0</v>
      </c>
      <c r="J953" s="150">
        <f t="shared" si="151"/>
        <v>0</v>
      </c>
      <c r="K953" s="150">
        <f t="shared" si="151"/>
        <v>0</v>
      </c>
    </row>
    <row r="954" ht="14.5" customHeight="1" spans="1:11">
      <c r="A954" s="151" t="s">
        <v>1403</v>
      </c>
      <c r="B954" s="148">
        <v>2130504</v>
      </c>
      <c r="C954" s="153" t="s">
        <v>2111</v>
      </c>
      <c r="D954" s="154">
        <v>197</v>
      </c>
      <c r="E954" s="155">
        <v>-1</v>
      </c>
      <c r="F954" s="135"/>
      <c r="G954" s="135"/>
      <c r="H954" s="155">
        <v>198</v>
      </c>
      <c r="I954" s="135"/>
      <c r="J954" s="135"/>
      <c r="K954" s="135"/>
    </row>
    <row r="955" ht="14.5" customHeight="1" spans="1:11">
      <c r="A955" s="151" t="s">
        <v>1403</v>
      </c>
      <c r="B955" s="148">
        <v>2130505</v>
      </c>
      <c r="C955" s="153" t="s">
        <v>2112</v>
      </c>
      <c r="D955" s="154">
        <v>8364</v>
      </c>
      <c r="E955" s="155">
        <v>5</v>
      </c>
      <c r="F955" s="135"/>
      <c r="G955" s="155">
        <v>8359</v>
      </c>
      <c r="H955" s="155">
        <v>0</v>
      </c>
      <c r="I955" s="135"/>
      <c r="J955" s="135"/>
      <c r="K955" s="135"/>
    </row>
    <row r="956" hidden="1" spans="1:11">
      <c r="A956" s="151" t="s">
        <v>1403</v>
      </c>
      <c r="B956" s="156">
        <v>2130506</v>
      </c>
      <c r="C956" s="157" t="s">
        <v>2113</v>
      </c>
      <c r="D956" s="158"/>
      <c r="E956" s="159">
        <v>0</v>
      </c>
      <c r="F956" s="160"/>
      <c r="G956" s="160"/>
      <c r="H956" s="159"/>
      <c r="I956" s="160"/>
      <c r="J956" s="160"/>
      <c r="K956" s="160"/>
    </row>
    <row r="957" hidden="1" spans="1:11">
      <c r="A957" s="151" t="s">
        <v>1403</v>
      </c>
      <c r="B957" s="156">
        <v>2130507</v>
      </c>
      <c r="C957" s="157" t="s">
        <v>2492</v>
      </c>
      <c r="D957" s="158"/>
      <c r="E957" s="159">
        <v>0</v>
      </c>
      <c r="F957" s="160"/>
      <c r="G957" s="160"/>
      <c r="H957" s="159"/>
      <c r="I957" s="160"/>
      <c r="J957" s="160"/>
      <c r="K957" s="160"/>
    </row>
    <row r="958" hidden="1" spans="1:11">
      <c r="A958" s="151" t="s">
        <v>1403</v>
      </c>
      <c r="B958" s="156">
        <v>2130508</v>
      </c>
      <c r="C958" s="157" t="s">
        <v>2115</v>
      </c>
      <c r="D958" s="158"/>
      <c r="E958" s="159">
        <v>0</v>
      </c>
      <c r="F958" s="160"/>
      <c r="G958" s="160"/>
      <c r="H958" s="159"/>
      <c r="I958" s="160"/>
      <c r="J958" s="160"/>
      <c r="K958" s="160"/>
    </row>
    <row r="959" ht="14.5" customHeight="1" spans="1:11">
      <c r="A959" s="151" t="s">
        <v>1403</v>
      </c>
      <c r="B959" s="148">
        <v>2130599</v>
      </c>
      <c r="C959" s="153" t="s">
        <v>2116</v>
      </c>
      <c r="D959" s="154">
        <v>567</v>
      </c>
      <c r="E959" s="155">
        <v>167</v>
      </c>
      <c r="F959" s="135"/>
      <c r="G959" s="155">
        <v>400</v>
      </c>
      <c r="H959" s="155">
        <v>0</v>
      </c>
      <c r="I959" s="135"/>
      <c r="J959" s="135"/>
      <c r="K959" s="135"/>
    </row>
    <row r="960" ht="14.5" customHeight="1" spans="1:11">
      <c r="A960" s="151" t="s">
        <v>1401</v>
      </c>
      <c r="B960" s="148">
        <v>21307</v>
      </c>
      <c r="C960" s="152" t="s">
        <v>2117</v>
      </c>
      <c r="D960" s="150">
        <f>SUM(D961:D965)</f>
        <v>13758</v>
      </c>
      <c r="E960" s="150">
        <f t="shared" ref="E960:K960" si="152">SUM(E961:E965)</f>
        <v>10344</v>
      </c>
      <c r="F960" s="150">
        <f t="shared" si="152"/>
        <v>2146</v>
      </c>
      <c r="G960" s="150">
        <f t="shared" si="152"/>
        <v>0</v>
      </c>
      <c r="H960" s="150">
        <f t="shared" si="152"/>
        <v>1268</v>
      </c>
      <c r="I960" s="150">
        <f t="shared" si="152"/>
        <v>0</v>
      </c>
      <c r="J960" s="150">
        <f t="shared" si="152"/>
        <v>0</v>
      </c>
      <c r="K960" s="150">
        <f t="shared" si="152"/>
        <v>0</v>
      </c>
    </row>
    <row r="961" ht="14.5" customHeight="1" spans="1:13">
      <c r="A961" s="151" t="s">
        <v>1403</v>
      </c>
      <c r="B961" s="148">
        <v>2130701</v>
      </c>
      <c r="C961" s="153" t="s">
        <v>2118</v>
      </c>
      <c r="D961" s="154">
        <v>3411</v>
      </c>
      <c r="E961" s="155">
        <v>0</v>
      </c>
      <c r="F961" s="155">
        <v>2146</v>
      </c>
      <c r="G961" s="135"/>
      <c r="H961" s="155">
        <v>1265</v>
      </c>
      <c r="I961" s="135"/>
      <c r="J961" s="135"/>
      <c r="K961" s="135"/>
      <c r="M961" s="163"/>
    </row>
    <row r="962" ht="14.5" customHeight="1" spans="1:13">
      <c r="A962" s="151" t="s">
        <v>1403</v>
      </c>
      <c r="B962" s="148">
        <v>2130705</v>
      </c>
      <c r="C962" s="153" t="s">
        <v>2119</v>
      </c>
      <c r="D962" s="154">
        <v>10347</v>
      </c>
      <c r="E962" s="155">
        <v>10344</v>
      </c>
      <c r="F962" s="135"/>
      <c r="G962" s="135"/>
      <c r="H962" s="155">
        <v>3</v>
      </c>
      <c r="I962" s="135"/>
      <c r="J962" s="135"/>
      <c r="K962" s="135"/>
    </row>
    <row r="963" hidden="1" spans="1:13">
      <c r="A963" s="151" t="s">
        <v>1403</v>
      </c>
      <c r="B963" s="156">
        <v>2130706</v>
      </c>
      <c r="C963" s="157" t="s">
        <v>2120</v>
      </c>
      <c r="D963" s="158"/>
      <c r="E963" s="159">
        <v>0</v>
      </c>
      <c r="F963" s="160"/>
      <c r="G963" s="160"/>
      <c r="H963" s="159"/>
      <c r="I963" s="160"/>
      <c r="J963" s="160"/>
      <c r="K963" s="160"/>
    </row>
    <row r="964" hidden="1" spans="1:13">
      <c r="A964" s="151" t="s">
        <v>1403</v>
      </c>
      <c r="B964" s="156">
        <v>2130707</v>
      </c>
      <c r="C964" s="157" t="s">
        <v>2121</v>
      </c>
      <c r="D964" s="158"/>
      <c r="E964" s="159">
        <v>0</v>
      </c>
      <c r="F964" s="160"/>
      <c r="G964" s="160"/>
      <c r="H964" s="159"/>
      <c r="I964" s="160"/>
      <c r="J964" s="160"/>
      <c r="K964" s="160"/>
    </row>
    <row r="965" hidden="1" spans="1:13">
      <c r="A965" s="151" t="s">
        <v>1403</v>
      </c>
      <c r="B965" s="156">
        <v>2130799</v>
      </c>
      <c r="C965" s="157" t="s">
        <v>2122</v>
      </c>
      <c r="D965" s="158"/>
      <c r="E965" s="159">
        <v>0</v>
      </c>
      <c r="F965" s="160"/>
      <c r="G965" s="160"/>
      <c r="H965" s="159"/>
      <c r="I965" s="160"/>
      <c r="J965" s="160"/>
      <c r="K965" s="160"/>
    </row>
    <row r="966" ht="14.5" customHeight="1" spans="1:13">
      <c r="A966" s="151" t="s">
        <v>1401</v>
      </c>
      <c r="B966" s="148">
        <v>21308</v>
      </c>
      <c r="C966" s="152" t="s">
        <v>2123</v>
      </c>
      <c r="D966" s="150">
        <f>SUM(D967:D971)</f>
        <v>4698</v>
      </c>
      <c r="E966" s="150">
        <f t="shared" ref="E966:K966" si="153">SUM(E967:E971)</f>
        <v>298</v>
      </c>
      <c r="F966" s="150">
        <f t="shared" si="153"/>
        <v>766</v>
      </c>
      <c r="G966" s="150">
        <f t="shared" si="153"/>
        <v>1900</v>
      </c>
      <c r="H966" s="150">
        <f t="shared" si="153"/>
        <v>1734</v>
      </c>
      <c r="I966" s="150">
        <f t="shared" si="153"/>
        <v>0</v>
      </c>
      <c r="J966" s="150">
        <f t="shared" si="153"/>
        <v>0</v>
      </c>
      <c r="K966" s="150">
        <f t="shared" si="153"/>
        <v>0</v>
      </c>
    </row>
    <row r="967" hidden="1" spans="1:13">
      <c r="A967" s="151" t="s">
        <v>1403</v>
      </c>
      <c r="B967" s="156">
        <v>2130801</v>
      </c>
      <c r="C967" s="157" t="s">
        <v>2493</v>
      </c>
      <c r="D967" s="158"/>
      <c r="E967" s="159">
        <v>0</v>
      </c>
      <c r="F967" s="160"/>
      <c r="G967" s="160"/>
      <c r="H967" s="159"/>
      <c r="I967" s="160"/>
      <c r="J967" s="160"/>
      <c r="K967" s="160"/>
    </row>
    <row r="968" ht="14.5" customHeight="1" spans="1:13">
      <c r="A968" s="151" t="s">
        <v>1403</v>
      </c>
      <c r="B968" s="148">
        <v>2130803</v>
      </c>
      <c r="C968" s="153" t="s">
        <v>2125</v>
      </c>
      <c r="D968" s="154">
        <v>2798</v>
      </c>
      <c r="E968" s="155">
        <v>298</v>
      </c>
      <c r="F968" s="135"/>
      <c r="G968" s="155">
        <v>1900</v>
      </c>
      <c r="H968" s="155">
        <v>600</v>
      </c>
      <c r="I968" s="135"/>
      <c r="J968" s="135"/>
      <c r="K968" s="135"/>
    </row>
    <row r="969" ht="14.5" customHeight="1" spans="1:13">
      <c r="A969" s="151" t="s">
        <v>1403</v>
      </c>
      <c r="B969" s="148">
        <v>2130804</v>
      </c>
      <c r="C969" s="153" t="s">
        <v>2126</v>
      </c>
      <c r="D969" s="154">
        <v>1900</v>
      </c>
      <c r="E969" s="155">
        <v>0</v>
      </c>
      <c r="F969" s="155">
        <v>766</v>
      </c>
      <c r="G969" s="135"/>
      <c r="H969" s="155">
        <v>1134</v>
      </c>
      <c r="I969" s="135"/>
      <c r="J969" s="135"/>
      <c r="K969" s="135"/>
      <c r="M969" s="163"/>
    </row>
    <row r="970" hidden="1" spans="1:13">
      <c r="A970" s="151" t="s">
        <v>1403</v>
      </c>
      <c r="B970" s="156">
        <v>2130805</v>
      </c>
      <c r="C970" s="157" t="s">
        <v>2127</v>
      </c>
      <c r="D970" s="158"/>
      <c r="E970" s="159">
        <v>0</v>
      </c>
      <c r="F970" s="160"/>
      <c r="G970" s="160"/>
      <c r="H970" s="159"/>
      <c r="I970" s="160"/>
      <c r="J970" s="160"/>
      <c r="K970" s="160"/>
    </row>
    <row r="971" hidden="1" spans="1:13">
      <c r="A971" s="151" t="s">
        <v>1403</v>
      </c>
      <c r="B971" s="156">
        <v>2130899</v>
      </c>
      <c r="C971" s="157" t="s">
        <v>2128</v>
      </c>
      <c r="D971" s="158"/>
      <c r="E971" s="159">
        <v>0</v>
      </c>
      <c r="F971" s="160"/>
      <c r="G971" s="160"/>
      <c r="H971" s="159"/>
      <c r="I971" s="160"/>
      <c r="J971" s="160"/>
      <c r="K971" s="160"/>
    </row>
    <row r="972" hidden="1" spans="1:13">
      <c r="A972" s="151" t="s">
        <v>1401</v>
      </c>
      <c r="B972" s="156">
        <v>21309</v>
      </c>
      <c r="C972" s="161" t="s">
        <v>2129</v>
      </c>
      <c r="D972" s="162">
        <f>SUM(D973:D974)</f>
        <v>0</v>
      </c>
      <c r="E972" s="162">
        <f t="shared" ref="E972:K972" si="154">SUM(E973:E974)</f>
        <v>0</v>
      </c>
      <c r="F972" s="162">
        <f t="shared" si="154"/>
        <v>0</v>
      </c>
      <c r="G972" s="162">
        <f t="shared" si="154"/>
        <v>0</v>
      </c>
      <c r="H972" s="162">
        <f t="shared" si="154"/>
        <v>0</v>
      </c>
      <c r="I972" s="162">
        <f t="shared" si="154"/>
        <v>0</v>
      </c>
      <c r="J972" s="162">
        <f t="shared" si="154"/>
        <v>0</v>
      </c>
      <c r="K972" s="162">
        <f t="shared" si="154"/>
        <v>0</v>
      </c>
    </row>
    <row r="973" hidden="1" spans="1:13">
      <c r="A973" s="151" t="s">
        <v>1403</v>
      </c>
      <c r="B973" s="156">
        <v>2130901</v>
      </c>
      <c r="C973" s="157" t="s">
        <v>2130</v>
      </c>
      <c r="D973" s="158"/>
      <c r="E973" s="159">
        <v>0</v>
      </c>
      <c r="F973" s="160"/>
      <c r="G973" s="160"/>
      <c r="H973" s="159"/>
      <c r="I973" s="160"/>
      <c r="J973" s="160"/>
      <c r="K973" s="160"/>
    </row>
    <row r="974" hidden="1" spans="1:13">
      <c r="A974" s="151" t="s">
        <v>1403</v>
      </c>
      <c r="B974" s="156">
        <v>2130999</v>
      </c>
      <c r="C974" s="157" t="s">
        <v>2131</v>
      </c>
      <c r="D974" s="158"/>
      <c r="E974" s="159">
        <v>0</v>
      </c>
      <c r="F974" s="160"/>
      <c r="G974" s="160"/>
      <c r="H974" s="159"/>
      <c r="I974" s="160"/>
      <c r="J974" s="160"/>
      <c r="K974" s="160"/>
    </row>
    <row r="975" ht="14.5" customHeight="1" spans="1:13">
      <c r="A975" s="151" t="s">
        <v>1401</v>
      </c>
      <c r="B975" s="148">
        <v>21399</v>
      </c>
      <c r="C975" s="152" t="s">
        <v>2132</v>
      </c>
      <c r="D975" s="150">
        <f>SUM(D976:D977)</f>
        <v>665</v>
      </c>
      <c r="E975" s="150">
        <f t="shared" ref="E975:K975" si="155">SUM(E976:E977)</f>
        <v>0</v>
      </c>
      <c r="F975" s="150">
        <f t="shared" si="155"/>
        <v>0</v>
      </c>
      <c r="G975" s="150">
        <f t="shared" si="155"/>
        <v>0</v>
      </c>
      <c r="H975" s="150">
        <f t="shared" si="155"/>
        <v>665</v>
      </c>
      <c r="I975" s="150">
        <f t="shared" si="155"/>
        <v>0</v>
      </c>
      <c r="J975" s="150">
        <f t="shared" si="155"/>
        <v>0</v>
      </c>
      <c r="K975" s="150">
        <f t="shared" si="155"/>
        <v>0</v>
      </c>
    </row>
    <row r="976" hidden="1" spans="1:13">
      <c r="A976" s="151" t="s">
        <v>1403</v>
      </c>
      <c r="B976" s="156">
        <v>2139901</v>
      </c>
      <c r="C976" s="157" t="s">
        <v>2133</v>
      </c>
      <c r="D976" s="158"/>
      <c r="E976" s="159">
        <v>0</v>
      </c>
      <c r="F976" s="160"/>
      <c r="G976" s="160"/>
      <c r="H976" s="159"/>
      <c r="I976" s="160"/>
      <c r="J976" s="160"/>
      <c r="K976" s="160"/>
    </row>
    <row r="977" ht="14.5" customHeight="1" spans="1:13">
      <c r="A977" s="151" t="s">
        <v>1403</v>
      </c>
      <c r="B977" s="148">
        <v>2139999</v>
      </c>
      <c r="C977" s="153" t="s">
        <v>2134</v>
      </c>
      <c r="D977" s="154">
        <v>665</v>
      </c>
      <c r="E977" s="155">
        <v>0</v>
      </c>
      <c r="F977" s="135"/>
      <c r="G977" s="135"/>
      <c r="H977" s="155">
        <v>665</v>
      </c>
      <c r="I977" s="135"/>
      <c r="J977" s="135"/>
      <c r="K977" s="135"/>
    </row>
    <row r="978" ht="14.5" customHeight="1" spans="1:13">
      <c r="A978" s="151" t="s">
        <v>1399</v>
      </c>
      <c r="B978" s="148">
        <v>214</v>
      </c>
      <c r="C978" s="152" t="s">
        <v>2135</v>
      </c>
      <c r="D978" s="150">
        <f>SUM(D979,D1000,D1010,D1020,D1027)</f>
        <v>6161</v>
      </c>
      <c r="E978" s="150">
        <f t="shared" ref="E978:K978" si="156">SUM(E979,E1000,E1010,E1020,E1027)</f>
        <v>2940</v>
      </c>
      <c r="F978" s="150">
        <f t="shared" si="156"/>
        <v>908</v>
      </c>
      <c r="G978" s="150">
        <f t="shared" si="156"/>
        <v>1964</v>
      </c>
      <c r="H978" s="150">
        <f t="shared" si="156"/>
        <v>349</v>
      </c>
      <c r="I978" s="150">
        <f t="shared" si="156"/>
        <v>0</v>
      </c>
      <c r="J978" s="150">
        <f t="shared" si="156"/>
        <v>0</v>
      </c>
      <c r="K978" s="150">
        <f t="shared" si="156"/>
        <v>0</v>
      </c>
    </row>
    <row r="979" ht="14.5" customHeight="1" spans="1:13">
      <c r="A979" s="151" t="s">
        <v>1401</v>
      </c>
      <c r="B979" s="148">
        <v>21401</v>
      </c>
      <c r="C979" s="152" t="s">
        <v>2136</v>
      </c>
      <c r="D979" s="150">
        <f>SUM(D980:D999)</f>
        <v>6161</v>
      </c>
      <c r="E979" s="150">
        <f t="shared" ref="E979:K979" si="157">SUM(E980:E999)</f>
        <v>2940</v>
      </c>
      <c r="F979" s="150">
        <f t="shared" si="157"/>
        <v>908</v>
      </c>
      <c r="G979" s="150">
        <f t="shared" si="157"/>
        <v>1964</v>
      </c>
      <c r="H979" s="150">
        <f t="shared" si="157"/>
        <v>349</v>
      </c>
      <c r="I979" s="150">
        <f t="shared" si="157"/>
        <v>0</v>
      </c>
      <c r="J979" s="150">
        <f t="shared" si="157"/>
        <v>0</v>
      </c>
      <c r="K979" s="150">
        <f t="shared" si="157"/>
        <v>0</v>
      </c>
    </row>
    <row r="980" ht="14.5" customHeight="1" spans="1:13">
      <c r="A980" s="151" t="s">
        <v>1403</v>
      </c>
      <c r="B980" s="148">
        <v>2140101</v>
      </c>
      <c r="C980" s="153" t="s">
        <v>1404</v>
      </c>
      <c r="D980" s="154">
        <v>405</v>
      </c>
      <c r="E980" s="155">
        <v>405</v>
      </c>
      <c r="F980" s="135"/>
      <c r="G980" s="135"/>
      <c r="H980" s="155">
        <v>0</v>
      </c>
      <c r="I980" s="135"/>
      <c r="J980" s="135"/>
      <c r="K980" s="135"/>
    </row>
    <row r="981" hidden="1" spans="1:13">
      <c r="A981" s="151" t="s">
        <v>1403</v>
      </c>
      <c r="B981" s="156">
        <v>2140102</v>
      </c>
      <c r="C981" s="157" t="s">
        <v>1436</v>
      </c>
      <c r="D981" s="158"/>
      <c r="E981" s="159">
        <v>0</v>
      </c>
      <c r="F981" s="160"/>
      <c r="G981" s="160"/>
      <c r="H981" s="159"/>
      <c r="I981" s="160"/>
      <c r="J981" s="160"/>
      <c r="K981" s="160"/>
    </row>
    <row r="982" hidden="1" spans="1:13">
      <c r="A982" s="151" t="s">
        <v>1403</v>
      </c>
      <c r="B982" s="156">
        <v>2140103</v>
      </c>
      <c r="C982" s="157" t="s">
        <v>1406</v>
      </c>
      <c r="D982" s="158"/>
      <c r="E982" s="159">
        <v>0</v>
      </c>
      <c r="F982" s="160"/>
      <c r="G982" s="160"/>
      <c r="H982" s="159"/>
      <c r="I982" s="160"/>
      <c r="J982" s="160"/>
      <c r="K982" s="160"/>
    </row>
    <row r="983" ht="14.5" customHeight="1" spans="1:13">
      <c r="A983" s="151" t="s">
        <v>1403</v>
      </c>
      <c r="B983" s="148">
        <v>2140104</v>
      </c>
      <c r="C983" s="153" t="s">
        <v>2137</v>
      </c>
      <c r="D983" s="154">
        <v>1252</v>
      </c>
      <c r="E983" s="155">
        <v>0</v>
      </c>
      <c r="F983" s="155">
        <v>908</v>
      </c>
      <c r="G983" s="135"/>
      <c r="H983" s="155">
        <v>344</v>
      </c>
      <c r="I983" s="135"/>
      <c r="J983" s="135"/>
      <c r="K983" s="135"/>
      <c r="M983" s="163"/>
    </row>
    <row r="984" ht="14.5" customHeight="1" spans="1:13">
      <c r="A984" s="151" t="s">
        <v>1403</v>
      </c>
      <c r="B984" s="148">
        <v>2140106</v>
      </c>
      <c r="C984" s="153" t="s">
        <v>2138</v>
      </c>
      <c r="D984" s="154">
        <v>3691</v>
      </c>
      <c r="E984" s="155">
        <v>1727</v>
      </c>
      <c r="F984" s="135"/>
      <c r="G984" s="155">
        <v>1964</v>
      </c>
      <c r="H984" s="155">
        <v>0</v>
      </c>
      <c r="I984" s="135"/>
      <c r="J984" s="135"/>
      <c r="K984" s="135"/>
    </row>
    <row r="985" hidden="1" spans="1:13">
      <c r="A985" s="151" t="s">
        <v>1403</v>
      </c>
      <c r="B985" s="156">
        <v>2140109</v>
      </c>
      <c r="C985" s="157" t="s">
        <v>2139</v>
      </c>
      <c r="D985" s="158"/>
      <c r="E985" s="159">
        <v>0</v>
      </c>
      <c r="F985" s="160"/>
      <c r="G985" s="160"/>
      <c r="H985" s="159"/>
      <c r="I985" s="160"/>
      <c r="J985" s="160"/>
      <c r="K985" s="160"/>
    </row>
    <row r="986" hidden="1" spans="1:13">
      <c r="A986" s="151" t="s">
        <v>1403</v>
      </c>
      <c r="B986" s="156">
        <v>2140110</v>
      </c>
      <c r="C986" s="157" t="s">
        <v>2140</v>
      </c>
      <c r="D986" s="158"/>
      <c r="E986" s="159">
        <v>0</v>
      </c>
      <c r="F986" s="160"/>
      <c r="G986" s="160"/>
      <c r="H986" s="159"/>
      <c r="I986" s="160"/>
      <c r="J986" s="160"/>
      <c r="K986" s="160"/>
    </row>
    <row r="987" ht="14.5" customHeight="1" spans="1:13">
      <c r="A987" s="151" t="s">
        <v>1403</v>
      </c>
      <c r="B987" s="148">
        <v>2140112</v>
      </c>
      <c r="C987" s="153" t="s">
        <v>2141</v>
      </c>
      <c r="D987" s="154">
        <v>548</v>
      </c>
      <c r="E987" s="155">
        <v>548</v>
      </c>
      <c r="F987" s="135"/>
      <c r="G987" s="135"/>
      <c r="H987" s="155">
        <v>0</v>
      </c>
      <c r="I987" s="135"/>
      <c r="J987" s="135"/>
      <c r="K987" s="135"/>
    </row>
    <row r="988" hidden="1" spans="1:13">
      <c r="A988" s="151" t="s">
        <v>1403</v>
      </c>
      <c r="B988" s="156">
        <v>2140114</v>
      </c>
      <c r="C988" s="157" t="s">
        <v>2142</v>
      </c>
      <c r="D988" s="158"/>
      <c r="E988" s="159">
        <v>0</v>
      </c>
      <c r="F988" s="160"/>
      <c r="G988" s="160"/>
      <c r="H988" s="159"/>
      <c r="I988" s="160"/>
      <c r="J988" s="160"/>
      <c r="K988" s="160"/>
    </row>
    <row r="989" hidden="1" spans="1:13">
      <c r="A989" s="151" t="s">
        <v>1403</v>
      </c>
      <c r="B989" s="156">
        <v>2140122</v>
      </c>
      <c r="C989" s="157" t="s">
        <v>2143</v>
      </c>
      <c r="D989" s="158"/>
      <c r="E989" s="159">
        <v>0</v>
      </c>
      <c r="F989" s="160"/>
      <c r="G989" s="160"/>
      <c r="H989" s="159"/>
      <c r="I989" s="160"/>
      <c r="J989" s="160"/>
      <c r="K989" s="160"/>
    </row>
    <row r="990" hidden="1" spans="1:13">
      <c r="A990" s="151" t="s">
        <v>1403</v>
      </c>
      <c r="B990" s="156">
        <v>2140123</v>
      </c>
      <c r="C990" s="157" t="s">
        <v>2144</v>
      </c>
      <c r="D990" s="158"/>
      <c r="E990" s="159">
        <v>0</v>
      </c>
      <c r="F990" s="160"/>
      <c r="G990" s="160"/>
      <c r="H990" s="159"/>
      <c r="I990" s="160"/>
      <c r="J990" s="160"/>
      <c r="K990" s="160"/>
    </row>
    <row r="991" hidden="1" spans="1:13">
      <c r="A991" s="151" t="s">
        <v>1403</v>
      </c>
      <c r="B991" s="156">
        <v>2140127</v>
      </c>
      <c r="C991" s="157" t="s">
        <v>2145</v>
      </c>
      <c r="D991" s="158"/>
      <c r="E991" s="159">
        <v>0</v>
      </c>
      <c r="F991" s="160"/>
      <c r="G991" s="160"/>
      <c r="H991" s="159"/>
      <c r="I991" s="160"/>
      <c r="J991" s="160"/>
      <c r="K991" s="160"/>
    </row>
    <row r="992" hidden="1" spans="1:13">
      <c r="A992" s="151" t="s">
        <v>1403</v>
      </c>
      <c r="B992" s="156">
        <v>2140128</v>
      </c>
      <c r="C992" s="157" t="s">
        <v>2146</v>
      </c>
      <c r="D992" s="158"/>
      <c r="E992" s="159">
        <v>0</v>
      </c>
      <c r="F992" s="160"/>
      <c r="G992" s="160"/>
      <c r="H992" s="159"/>
      <c r="I992" s="160"/>
      <c r="J992" s="160"/>
      <c r="K992" s="160"/>
    </row>
    <row r="993" hidden="1" spans="1:11">
      <c r="A993" s="151" t="s">
        <v>1403</v>
      </c>
      <c r="B993" s="156">
        <v>2140129</v>
      </c>
      <c r="C993" s="157" t="s">
        <v>2147</v>
      </c>
      <c r="D993" s="158"/>
      <c r="E993" s="159">
        <v>0</v>
      </c>
      <c r="F993" s="160"/>
      <c r="G993" s="160"/>
      <c r="H993" s="159"/>
      <c r="I993" s="160"/>
      <c r="J993" s="160"/>
      <c r="K993" s="160"/>
    </row>
    <row r="994" hidden="1" spans="1:11">
      <c r="A994" s="151" t="s">
        <v>1403</v>
      </c>
      <c r="B994" s="156">
        <v>2140130</v>
      </c>
      <c r="C994" s="157" t="s">
        <v>2148</v>
      </c>
      <c r="D994" s="158"/>
      <c r="E994" s="159">
        <v>0</v>
      </c>
      <c r="F994" s="160"/>
      <c r="G994" s="160"/>
      <c r="H994" s="159"/>
      <c r="I994" s="160"/>
      <c r="J994" s="160"/>
      <c r="K994" s="160"/>
    </row>
    <row r="995" hidden="1" spans="1:11">
      <c r="A995" s="151" t="s">
        <v>1403</v>
      </c>
      <c r="B995" s="156">
        <v>2140131</v>
      </c>
      <c r="C995" s="157" t="s">
        <v>2149</v>
      </c>
      <c r="D995" s="158"/>
      <c r="E995" s="159">
        <v>0</v>
      </c>
      <c r="F995" s="160"/>
      <c r="G995" s="160"/>
      <c r="H995" s="159"/>
      <c r="I995" s="160"/>
      <c r="J995" s="160"/>
      <c r="K995" s="160"/>
    </row>
    <row r="996" hidden="1" spans="1:11">
      <c r="A996" s="151" t="s">
        <v>1403</v>
      </c>
      <c r="B996" s="156">
        <v>2140133</v>
      </c>
      <c r="C996" s="157" t="s">
        <v>2150</v>
      </c>
      <c r="D996" s="158"/>
      <c r="E996" s="159">
        <v>0</v>
      </c>
      <c r="F996" s="160"/>
      <c r="G996" s="160"/>
      <c r="H996" s="159"/>
      <c r="I996" s="160"/>
      <c r="J996" s="160"/>
      <c r="K996" s="160"/>
    </row>
    <row r="997" hidden="1" spans="1:11">
      <c r="A997" s="151" t="s">
        <v>1403</v>
      </c>
      <c r="B997" s="156">
        <v>2140136</v>
      </c>
      <c r="C997" s="157" t="s">
        <v>2151</v>
      </c>
      <c r="D997" s="158"/>
      <c r="E997" s="159">
        <v>0</v>
      </c>
      <c r="F997" s="160"/>
      <c r="G997" s="160"/>
      <c r="H997" s="159"/>
      <c r="I997" s="160"/>
      <c r="J997" s="160"/>
      <c r="K997" s="160"/>
    </row>
    <row r="998" hidden="1" spans="1:11">
      <c r="A998" s="151" t="s">
        <v>1403</v>
      </c>
      <c r="B998" s="156">
        <v>2140138</v>
      </c>
      <c r="C998" s="157" t="s">
        <v>2152</v>
      </c>
      <c r="D998" s="158"/>
      <c r="E998" s="159">
        <v>0</v>
      </c>
      <c r="F998" s="160"/>
      <c r="G998" s="160"/>
      <c r="H998" s="159"/>
      <c r="I998" s="160"/>
      <c r="J998" s="160"/>
      <c r="K998" s="160"/>
    </row>
    <row r="999" ht="14.5" customHeight="1" spans="1:11">
      <c r="A999" s="151" t="s">
        <v>1403</v>
      </c>
      <c r="B999" s="148">
        <v>2140199</v>
      </c>
      <c r="C999" s="153" t="s">
        <v>2153</v>
      </c>
      <c r="D999" s="154">
        <v>265</v>
      </c>
      <c r="E999" s="155">
        <v>260</v>
      </c>
      <c r="F999" s="135"/>
      <c r="G999" s="135"/>
      <c r="H999" s="155">
        <v>5</v>
      </c>
      <c r="I999" s="135"/>
      <c r="J999" s="135"/>
      <c r="K999" s="135"/>
    </row>
    <row r="1000" hidden="1" spans="1:11">
      <c r="A1000" s="151" t="s">
        <v>1401</v>
      </c>
      <c r="B1000" s="156">
        <v>21402</v>
      </c>
      <c r="C1000" s="161" t="s">
        <v>2494</v>
      </c>
      <c r="D1000" s="162">
        <f>SUM(D1001:D1009)</f>
        <v>0</v>
      </c>
      <c r="E1000" s="162">
        <f t="shared" ref="E1000:K1000" si="158">SUM(E1001:E1009)</f>
        <v>0</v>
      </c>
      <c r="F1000" s="162">
        <f t="shared" si="158"/>
        <v>0</v>
      </c>
      <c r="G1000" s="162">
        <f t="shared" si="158"/>
        <v>0</v>
      </c>
      <c r="H1000" s="162">
        <f t="shared" si="158"/>
        <v>0</v>
      </c>
      <c r="I1000" s="162">
        <f t="shared" si="158"/>
        <v>0</v>
      </c>
      <c r="J1000" s="162">
        <f t="shared" si="158"/>
        <v>0</v>
      </c>
      <c r="K1000" s="162">
        <f t="shared" si="158"/>
        <v>0</v>
      </c>
    </row>
    <row r="1001" hidden="1" spans="1:11">
      <c r="A1001" s="151" t="s">
        <v>1403</v>
      </c>
      <c r="B1001" s="156">
        <v>2140201</v>
      </c>
      <c r="C1001" s="157" t="s">
        <v>1451</v>
      </c>
      <c r="D1001" s="158"/>
      <c r="E1001" s="159">
        <v>0</v>
      </c>
      <c r="F1001" s="160"/>
      <c r="G1001" s="160"/>
      <c r="H1001" s="159"/>
      <c r="I1001" s="160"/>
      <c r="J1001" s="160"/>
      <c r="K1001" s="160"/>
    </row>
    <row r="1002" hidden="1" spans="1:11">
      <c r="A1002" s="151" t="s">
        <v>1403</v>
      </c>
      <c r="B1002" s="156">
        <v>2140202</v>
      </c>
      <c r="C1002" s="157" t="s">
        <v>1436</v>
      </c>
      <c r="D1002" s="158"/>
      <c r="E1002" s="159">
        <v>0</v>
      </c>
      <c r="F1002" s="160"/>
      <c r="G1002" s="160"/>
      <c r="H1002" s="159"/>
      <c r="I1002" s="160"/>
      <c r="J1002" s="160"/>
      <c r="K1002" s="160"/>
    </row>
    <row r="1003" hidden="1" spans="1:11">
      <c r="A1003" s="151" t="s">
        <v>1403</v>
      </c>
      <c r="B1003" s="156">
        <v>2140203</v>
      </c>
      <c r="C1003" s="157" t="s">
        <v>1406</v>
      </c>
      <c r="D1003" s="158"/>
      <c r="E1003" s="159">
        <v>0</v>
      </c>
      <c r="F1003" s="160"/>
      <c r="G1003" s="160"/>
      <c r="H1003" s="159"/>
      <c r="I1003" s="160"/>
      <c r="J1003" s="160"/>
      <c r="K1003" s="160"/>
    </row>
    <row r="1004" hidden="1" spans="1:11">
      <c r="A1004" s="151" t="s">
        <v>1403</v>
      </c>
      <c r="B1004" s="156">
        <v>2140204</v>
      </c>
      <c r="C1004" s="157" t="s">
        <v>2155</v>
      </c>
      <c r="D1004" s="158"/>
      <c r="E1004" s="159">
        <v>0</v>
      </c>
      <c r="F1004" s="160"/>
      <c r="G1004" s="160"/>
      <c r="H1004" s="159"/>
      <c r="I1004" s="160"/>
      <c r="J1004" s="160"/>
      <c r="K1004" s="160"/>
    </row>
    <row r="1005" hidden="1" spans="1:11">
      <c r="A1005" s="151" t="s">
        <v>1403</v>
      </c>
      <c r="B1005" s="156">
        <v>2140205</v>
      </c>
      <c r="C1005" s="157" t="s">
        <v>2156</v>
      </c>
      <c r="D1005" s="158"/>
      <c r="E1005" s="159">
        <v>0</v>
      </c>
      <c r="F1005" s="160"/>
      <c r="G1005" s="160"/>
      <c r="H1005" s="159"/>
      <c r="I1005" s="160"/>
      <c r="J1005" s="160"/>
      <c r="K1005" s="160"/>
    </row>
    <row r="1006" hidden="1" spans="1:11">
      <c r="A1006" s="151" t="s">
        <v>1403</v>
      </c>
      <c r="B1006" s="156">
        <v>2140206</v>
      </c>
      <c r="C1006" s="157" t="s">
        <v>2495</v>
      </c>
      <c r="D1006" s="158">
        <v>0</v>
      </c>
      <c r="E1006" s="159">
        <v>0</v>
      </c>
      <c r="F1006" s="160"/>
      <c r="G1006" s="160"/>
      <c r="H1006" s="159">
        <v>0</v>
      </c>
      <c r="I1006" s="160"/>
      <c r="J1006" s="160"/>
      <c r="K1006" s="160"/>
    </row>
    <row r="1007" hidden="1" spans="1:11">
      <c r="A1007" s="151" t="s">
        <v>1403</v>
      </c>
      <c r="B1007" s="156">
        <v>2140207</v>
      </c>
      <c r="C1007" s="157" t="s">
        <v>2158</v>
      </c>
      <c r="D1007" s="158"/>
      <c r="E1007" s="159">
        <v>0</v>
      </c>
      <c r="F1007" s="160"/>
      <c r="G1007" s="160"/>
      <c r="H1007" s="159"/>
      <c r="I1007" s="160"/>
      <c r="J1007" s="160"/>
      <c r="K1007" s="160"/>
    </row>
    <row r="1008" hidden="1" spans="1:11">
      <c r="A1008" s="151" t="s">
        <v>1403</v>
      </c>
      <c r="B1008" s="156">
        <v>2140208</v>
      </c>
      <c r="C1008" s="157" t="s">
        <v>2159</v>
      </c>
      <c r="D1008" s="158"/>
      <c r="E1008" s="159">
        <v>0</v>
      </c>
      <c r="F1008" s="160"/>
      <c r="G1008" s="160"/>
      <c r="H1008" s="159"/>
      <c r="I1008" s="160"/>
      <c r="J1008" s="160"/>
      <c r="K1008" s="160"/>
    </row>
    <row r="1009" hidden="1" spans="1:11">
      <c r="A1009" s="151" t="s">
        <v>1403</v>
      </c>
      <c r="B1009" s="156">
        <v>2140299</v>
      </c>
      <c r="C1009" s="157" t="s">
        <v>2496</v>
      </c>
      <c r="D1009" s="158"/>
      <c r="E1009" s="159">
        <v>0</v>
      </c>
      <c r="F1009" s="160"/>
      <c r="G1009" s="160"/>
      <c r="H1009" s="159"/>
      <c r="I1009" s="160"/>
      <c r="J1009" s="160"/>
      <c r="K1009" s="160"/>
    </row>
    <row r="1010" hidden="1" spans="1:11">
      <c r="A1010" s="151" t="s">
        <v>1401</v>
      </c>
      <c r="B1010" s="156">
        <v>21403</v>
      </c>
      <c r="C1010" s="161" t="s">
        <v>2161</v>
      </c>
      <c r="D1010" s="162">
        <f>SUM(D1011:D1019)</f>
        <v>0</v>
      </c>
      <c r="E1010" s="162">
        <f t="shared" ref="E1010:K1010" si="159">SUM(E1011:E1019)</f>
        <v>0</v>
      </c>
      <c r="F1010" s="162">
        <f t="shared" si="159"/>
        <v>0</v>
      </c>
      <c r="G1010" s="162">
        <f t="shared" si="159"/>
        <v>0</v>
      </c>
      <c r="H1010" s="162">
        <f t="shared" si="159"/>
        <v>0</v>
      </c>
      <c r="I1010" s="162">
        <f t="shared" si="159"/>
        <v>0</v>
      </c>
      <c r="J1010" s="162">
        <f t="shared" si="159"/>
        <v>0</v>
      </c>
      <c r="K1010" s="162">
        <f t="shared" si="159"/>
        <v>0</v>
      </c>
    </row>
    <row r="1011" hidden="1" spans="1:11">
      <c r="A1011" s="151" t="s">
        <v>1403</v>
      </c>
      <c r="B1011" s="156">
        <v>2140301</v>
      </c>
      <c r="C1011" s="157" t="s">
        <v>1451</v>
      </c>
      <c r="D1011" s="158"/>
      <c r="E1011" s="159">
        <v>0</v>
      </c>
      <c r="F1011" s="160"/>
      <c r="G1011" s="160"/>
      <c r="H1011" s="159"/>
      <c r="I1011" s="160"/>
      <c r="J1011" s="160"/>
      <c r="K1011" s="160"/>
    </row>
    <row r="1012" hidden="1" spans="1:11">
      <c r="A1012" s="151" t="s">
        <v>1403</v>
      </c>
      <c r="B1012" s="156">
        <v>2140302</v>
      </c>
      <c r="C1012" s="157" t="s">
        <v>1436</v>
      </c>
      <c r="D1012" s="158"/>
      <c r="E1012" s="159">
        <v>0</v>
      </c>
      <c r="F1012" s="160"/>
      <c r="G1012" s="160"/>
      <c r="H1012" s="159"/>
      <c r="I1012" s="160"/>
      <c r="J1012" s="160"/>
      <c r="K1012" s="160"/>
    </row>
    <row r="1013" hidden="1" spans="1:11">
      <c r="A1013" s="151" t="s">
        <v>1403</v>
      </c>
      <c r="B1013" s="156">
        <v>2140303</v>
      </c>
      <c r="C1013" s="157" t="s">
        <v>1406</v>
      </c>
      <c r="D1013" s="158"/>
      <c r="E1013" s="159">
        <v>0</v>
      </c>
      <c r="F1013" s="160"/>
      <c r="G1013" s="160"/>
      <c r="H1013" s="159"/>
      <c r="I1013" s="160"/>
      <c r="J1013" s="160"/>
      <c r="K1013" s="160"/>
    </row>
    <row r="1014" hidden="1" spans="1:11">
      <c r="A1014" s="151" t="s">
        <v>1403</v>
      </c>
      <c r="B1014" s="156">
        <v>2140304</v>
      </c>
      <c r="C1014" s="157" t="s">
        <v>2162</v>
      </c>
      <c r="D1014" s="158"/>
      <c r="E1014" s="159">
        <v>0</v>
      </c>
      <c r="F1014" s="160"/>
      <c r="G1014" s="160"/>
      <c r="H1014" s="159"/>
      <c r="I1014" s="160"/>
      <c r="J1014" s="160"/>
      <c r="K1014" s="160"/>
    </row>
    <row r="1015" hidden="1" spans="1:11">
      <c r="A1015" s="151" t="s">
        <v>1403</v>
      </c>
      <c r="B1015" s="156">
        <v>2140305</v>
      </c>
      <c r="C1015" s="157" t="s">
        <v>2163</v>
      </c>
      <c r="D1015" s="158"/>
      <c r="E1015" s="159">
        <v>0</v>
      </c>
      <c r="F1015" s="160"/>
      <c r="G1015" s="160"/>
      <c r="H1015" s="159"/>
      <c r="I1015" s="160"/>
      <c r="J1015" s="160"/>
      <c r="K1015" s="160"/>
    </row>
    <row r="1016" hidden="1" spans="1:11">
      <c r="A1016" s="151" t="s">
        <v>1403</v>
      </c>
      <c r="B1016" s="156">
        <v>2140306</v>
      </c>
      <c r="C1016" s="157" t="s">
        <v>2164</v>
      </c>
      <c r="D1016" s="158"/>
      <c r="E1016" s="159">
        <v>0</v>
      </c>
      <c r="F1016" s="160"/>
      <c r="G1016" s="160"/>
      <c r="H1016" s="159"/>
      <c r="I1016" s="160"/>
      <c r="J1016" s="160"/>
      <c r="K1016" s="160"/>
    </row>
    <row r="1017" hidden="1" spans="1:11">
      <c r="A1017" s="151" t="s">
        <v>1403</v>
      </c>
      <c r="B1017" s="156">
        <v>2140307</v>
      </c>
      <c r="C1017" s="157" t="s">
        <v>2165</v>
      </c>
      <c r="D1017" s="158"/>
      <c r="E1017" s="159">
        <v>0</v>
      </c>
      <c r="F1017" s="160"/>
      <c r="G1017" s="160"/>
      <c r="H1017" s="159"/>
      <c r="I1017" s="160"/>
      <c r="J1017" s="160"/>
      <c r="K1017" s="160"/>
    </row>
    <row r="1018" hidden="1" spans="1:11">
      <c r="A1018" s="151" t="s">
        <v>1403</v>
      </c>
      <c r="B1018" s="156">
        <v>2140308</v>
      </c>
      <c r="C1018" s="157" t="s">
        <v>2166</v>
      </c>
      <c r="D1018" s="158"/>
      <c r="E1018" s="159">
        <v>0</v>
      </c>
      <c r="F1018" s="160"/>
      <c r="G1018" s="160"/>
      <c r="H1018" s="159"/>
      <c r="I1018" s="160"/>
      <c r="J1018" s="160"/>
      <c r="K1018" s="160"/>
    </row>
    <row r="1019" hidden="1" spans="1:11">
      <c r="A1019" s="151" t="s">
        <v>1403</v>
      </c>
      <c r="B1019" s="156">
        <v>2140399</v>
      </c>
      <c r="C1019" s="157" t="s">
        <v>2167</v>
      </c>
      <c r="D1019" s="158"/>
      <c r="E1019" s="159">
        <v>0</v>
      </c>
      <c r="F1019" s="160"/>
      <c r="G1019" s="160"/>
      <c r="H1019" s="159"/>
      <c r="I1019" s="160"/>
      <c r="J1019" s="160"/>
      <c r="K1019" s="160"/>
    </row>
    <row r="1020" hidden="1" spans="1:11">
      <c r="A1020" s="151" t="s">
        <v>1401</v>
      </c>
      <c r="B1020" s="156">
        <v>21405</v>
      </c>
      <c r="C1020" s="161" t="s">
        <v>2168</v>
      </c>
      <c r="D1020" s="162">
        <f>SUM(D1021:D1026)</f>
        <v>0</v>
      </c>
      <c r="E1020" s="162">
        <f t="shared" ref="E1020:K1020" si="160">SUM(E1021:E1026)</f>
        <v>0</v>
      </c>
      <c r="F1020" s="162">
        <f t="shared" si="160"/>
        <v>0</v>
      </c>
      <c r="G1020" s="162">
        <f t="shared" si="160"/>
        <v>0</v>
      </c>
      <c r="H1020" s="162">
        <f t="shared" si="160"/>
        <v>0</v>
      </c>
      <c r="I1020" s="162">
        <f t="shared" si="160"/>
        <v>0</v>
      </c>
      <c r="J1020" s="162">
        <f t="shared" si="160"/>
        <v>0</v>
      </c>
      <c r="K1020" s="162">
        <f t="shared" si="160"/>
        <v>0</v>
      </c>
    </row>
    <row r="1021" hidden="1" spans="1:11">
      <c r="A1021" s="151" t="s">
        <v>1403</v>
      </c>
      <c r="B1021" s="156">
        <v>2140501</v>
      </c>
      <c r="C1021" s="157" t="s">
        <v>1451</v>
      </c>
      <c r="D1021" s="158"/>
      <c r="E1021" s="159">
        <v>0</v>
      </c>
      <c r="F1021" s="160"/>
      <c r="G1021" s="160"/>
      <c r="H1021" s="159"/>
      <c r="I1021" s="160"/>
      <c r="J1021" s="160"/>
      <c r="K1021" s="160"/>
    </row>
    <row r="1022" hidden="1" spans="1:11">
      <c r="A1022" s="151" t="s">
        <v>1403</v>
      </c>
      <c r="B1022" s="156">
        <v>2140502</v>
      </c>
      <c r="C1022" s="157" t="s">
        <v>1436</v>
      </c>
      <c r="D1022" s="158"/>
      <c r="E1022" s="159">
        <v>0</v>
      </c>
      <c r="F1022" s="160"/>
      <c r="G1022" s="160"/>
      <c r="H1022" s="159"/>
      <c r="I1022" s="160"/>
      <c r="J1022" s="160"/>
      <c r="K1022" s="160"/>
    </row>
    <row r="1023" hidden="1" spans="1:11">
      <c r="A1023" s="151" t="s">
        <v>1403</v>
      </c>
      <c r="B1023" s="156">
        <v>2140503</v>
      </c>
      <c r="C1023" s="157" t="s">
        <v>1406</v>
      </c>
      <c r="D1023" s="158"/>
      <c r="E1023" s="159">
        <v>0</v>
      </c>
      <c r="F1023" s="160"/>
      <c r="G1023" s="160"/>
      <c r="H1023" s="159"/>
      <c r="I1023" s="160"/>
      <c r="J1023" s="160"/>
      <c r="K1023" s="160"/>
    </row>
    <row r="1024" hidden="1" spans="1:11">
      <c r="A1024" s="151" t="s">
        <v>1403</v>
      </c>
      <c r="B1024" s="156">
        <v>2140504</v>
      </c>
      <c r="C1024" s="157" t="s">
        <v>2159</v>
      </c>
      <c r="D1024" s="158"/>
      <c r="E1024" s="159">
        <v>0</v>
      </c>
      <c r="F1024" s="160"/>
      <c r="G1024" s="160"/>
      <c r="H1024" s="159"/>
      <c r="I1024" s="160"/>
      <c r="J1024" s="160"/>
      <c r="K1024" s="160"/>
    </row>
    <row r="1025" hidden="1" spans="1:11">
      <c r="A1025" s="151" t="s">
        <v>1403</v>
      </c>
      <c r="B1025" s="156">
        <v>2140505</v>
      </c>
      <c r="C1025" s="157" t="s">
        <v>2169</v>
      </c>
      <c r="D1025" s="158"/>
      <c r="E1025" s="159">
        <v>0</v>
      </c>
      <c r="F1025" s="160"/>
      <c r="G1025" s="160"/>
      <c r="H1025" s="159"/>
      <c r="I1025" s="160"/>
      <c r="J1025" s="160"/>
      <c r="K1025" s="160"/>
    </row>
    <row r="1026" hidden="1" spans="1:11">
      <c r="A1026" s="151" t="s">
        <v>1403</v>
      </c>
      <c r="B1026" s="156">
        <v>2140599</v>
      </c>
      <c r="C1026" s="157" t="s">
        <v>2170</v>
      </c>
      <c r="D1026" s="158"/>
      <c r="E1026" s="159">
        <v>0</v>
      </c>
      <c r="F1026" s="160"/>
      <c r="G1026" s="160"/>
      <c r="H1026" s="159"/>
      <c r="I1026" s="160"/>
      <c r="J1026" s="160"/>
      <c r="K1026" s="160"/>
    </row>
    <row r="1027" hidden="1" spans="1:11">
      <c r="A1027" s="151" t="s">
        <v>1401</v>
      </c>
      <c r="B1027" s="156">
        <v>21499</v>
      </c>
      <c r="C1027" s="161" t="s">
        <v>2497</v>
      </c>
      <c r="D1027" s="162">
        <f>SUM(D1028:D1029)</f>
        <v>0</v>
      </c>
      <c r="E1027" s="162">
        <f t="shared" ref="E1027:K1027" si="161">SUM(E1028:E1029)</f>
        <v>0</v>
      </c>
      <c r="F1027" s="162">
        <f t="shared" si="161"/>
        <v>0</v>
      </c>
      <c r="G1027" s="162">
        <f t="shared" si="161"/>
        <v>0</v>
      </c>
      <c r="H1027" s="162">
        <f t="shared" si="161"/>
        <v>0</v>
      </c>
      <c r="I1027" s="162">
        <f t="shared" si="161"/>
        <v>0</v>
      </c>
      <c r="J1027" s="162">
        <f t="shared" si="161"/>
        <v>0</v>
      </c>
      <c r="K1027" s="162">
        <f t="shared" si="161"/>
        <v>0</v>
      </c>
    </row>
    <row r="1028" hidden="1" spans="1:11">
      <c r="A1028" s="151" t="s">
        <v>1403</v>
      </c>
      <c r="B1028" s="156">
        <v>2149901</v>
      </c>
      <c r="C1028" s="157" t="s">
        <v>2498</v>
      </c>
      <c r="D1028" s="158"/>
      <c r="E1028" s="159">
        <v>0</v>
      </c>
      <c r="F1028" s="160"/>
      <c r="G1028" s="160"/>
      <c r="H1028" s="159"/>
      <c r="I1028" s="160"/>
      <c r="J1028" s="160"/>
      <c r="K1028" s="160"/>
    </row>
    <row r="1029" hidden="1" spans="1:11">
      <c r="A1029" s="151" t="s">
        <v>1403</v>
      </c>
      <c r="B1029" s="156">
        <v>2149999</v>
      </c>
      <c r="C1029" s="157" t="s">
        <v>2499</v>
      </c>
      <c r="D1029" s="158"/>
      <c r="E1029" s="159">
        <v>0</v>
      </c>
      <c r="F1029" s="160"/>
      <c r="G1029" s="160"/>
      <c r="H1029" s="159"/>
      <c r="I1029" s="160"/>
      <c r="J1029" s="160"/>
      <c r="K1029" s="160"/>
    </row>
    <row r="1030" ht="14.5" customHeight="1" spans="1:11">
      <c r="A1030" s="151" t="s">
        <v>1399</v>
      </c>
      <c r="B1030" s="148">
        <v>215</v>
      </c>
      <c r="C1030" s="152" t="s">
        <v>2174</v>
      </c>
      <c r="D1030" s="150">
        <f>SUM(D1031,D1041,D1057,D1062,D1073,D1080,D1088)</f>
        <v>3904</v>
      </c>
      <c r="E1030" s="150">
        <f t="shared" ref="E1030:K1030" si="162">SUM(E1031,E1041,E1057,E1062,E1073,E1080,E1088)</f>
        <v>1093</v>
      </c>
      <c r="F1030" s="150">
        <f t="shared" si="162"/>
        <v>0</v>
      </c>
      <c r="G1030" s="150">
        <f t="shared" si="162"/>
        <v>0</v>
      </c>
      <c r="H1030" s="150">
        <f t="shared" si="162"/>
        <v>2811</v>
      </c>
      <c r="I1030" s="150">
        <f t="shared" si="162"/>
        <v>0</v>
      </c>
      <c r="J1030" s="150">
        <f t="shared" si="162"/>
        <v>0</v>
      </c>
      <c r="K1030" s="150">
        <f t="shared" si="162"/>
        <v>0</v>
      </c>
    </row>
    <row r="1031" hidden="1" spans="1:11">
      <c r="A1031" s="151" t="s">
        <v>1401</v>
      </c>
      <c r="B1031" s="156">
        <v>21501</v>
      </c>
      <c r="C1031" s="161" t="s">
        <v>2175</v>
      </c>
      <c r="D1031" s="162">
        <f>SUM(D1032:D1040)</f>
        <v>0</v>
      </c>
      <c r="E1031" s="162">
        <f t="shared" ref="E1031:K1031" si="163">SUM(E1032:E1040)</f>
        <v>0</v>
      </c>
      <c r="F1031" s="162">
        <f t="shared" si="163"/>
        <v>0</v>
      </c>
      <c r="G1031" s="162">
        <f t="shared" si="163"/>
        <v>0</v>
      </c>
      <c r="H1031" s="162">
        <f t="shared" si="163"/>
        <v>0</v>
      </c>
      <c r="I1031" s="162">
        <f t="shared" si="163"/>
        <v>0</v>
      </c>
      <c r="J1031" s="162">
        <f t="shared" si="163"/>
        <v>0</v>
      </c>
      <c r="K1031" s="162">
        <f t="shared" si="163"/>
        <v>0</v>
      </c>
    </row>
    <row r="1032" hidden="1" spans="1:11">
      <c r="A1032" s="151" t="s">
        <v>1403</v>
      </c>
      <c r="B1032" s="156">
        <v>2150101</v>
      </c>
      <c r="C1032" s="157" t="s">
        <v>1451</v>
      </c>
      <c r="D1032" s="158"/>
      <c r="E1032" s="159">
        <v>0</v>
      </c>
      <c r="F1032" s="160"/>
      <c r="G1032" s="160"/>
      <c r="H1032" s="159"/>
      <c r="I1032" s="160"/>
      <c r="J1032" s="160"/>
      <c r="K1032" s="160"/>
    </row>
    <row r="1033" hidden="1" spans="1:11">
      <c r="A1033" s="151" t="s">
        <v>1403</v>
      </c>
      <c r="B1033" s="156">
        <v>2150102</v>
      </c>
      <c r="C1033" s="157" t="s">
        <v>1436</v>
      </c>
      <c r="D1033" s="158"/>
      <c r="E1033" s="159">
        <v>0</v>
      </c>
      <c r="F1033" s="160"/>
      <c r="G1033" s="160"/>
      <c r="H1033" s="159"/>
      <c r="I1033" s="160"/>
      <c r="J1033" s="160"/>
      <c r="K1033" s="160"/>
    </row>
    <row r="1034" hidden="1" spans="1:11">
      <c r="A1034" s="151" t="s">
        <v>1403</v>
      </c>
      <c r="B1034" s="156">
        <v>2150103</v>
      </c>
      <c r="C1034" s="157" t="s">
        <v>1406</v>
      </c>
      <c r="D1034" s="158"/>
      <c r="E1034" s="159">
        <v>0</v>
      </c>
      <c r="F1034" s="160"/>
      <c r="G1034" s="160"/>
      <c r="H1034" s="159"/>
      <c r="I1034" s="160"/>
      <c r="J1034" s="160"/>
      <c r="K1034" s="160"/>
    </row>
    <row r="1035" hidden="1" spans="1:11">
      <c r="A1035" s="151" t="s">
        <v>1403</v>
      </c>
      <c r="B1035" s="156">
        <v>2150104</v>
      </c>
      <c r="C1035" s="157" t="s">
        <v>2176</v>
      </c>
      <c r="D1035" s="158"/>
      <c r="E1035" s="159">
        <v>0</v>
      </c>
      <c r="F1035" s="160"/>
      <c r="G1035" s="160"/>
      <c r="H1035" s="159"/>
      <c r="I1035" s="160"/>
      <c r="J1035" s="160"/>
      <c r="K1035" s="160"/>
    </row>
    <row r="1036" hidden="1" spans="1:11">
      <c r="A1036" s="151" t="s">
        <v>1403</v>
      </c>
      <c r="B1036" s="156">
        <v>2150105</v>
      </c>
      <c r="C1036" s="157" t="s">
        <v>2177</v>
      </c>
      <c r="D1036" s="158"/>
      <c r="E1036" s="159">
        <v>0</v>
      </c>
      <c r="F1036" s="160"/>
      <c r="G1036" s="160"/>
      <c r="H1036" s="159"/>
      <c r="I1036" s="160"/>
      <c r="J1036" s="160"/>
      <c r="K1036" s="160"/>
    </row>
    <row r="1037" hidden="1" spans="1:11">
      <c r="A1037" s="151" t="s">
        <v>1403</v>
      </c>
      <c r="B1037" s="156">
        <v>2150106</v>
      </c>
      <c r="C1037" s="157" t="s">
        <v>2178</v>
      </c>
      <c r="D1037" s="158"/>
      <c r="E1037" s="159">
        <v>0</v>
      </c>
      <c r="F1037" s="160"/>
      <c r="G1037" s="160"/>
      <c r="H1037" s="159"/>
      <c r="I1037" s="160"/>
      <c r="J1037" s="160"/>
      <c r="K1037" s="160"/>
    </row>
    <row r="1038" hidden="1" spans="1:11">
      <c r="A1038" s="151" t="s">
        <v>1403</v>
      </c>
      <c r="B1038" s="156">
        <v>2150107</v>
      </c>
      <c r="C1038" s="157" t="s">
        <v>2179</v>
      </c>
      <c r="D1038" s="158"/>
      <c r="E1038" s="159">
        <v>0</v>
      </c>
      <c r="F1038" s="160"/>
      <c r="G1038" s="160"/>
      <c r="H1038" s="159"/>
      <c r="I1038" s="160"/>
      <c r="J1038" s="160"/>
      <c r="K1038" s="160"/>
    </row>
    <row r="1039" hidden="1" spans="1:11">
      <c r="A1039" s="151" t="s">
        <v>1403</v>
      </c>
      <c r="B1039" s="156">
        <v>2150108</v>
      </c>
      <c r="C1039" s="157" t="s">
        <v>2180</v>
      </c>
      <c r="D1039" s="158"/>
      <c r="E1039" s="159">
        <v>0</v>
      </c>
      <c r="F1039" s="160"/>
      <c r="G1039" s="160"/>
      <c r="H1039" s="159"/>
      <c r="I1039" s="160"/>
      <c r="J1039" s="160"/>
      <c r="K1039" s="160"/>
    </row>
    <row r="1040" hidden="1" spans="1:11">
      <c r="A1040" s="151" t="s">
        <v>1403</v>
      </c>
      <c r="B1040" s="156">
        <v>2150199</v>
      </c>
      <c r="C1040" s="157" t="s">
        <v>2181</v>
      </c>
      <c r="D1040" s="158"/>
      <c r="E1040" s="159">
        <v>0</v>
      </c>
      <c r="F1040" s="160"/>
      <c r="G1040" s="160"/>
      <c r="H1040" s="159"/>
      <c r="I1040" s="160"/>
      <c r="J1040" s="160"/>
      <c r="K1040" s="160"/>
    </row>
    <row r="1041" hidden="1" spans="1:11">
      <c r="A1041" s="151" t="s">
        <v>1401</v>
      </c>
      <c r="B1041" s="156">
        <v>21502</v>
      </c>
      <c r="C1041" s="161" t="s">
        <v>2182</v>
      </c>
      <c r="D1041" s="162">
        <f>SUM(D1042:D1056)</f>
        <v>0</v>
      </c>
      <c r="E1041" s="162">
        <f t="shared" ref="E1041:K1041" si="164">SUM(E1042:E1056)</f>
        <v>0</v>
      </c>
      <c r="F1041" s="162">
        <f t="shared" si="164"/>
        <v>0</v>
      </c>
      <c r="G1041" s="162">
        <f t="shared" si="164"/>
        <v>0</v>
      </c>
      <c r="H1041" s="162">
        <f t="shared" si="164"/>
        <v>0</v>
      </c>
      <c r="I1041" s="162">
        <f t="shared" si="164"/>
        <v>0</v>
      </c>
      <c r="J1041" s="162">
        <f t="shared" si="164"/>
        <v>0</v>
      </c>
      <c r="K1041" s="162">
        <f t="shared" si="164"/>
        <v>0</v>
      </c>
    </row>
    <row r="1042" hidden="1" spans="1:11">
      <c r="A1042" s="151" t="s">
        <v>1403</v>
      </c>
      <c r="B1042" s="156">
        <v>2150201</v>
      </c>
      <c r="C1042" s="157" t="s">
        <v>1451</v>
      </c>
      <c r="D1042" s="158"/>
      <c r="E1042" s="159">
        <v>0</v>
      </c>
      <c r="F1042" s="160"/>
      <c r="G1042" s="160"/>
      <c r="H1042" s="159"/>
      <c r="I1042" s="160"/>
      <c r="J1042" s="160"/>
      <c r="K1042" s="160"/>
    </row>
    <row r="1043" hidden="1" spans="1:11">
      <c r="A1043" s="151" t="s">
        <v>1403</v>
      </c>
      <c r="B1043" s="156">
        <v>2150202</v>
      </c>
      <c r="C1043" s="157" t="s">
        <v>1436</v>
      </c>
      <c r="D1043" s="158"/>
      <c r="E1043" s="159">
        <v>0</v>
      </c>
      <c r="F1043" s="160"/>
      <c r="G1043" s="160"/>
      <c r="H1043" s="159"/>
      <c r="I1043" s="160"/>
      <c r="J1043" s="160"/>
      <c r="K1043" s="160"/>
    </row>
    <row r="1044" hidden="1" spans="1:11">
      <c r="A1044" s="151" t="s">
        <v>1403</v>
      </c>
      <c r="B1044" s="156">
        <v>2150203</v>
      </c>
      <c r="C1044" s="157" t="s">
        <v>1406</v>
      </c>
      <c r="D1044" s="158"/>
      <c r="E1044" s="159">
        <v>0</v>
      </c>
      <c r="F1044" s="160"/>
      <c r="G1044" s="160"/>
      <c r="H1044" s="159"/>
      <c r="I1044" s="160"/>
      <c r="J1044" s="160"/>
      <c r="K1044" s="160"/>
    </row>
    <row r="1045" hidden="1" spans="1:11">
      <c r="A1045" s="151" t="s">
        <v>1403</v>
      </c>
      <c r="B1045" s="156">
        <v>2150204</v>
      </c>
      <c r="C1045" s="157" t="s">
        <v>2183</v>
      </c>
      <c r="D1045" s="158"/>
      <c r="E1045" s="159">
        <v>0</v>
      </c>
      <c r="F1045" s="160"/>
      <c r="G1045" s="160"/>
      <c r="H1045" s="159"/>
      <c r="I1045" s="160"/>
      <c r="J1045" s="160"/>
      <c r="K1045" s="160"/>
    </row>
    <row r="1046" hidden="1" spans="1:11">
      <c r="A1046" s="151" t="s">
        <v>1403</v>
      </c>
      <c r="B1046" s="156">
        <v>2150205</v>
      </c>
      <c r="C1046" s="157" t="s">
        <v>2184</v>
      </c>
      <c r="D1046" s="158"/>
      <c r="E1046" s="159">
        <v>0</v>
      </c>
      <c r="F1046" s="160"/>
      <c r="G1046" s="160"/>
      <c r="H1046" s="159"/>
      <c r="I1046" s="160"/>
      <c r="J1046" s="160"/>
      <c r="K1046" s="160"/>
    </row>
    <row r="1047" hidden="1" spans="1:11">
      <c r="A1047" s="151" t="s">
        <v>1403</v>
      </c>
      <c r="B1047" s="156">
        <v>2150206</v>
      </c>
      <c r="C1047" s="157" t="s">
        <v>2185</v>
      </c>
      <c r="D1047" s="158"/>
      <c r="E1047" s="159">
        <v>0</v>
      </c>
      <c r="F1047" s="160"/>
      <c r="G1047" s="160"/>
      <c r="H1047" s="159"/>
      <c r="I1047" s="160"/>
      <c r="J1047" s="160"/>
      <c r="K1047" s="160"/>
    </row>
    <row r="1048" hidden="1" spans="1:11">
      <c r="A1048" s="151" t="s">
        <v>1403</v>
      </c>
      <c r="B1048" s="156">
        <v>2150207</v>
      </c>
      <c r="C1048" s="157" t="s">
        <v>2186</v>
      </c>
      <c r="D1048" s="158"/>
      <c r="E1048" s="159">
        <v>0</v>
      </c>
      <c r="F1048" s="160"/>
      <c r="G1048" s="160"/>
      <c r="H1048" s="159"/>
      <c r="I1048" s="160"/>
      <c r="J1048" s="160"/>
      <c r="K1048" s="160"/>
    </row>
    <row r="1049" hidden="1" spans="1:11">
      <c r="A1049" s="151" t="s">
        <v>1403</v>
      </c>
      <c r="B1049" s="156">
        <v>2150208</v>
      </c>
      <c r="C1049" s="157" t="s">
        <v>2187</v>
      </c>
      <c r="D1049" s="158"/>
      <c r="E1049" s="159">
        <v>0</v>
      </c>
      <c r="F1049" s="160"/>
      <c r="G1049" s="160"/>
      <c r="H1049" s="159"/>
      <c r="I1049" s="160"/>
      <c r="J1049" s="160"/>
      <c r="K1049" s="160"/>
    </row>
    <row r="1050" hidden="1" spans="1:11">
      <c r="A1050" s="151" t="s">
        <v>1403</v>
      </c>
      <c r="B1050" s="156">
        <v>2150209</v>
      </c>
      <c r="C1050" s="157" t="s">
        <v>2188</v>
      </c>
      <c r="D1050" s="158"/>
      <c r="E1050" s="159">
        <v>0</v>
      </c>
      <c r="F1050" s="160"/>
      <c r="G1050" s="160"/>
      <c r="H1050" s="159"/>
      <c r="I1050" s="160"/>
      <c r="J1050" s="160"/>
      <c r="K1050" s="160"/>
    </row>
    <row r="1051" hidden="1" spans="1:11">
      <c r="A1051" s="151" t="s">
        <v>1403</v>
      </c>
      <c r="B1051" s="156">
        <v>2150210</v>
      </c>
      <c r="C1051" s="157" t="s">
        <v>2189</v>
      </c>
      <c r="D1051" s="158"/>
      <c r="E1051" s="159">
        <v>0</v>
      </c>
      <c r="F1051" s="160"/>
      <c r="G1051" s="160"/>
      <c r="H1051" s="159"/>
      <c r="I1051" s="160"/>
      <c r="J1051" s="160"/>
      <c r="K1051" s="160"/>
    </row>
    <row r="1052" hidden="1" spans="1:11">
      <c r="A1052" s="151" t="s">
        <v>1403</v>
      </c>
      <c r="B1052" s="156">
        <v>2150212</v>
      </c>
      <c r="C1052" s="157" t="s">
        <v>2190</v>
      </c>
      <c r="D1052" s="158"/>
      <c r="E1052" s="159">
        <v>0</v>
      </c>
      <c r="F1052" s="160"/>
      <c r="G1052" s="160"/>
      <c r="H1052" s="159"/>
      <c r="I1052" s="160"/>
      <c r="J1052" s="160"/>
      <c r="K1052" s="160"/>
    </row>
    <row r="1053" hidden="1" spans="1:11">
      <c r="A1053" s="151" t="s">
        <v>1403</v>
      </c>
      <c r="B1053" s="156">
        <v>2150213</v>
      </c>
      <c r="C1053" s="157" t="s">
        <v>2191</v>
      </c>
      <c r="D1053" s="158"/>
      <c r="E1053" s="159">
        <v>0</v>
      </c>
      <c r="F1053" s="160"/>
      <c r="G1053" s="160"/>
      <c r="H1053" s="159"/>
      <c r="I1053" s="160"/>
      <c r="J1053" s="160"/>
      <c r="K1053" s="160"/>
    </row>
    <row r="1054" hidden="1" spans="1:11">
      <c r="A1054" s="151" t="s">
        <v>1403</v>
      </c>
      <c r="B1054" s="156">
        <v>2150214</v>
      </c>
      <c r="C1054" s="157" t="s">
        <v>2192</v>
      </c>
      <c r="D1054" s="158"/>
      <c r="E1054" s="159">
        <v>0</v>
      </c>
      <c r="F1054" s="160"/>
      <c r="G1054" s="160"/>
      <c r="H1054" s="159"/>
      <c r="I1054" s="160"/>
      <c r="J1054" s="160"/>
      <c r="K1054" s="160"/>
    </row>
    <row r="1055" hidden="1" spans="1:11">
      <c r="A1055" s="151" t="s">
        <v>1403</v>
      </c>
      <c r="B1055" s="156">
        <v>2150215</v>
      </c>
      <c r="C1055" s="157" t="s">
        <v>2193</v>
      </c>
      <c r="D1055" s="158"/>
      <c r="E1055" s="159">
        <v>0</v>
      </c>
      <c r="F1055" s="160"/>
      <c r="G1055" s="160"/>
      <c r="H1055" s="159"/>
      <c r="I1055" s="160"/>
      <c r="J1055" s="160"/>
      <c r="K1055" s="160"/>
    </row>
    <row r="1056" hidden="1" spans="1:11">
      <c r="A1056" s="151" t="s">
        <v>1403</v>
      </c>
      <c r="B1056" s="156">
        <v>2150299</v>
      </c>
      <c r="C1056" s="157" t="s">
        <v>2194</v>
      </c>
      <c r="D1056" s="158"/>
      <c r="E1056" s="159">
        <v>0</v>
      </c>
      <c r="F1056" s="160"/>
      <c r="G1056" s="160"/>
      <c r="H1056" s="159"/>
      <c r="I1056" s="160"/>
      <c r="J1056" s="160"/>
      <c r="K1056" s="160"/>
    </row>
    <row r="1057" hidden="1" spans="1:11">
      <c r="A1057" s="151" t="s">
        <v>1401</v>
      </c>
      <c r="B1057" s="156">
        <v>21503</v>
      </c>
      <c r="C1057" s="161" t="s">
        <v>2195</v>
      </c>
      <c r="D1057" s="162">
        <f>SUM(D1058:D1061)</f>
        <v>0</v>
      </c>
      <c r="E1057" s="162">
        <f t="shared" ref="E1057:K1057" si="165">SUM(E1058:E1061)</f>
        <v>0</v>
      </c>
      <c r="F1057" s="162">
        <f t="shared" si="165"/>
        <v>0</v>
      </c>
      <c r="G1057" s="162">
        <f t="shared" si="165"/>
        <v>0</v>
      </c>
      <c r="H1057" s="162">
        <f t="shared" si="165"/>
        <v>0</v>
      </c>
      <c r="I1057" s="162">
        <f t="shared" si="165"/>
        <v>0</v>
      </c>
      <c r="J1057" s="162">
        <f t="shared" si="165"/>
        <v>0</v>
      </c>
      <c r="K1057" s="162">
        <f t="shared" si="165"/>
        <v>0</v>
      </c>
    </row>
    <row r="1058" hidden="1" spans="1:11">
      <c r="A1058" s="151" t="s">
        <v>1403</v>
      </c>
      <c r="B1058" s="156">
        <v>2150301</v>
      </c>
      <c r="C1058" s="157" t="s">
        <v>1451</v>
      </c>
      <c r="D1058" s="158"/>
      <c r="E1058" s="159">
        <v>0</v>
      </c>
      <c r="F1058" s="160"/>
      <c r="G1058" s="160"/>
      <c r="H1058" s="159"/>
      <c r="I1058" s="160"/>
      <c r="J1058" s="160"/>
      <c r="K1058" s="160"/>
    </row>
    <row r="1059" hidden="1" spans="1:11">
      <c r="A1059" s="151" t="s">
        <v>1403</v>
      </c>
      <c r="B1059" s="156">
        <v>2150302</v>
      </c>
      <c r="C1059" s="157" t="s">
        <v>1436</v>
      </c>
      <c r="D1059" s="158"/>
      <c r="E1059" s="159">
        <v>0</v>
      </c>
      <c r="F1059" s="160"/>
      <c r="G1059" s="160"/>
      <c r="H1059" s="159"/>
      <c r="I1059" s="160"/>
      <c r="J1059" s="160"/>
      <c r="K1059" s="160"/>
    </row>
    <row r="1060" hidden="1" spans="1:11">
      <c r="A1060" s="151" t="s">
        <v>1403</v>
      </c>
      <c r="B1060" s="156">
        <v>2150303</v>
      </c>
      <c r="C1060" s="157" t="s">
        <v>1406</v>
      </c>
      <c r="D1060" s="158"/>
      <c r="E1060" s="159">
        <v>0</v>
      </c>
      <c r="F1060" s="160"/>
      <c r="G1060" s="160"/>
      <c r="H1060" s="159"/>
      <c r="I1060" s="160"/>
      <c r="J1060" s="160"/>
      <c r="K1060" s="160"/>
    </row>
    <row r="1061" hidden="1" spans="1:11">
      <c r="A1061" s="151" t="s">
        <v>1403</v>
      </c>
      <c r="B1061" s="156">
        <v>2150399</v>
      </c>
      <c r="C1061" s="157" t="s">
        <v>2196</v>
      </c>
      <c r="D1061" s="158"/>
      <c r="E1061" s="159">
        <v>0</v>
      </c>
      <c r="F1061" s="160"/>
      <c r="G1061" s="160"/>
      <c r="H1061" s="159"/>
      <c r="I1061" s="160"/>
      <c r="J1061" s="160"/>
      <c r="K1061" s="160"/>
    </row>
    <row r="1062" ht="14.5" customHeight="1" spans="1:11">
      <c r="A1062" s="151" t="s">
        <v>1401</v>
      </c>
      <c r="B1062" s="148">
        <v>21505</v>
      </c>
      <c r="C1062" s="152" t="s">
        <v>2197</v>
      </c>
      <c r="D1062" s="150">
        <f>SUM(D1063:D1072)</f>
        <v>1926</v>
      </c>
      <c r="E1062" s="150">
        <f t="shared" ref="E1062:K1062" si="166">SUM(E1063:E1072)</f>
        <v>365</v>
      </c>
      <c r="F1062" s="150">
        <f t="shared" si="166"/>
        <v>0</v>
      </c>
      <c r="G1062" s="150">
        <f t="shared" si="166"/>
        <v>0</v>
      </c>
      <c r="H1062" s="150">
        <f t="shared" si="166"/>
        <v>1561</v>
      </c>
      <c r="I1062" s="150">
        <f t="shared" si="166"/>
        <v>0</v>
      </c>
      <c r="J1062" s="150">
        <f t="shared" si="166"/>
        <v>0</v>
      </c>
      <c r="K1062" s="150">
        <f t="shared" si="166"/>
        <v>0</v>
      </c>
    </row>
    <row r="1063" ht="14.5" customHeight="1" spans="1:11">
      <c r="A1063" s="151" t="s">
        <v>1403</v>
      </c>
      <c r="B1063" s="148">
        <v>2150501</v>
      </c>
      <c r="C1063" s="153" t="s">
        <v>1404</v>
      </c>
      <c r="D1063" s="154">
        <v>315</v>
      </c>
      <c r="E1063" s="155">
        <v>315</v>
      </c>
      <c r="F1063" s="135"/>
      <c r="G1063" s="135"/>
      <c r="H1063" s="155">
        <v>0</v>
      </c>
      <c r="I1063" s="135"/>
      <c r="J1063" s="135"/>
      <c r="K1063" s="135"/>
    </row>
    <row r="1064" ht="14.5" customHeight="1" spans="1:11">
      <c r="A1064" s="151" t="s">
        <v>1403</v>
      </c>
      <c r="B1064" s="148">
        <v>2150502</v>
      </c>
      <c r="C1064" s="153" t="s">
        <v>1405</v>
      </c>
      <c r="D1064" s="154">
        <v>50</v>
      </c>
      <c r="E1064" s="155">
        <v>50</v>
      </c>
      <c r="F1064" s="135"/>
      <c r="G1064" s="135"/>
      <c r="H1064" s="155">
        <v>0</v>
      </c>
      <c r="I1064" s="135"/>
      <c r="J1064" s="135"/>
      <c r="K1064" s="135"/>
    </row>
    <row r="1065" hidden="1" spans="1:11">
      <c r="A1065" s="151" t="s">
        <v>1403</v>
      </c>
      <c r="B1065" s="156">
        <v>2150503</v>
      </c>
      <c r="C1065" s="157" t="s">
        <v>1406</v>
      </c>
      <c r="D1065" s="158"/>
      <c r="E1065" s="159">
        <v>0</v>
      </c>
      <c r="F1065" s="160"/>
      <c r="G1065" s="160"/>
      <c r="H1065" s="159"/>
      <c r="I1065" s="160"/>
      <c r="J1065" s="160"/>
      <c r="K1065" s="160"/>
    </row>
    <row r="1066" hidden="1" spans="1:11">
      <c r="A1066" s="151" t="s">
        <v>1403</v>
      </c>
      <c r="B1066" s="156">
        <v>2150505</v>
      </c>
      <c r="C1066" s="157" t="s">
        <v>2198</v>
      </c>
      <c r="D1066" s="158"/>
      <c r="E1066" s="159">
        <v>0</v>
      </c>
      <c r="F1066" s="160"/>
      <c r="G1066" s="160"/>
      <c r="H1066" s="159"/>
      <c r="I1066" s="160"/>
      <c r="J1066" s="160"/>
      <c r="K1066" s="160"/>
    </row>
    <row r="1067" hidden="1" spans="1:11">
      <c r="A1067" s="151" t="s">
        <v>1403</v>
      </c>
      <c r="B1067" s="156">
        <v>2150507</v>
      </c>
      <c r="C1067" s="157" t="s">
        <v>2199</v>
      </c>
      <c r="D1067" s="158"/>
      <c r="E1067" s="159">
        <v>0</v>
      </c>
      <c r="F1067" s="160"/>
      <c r="G1067" s="160"/>
      <c r="H1067" s="159"/>
      <c r="I1067" s="160"/>
      <c r="J1067" s="160"/>
      <c r="K1067" s="160"/>
    </row>
    <row r="1068" hidden="1" spans="1:11">
      <c r="A1068" s="151" t="s">
        <v>1403</v>
      </c>
      <c r="B1068" s="156">
        <v>2150508</v>
      </c>
      <c r="C1068" s="157" t="s">
        <v>2200</v>
      </c>
      <c r="D1068" s="158"/>
      <c r="E1068" s="159">
        <v>0</v>
      </c>
      <c r="F1068" s="160"/>
      <c r="G1068" s="160"/>
      <c r="H1068" s="159"/>
      <c r="I1068" s="160"/>
      <c r="J1068" s="160"/>
      <c r="K1068" s="160"/>
    </row>
    <row r="1069" hidden="1" spans="1:11">
      <c r="A1069" s="151" t="s">
        <v>1403</v>
      </c>
      <c r="B1069" s="156">
        <v>2150516</v>
      </c>
      <c r="C1069" s="157" t="s">
        <v>2201</v>
      </c>
      <c r="D1069" s="158"/>
      <c r="E1069" s="159">
        <v>0</v>
      </c>
      <c r="F1069" s="160"/>
      <c r="G1069" s="160"/>
      <c r="H1069" s="159"/>
      <c r="I1069" s="160"/>
      <c r="J1069" s="160"/>
      <c r="K1069" s="160"/>
    </row>
    <row r="1070" ht="14.5" customHeight="1" spans="1:11">
      <c r="A1070" s="151" t="s">
        <v>1403</v>
      </c>
      <c r="B1070" s="148">
        <v>2150517</v>
      </c>
      <c r="C1070" s="153" t="s">
        <v>2202</v>
      </c>
      <c r="D1070" s="154">
        <v>1456</v>
      </c>
      <c r="E1070" s="155">
        <v>0</v>
      </c>
      <c r="F1070" s="135"/>
      <c r="G1070" s="135"/>
      <c r="H1070" s="155">
        <v>1456</v>
      </c>
      <c r="I1070" s="135"/>
      <c r="J1070" s="135"/>
      <c r="K1070" s="135"/>
    </row>
    <row r="1071" hidden="1" spans="1:11">
      <c r="A1071" s="151" t="s">
        <v>1403</v>
      </c>
      <c r="B1071" s="156">
        <v>2150550</v>
      </c>
      <c r="C1071" s="157" t="s">
        <v>1413</v>
      </c>
      <c r="D1071" s="158"/>
      <c r="E1071" s="159">
        <v>0</v>
      </c>
      <c r="F1071" s="160"/>
      <c r="G1071" s="160"/>
      <c r="H1071" s="159"/>
      <c r="I1071" s="160"/>
      <c r="J1071" s="160"/>
      <c r="K1071" s="160"/>
    </row>
    <row r="1072" ht="14.5" customHeight="1" spans="1:11">
      <c r="A1072" s="151" t="s">
        <v>1403</v>
      </c>
      <c r="B1072" s="148">
        <v>2150599</v>
      </c>
      <c r="C1072" s="153" t="s">
        <v>2203</v>
      </c>
      <c r="D1072" s="154">
        <v>105</v>
      </c>
      <c r="E1072" s="155">
        <v>0</v>
      </c>
      <c r="F1072" s="135"/>
      <c r="G1072" s="135"/>
      <c r="H1072" s="155">
        <v>105</v>
      </c>
      <c r="I1072" s="135"/>
      <c r="J1072" s="135"/>
      <c r="K1072" s="135"/>
    </row>
    <row r="1073" hidden="1" spans="1:11">
      <c r="A1073" s="151" t="s">
        <v>1401</v>
      </c>
      <c r="B1073" s="156">
        <v>21507</v>
      </c>
      <c r="C1073" s="161" t="s">
        <v>2204</v>
      </c>
      <c r="D1073" s="162">
        <f>SUM(D1074:D1079)</f>
        <v>0</v>
      </c>
      <c r="E1073" s="162">
        <f t="shared" ref="E1073:K1073" si="167">SUM(E1074:E1079)</f>
        <v>0</v>
      </c>
      <c r="F1073" s="162">
        <f t="shared" si="167"/>
        <v>0</v>
      </c>
      <c r="G1073" s="162">
        <f t="shared" si="167"/>
        <v>0</v>
      </c>
      <c r="H1073" s="162">
        <f t="shared" si="167"/>
        <v>0</v>
      </c>
      <c r="I1073" s="162">
        <f t="shared" si="167"/>
        <v>0</v>
      </c>
      <c r="J1073" s="162">
        <f t="shared" si="167"/>
        <v>0</v>
      </c>
      <c r="K1073" s="162">
        <f t="shared" si="167"/>
        <v>0</v>
      </c>
    </row>
    <row r="1074" hidden="1" spans="1:11">
      <c r="A1074" s="151" t="s">
        <v>1403</v>
      </c>
      <c r="B1074" s="156">
        <v>2150701</v>
      </c>
      <c r="C1074" s="157" t="s">
        <v>1451</v>
      </c>
      <c r="D1074" s="158"/>
      <c r="E1074" s="159">
        <v>0</v>
      </c>
      <c r="F1074" s="160"/>
      <c r="G1074" s="160"/>
      <c r="H1074" s="159"/>
      <c r="I1074" s="160"/>
      <c r="J1074" s="160"/>
      <c r="K1074" s="160"/>
    </row>
    <row r="1075" hidden="1" spans="1:11">
      <c r="A1075" s="151" t="s">
        <v>1403</v>
      </c>
      <c r="B1075" s="156">
        <v>2150702</v>
      </c>
      <c r="C1075" s="157" t="s">
        <v>1436</v>
      </c>
      <c r="D1075" s="158"/>
      <c r="E1075" s="159">
        <v>0</v>
      </c>
      <c r="F1075" s="160"/>
      <c r="G1075" s="160"/>
      <c r="H1075" s="159"/>
      <c r="I1075" s="160"/>
      <c r="J1075" s="160"/>
      <c r="K1075" s="160"/>
    </row>
    <row r="1076" hidden="1" spans="1:11">
      <c r="A1076" s="151" t="s">
        <v>1403</v>
      </c>
      <c r="B1076" s="156">
        <v>2150703</v>
      </c>
      <c r="C1076" s="157" t="s">
        <v>1406</v>
      </c>
      <c r="D1076" s="158"/>
      <c r="E1076" s="159">
        <v>0</v>
      </c>
      <c r="F1076" s="160"/>
      <c r="G1076" s="160"/>
      <c r="H1076" s="159"/>
      <c r="I1076" s="160"/>
      <c r="J1076" s="160"/>
      <c r="K1076" s="160"/>
    </row>
    <row r="1077" hidden="1" spans="1:11">
      <c r="A1077" s="151" t="s">
        <v>1403</v>
      </c>
      <c r="B1077" s="156">
        <v>2150704</v>
      </c>
      <c r="C1077" s="157" t="s">
        <v>2205</v>
      </c>
      <c r="D1077" s="158"/>
      <c r="E1077" s="159">
        <v>0</v>
      </c>
      <c r="F1077" s="160"/>
      <c r="G1077" s="160"/>
      <c r="H1077" s="159"/>
      <c r="I1077" s="160"/>
      <c r="J1077" s="160"/>
      <c r="K1077" s="160"/>
    </row>
    <row r="1078" hidden="1" spans="1:11">
      <c r="A1078" s="151" t="s">
        <v>1403</v>
      </c>
      <c r="B1078" s="156">
        <v>2150705</v>
      </c>
      <c r="C1078" s="157" t="s">
        <v>2206</v>
      </c>
      <c r="D1078" s="158"/>
      <c r="E1078" s="159">
        <v>0</v>
      </c>
      <c r="F1078" s="160"/>
      <c r="G1078" s="160"/>
      <c r="H1078" s="159"/>
      <c r="I1078" s="160"/>
      <c r="J1078" s="160"/>
      <c r="K1078" s="160"/>
    </row>
    <row r="1079" hidden="1" spans="1:11">
      <c r="A1079" s="151" t="s">
        <v>1403</v>
      </c>
      <c r="B1079" s="156">
        <v>2150799</v>
      </c>
      <c r="C1079" s="157" t="s">
        <v>2207</v>
      </c>
      <c r="D1079" s="158"/>
      <c r="E1079" s="159">
        <v>0</v>
      </c>
      <c r="F1079" s="160"/>
      <c r="G1079" s="160"/>
      <c r="H1079" s="159"/>
      <c r="I1079" s="160"/>
      <c r="J1079" s="160"/>
      <c r="K1079" s="160"/>
    </row>
    <row r="1080" ht="14.5" customHeight="1" spans="1:11">
      <c r="A1080" s="151" t="s">
        <v>1401</v>
      </c>
      <c r="B1080" s="148">
        <v>21508</v>
      </c>
      <c r="C1080" s="152" t="s">
        <v>2208</v>
      </c>
      <c r="D1080" s="150">
        <f>SUM(D1081:D1087)</f>
        <v>400</v>
      </c>
      <c r="E1080" s="150">
        <f t="shared" ref="E1080:K1080" si="168">SUM(E1081:E1087)</f>
        <v>400</v>
      </c>
      <c r="F1080" s="150">
        <f t="shared" si="168"/>
        <v>0</v>
      </c>
      <c r="G1080" s="150">
        <f t="shared" si="168"/>
        <v>0</v>
      </c>
      <c r="H1080" s="150">
        <f t="shared" si="168"/>
        <v>0</v>
      </c>
      <c r="I1080" s="150">
        <f t="shared" si="168"/>
        <v>0</v>
      </c>
      <c r="J1080" s="150">
        <f t="shared" si="168"/>
        <v>0</v>
      </c>
      <c r="K1080" s="150">
        <f t="shared" si="168"/>
        <v>0</v>
      </c>
    </row>
    <row r="1081" hidden="1" spans="1:11">
      <c r="A1081" s="151" t="s">
        <v>1403</v>
      </c>
      <c r="B1081" s="156">
        <v>2150801</v>
      </c>
      <c r="C1081" s="157" t="s">
        <v>1451</v>
      </c>
      <c r="D1081" s="158"/>
      <c r="E1081" s="159">
        <v>0</v>
      </c>
      <c r="F1081" s="160"/>
      <c r="G1081" s="160"/>
      <c r="H1081" s="159"/>
      <c r="I1081" s="160"/>
      <c r="J1081" s="160"/>
      <c r="K1081" s="160"/>
    </row>
    <row r="1082" hidden="1" spans="1:11">
      <c r="A1082" s="151" t="s">
        <v>1403</v>
      </c>
      <c r="B1082" s="156">
        <v>2150802</v>
      </c>
      <c r="C1082" s="157" t="s">
        <v>1436</v>
      </c>
      <c r="D1082" s="158"/>
      <c r="E1082" s="159">
        <v>0</v>
      </c>
      <c r="F1082" s="160"/>
      <c r="G1082" s="160"/>
      <c r="H1082" s="159"/>
      <c r="I1082" s="160"/>
      <c r="J1082" s="160"/>
      <c r="K1082" s="160"/>
    </row>
    <row r="1083" hidden="1" spans="1:11">
      <c r="A1083" s="151" t="s">
        <v>1403</v>
      </c>
      <c r="B1083" s="156">
        <v>2150803</v>
      </c>
      <c r="C1083" s="157" t="s">
        <v>1406</v>
      </c>
      <c r="D1083" s="158"/>
      <c r="E1083" s="159">
        <v>0</v>
      </c>
      <c r="F1083" s="160"/>
      <c r="G1083" s="160"/>
      <c r="H1083" s="159"/>
      <c r="I1083" s="160"/>
      <c r="J1083" s="160"/>
      <c r="K1083" s="160"/>
    </row>
    <row r="1084" hidden="1" spans="1:11">
      <c r="A1084" s="151" t="s">
        <v>1403</v>
      </c>
      <c r="B1084" s="156">
        <v>2150804</v>
      </c>
      <c r="C1084" s="157" t="s">
        <v>2209</v>
      </c>
      <c r="D1084" s="158"/>
      <c r="E1084" s="159">
        <v>0</v>
      </c>
      <c r="F1084" s="160"/>
      <c r="G1084" s="160"/>
      <c r="H1084" s="159"/>
      <c r="I1084" s="160"/>
      <c r="J1084" s="160"/>
      <c r="K1084" s="160"/>
    </row>
    <row r="1085" hidden="1" spans="1:11">
      <c r="A1085" s="151" t="s">
        <v>1403</v>
      </c>
      <c r="B1085" s="156">
        <v>2150805</v>
      </c>
      <c r="C1085" s="157" t="s">
        <v>2210</v>
      </c>
      <c r="D1085" s="158"/>
      <c r="E1085" s="159">
        <v>0</v>
      </c>
      <c r="F1085" s="160"/>
      <c r="G1085" s="160"/>
      <c r="H1085" s="159"/>
      <c r="I1085" s="160"/>
      <c r="J1085" s="160"/>
      <c r="K1085" s="160"/>
    </row>
    <row r="1086" hidden="1" spans="1:11">
      <c r="A1086" s="151" t="s">
        <v>1403</v>
      </c>
      <c r="B1086" s="156">
        <v>2150806</v>
      </c>
      <c r="C1086" s="157" t="s">
        <v>2211</v>
      </c>
      <c r="D1086" s="158"/>
      <c r="E1086" s="159">
        <v>0</v>
      </c>
      <c r="F1086" s="160"/>
      <c r="G1086" s="160"/>
      <c r="H1086" s="159"/>
      <c r="I1086" s="160"/>
      <c r="J1086" s="160"/>
      <c r="K1086" s="160"/>
    </row>
    <row r="1087" ht="14.5" customHeight="1" spans="1:11">
      <c r="A1087" s="151" t="s">
        <v>1403</v>
      </c>
      <c r="B1087" s="148">
        <v>2150899</v>
      </c>
      <c r="C1087" s="153" t="s">
        <v>2212</v>
      </c>
      <c r="D1087" s="154">
        <v>400</v>
      </c>
      <c r="E1087" s="155">
        <v>400</v>
      </c>
      <c r="F1087" s="135"/>
      <c r="G1087" s="135"/>
      <c r="H1087" s="155">
        <v>0</v>
      </c>
      <c r="I1087" s="135"/>
      <c r="J1087" s="135"/>
      <c r="K1087" s="135"/>
    </row>
    <row r="1088" ht="14.5" customHeight="1" spans="1:11">
      <c r="A1088" s="151" t="s">
        <v>1401</v>
      </c>
      <c r="B1088" s="148">
        <v>21599</v>
      </c>
      <c r="C1088" s="152" t="s">
        <v>2213</v>
      </c>
      <c r="D1088" s="150">
        <f>SUM(D1089:D1093)</f>
        <v>1578</v>
      </c>
      <c r="E1088" s="150">
        <f t="shared" ref="E1088:K1088" si="169">SUM(E1089:E1093)</f>
        <v>328</v>
      </c>
      <c r="F1088" s="150">
        <f t="shared" si="169"/>
        <v>0</v>
      </c>
      <c r="G1088" s="150">
        <f t="shared" si="169"/>
        <v>0</v>
      </c>
      <c r="H1088" s="150">
        <f t="shared" si="169"/>
        <v>1250</v>
      </c>
      <c r="I1088" s="150">
        <f t="shared" si="169"/>
        <v>0</v>
      </c>
      <c r="J1088" s="150">
        <f t="shared" si="169"/>
        <v>0</v>
      </c>
      <c r="K1088" s="150">
        <f t="shared" si="169"/>
        <v>0</v>
      </c>
    </row>
    <row r="1089" hidden="1" spans="1:11">
      <c r="A1089" s="151" t="s">
        <v>1403</v>
      </c>
      <c r="B1089" s="156">
        <v>2159901</v>
      </c>
      <c r="C1089" s="157" t="s">
        <v>2214</v>
      </c>
      <c r="D1089" s="158"/>
      <c r="E1089" s="159">
        <v>0</v>
      </c>
      <c r="F1089" s="160"/>
      <c r="G1089" s="160"/>
      <c r="H1089" s="159"/>
      <c r="I1089" s="160"/>
      <c r="J1089" s="160"/>
      <c r="K1089" s="160"/>
    </row>
    <row r="1090" hidden="1" spans="1:11">
      <c r="A1090" s="151" t="s">
        <v>1403</v>
      </c>
      <c r="B1090" s="156">
        <v>2159904</v>
      </c>
      <c r="C1090" s="157" t="s">
        <v>2215</v>
      </c>
      <c r="D1090" s="158"/>
      <c r="E1090" s="159">
        <v>0</v>
      </c>
      <c r="F1090" s="160"/>
      <c r="G1090" s="160"/>
      <c r="H1090" s="159"/>
      <c r="I1090" s="160"/>
      <c r="J1090" s="160"/>
      <c r="K1090" s="160"/>
    </row>
    <row r="1091" hidden="1" spans="1:11">
      <c r="A1091" s="151" t="s">
        <v>1403</v>
      </c>
      <c r="B1091" s="156">
        <v>2159905</v>
      </c>
      <c r="C1091" s="157" t="s">
        <v>2216</v>
      </c>
      <c r="D1091" s="158"/>
      <c r="E1091" s="159">
        <v>0</v>
      </c>
      <c r="F1091" s="160"/>
      <c r="G1091" s="160"/>
      <c r="H1091" s="159"/>
      <c r="I1091" s="160"/>
      <c r="J1091" s="160"/>
      <c r="K1091" s="160"/>
    </row>
    <row r="1092" hidden="1" spans="1:11">
      <c r="A1092" s="151" t="s">
        <v>1403</v>
      </c>
      <c r="B1092" s="156">
        <v>2159906</v>
      </c>
      <c r="C1092" s="157" t="s">
        <v>2217</v>
      </c>
      <c r="D1092" s="158"/>
      <c r="E1092" s="159">
        <v>0</v>
      </c>
      <c r="F1092" s="160"/>
      <c r="G1092" s="160"/>
      <c r="H1092" s="159"/>
      <c r="I1092" s="160"/>
      <c r="J1092" s="160"/>
      <c r="K1092" s="160"/>
    </row>
    <row r="1093" ht="14.5" customHeight="1" spans="1:11">
      <c r="A1093" s="151" t="s">
        <v>1403</v>
      </c>
      <c r="B1093" s="148">
        <v>2159999</v>
      </c>
      <c r="C1093" s="153" t="s">
        <v>2218</v>
      </c>
      <c r="D1093" s="154">
        <v>1578</v>
      </c>
      <c r="E1093" s="155">
        <v>328</v>
      </c>
      <c r="F1093" s="135"/>
      <c r="G1093" s="135"/>
      <c r="H1093" s="155">
        <v>1250</v>
      </c>
      <c r="I1093" s="135"/>
      <c r="J1093" s="135"/>
      <c r="K1093" s="135"/>
    </row>
    <row r="1094" ht="14.5" customHeight="1" spans="1:11">
      <c r="A1094" s="151" t="s">
        <v>1399</v>
      </c>
      <c r="B1094" s="148">
        <v>216</v>
      </c>
      <c r="C1094" s="152" t="s">
        <v>2219</v>
      </c>
      <c r="D1094" s="150">
        <f>SUM(D1095,D1105,D1111)</f>
        <v>551</v>
      </c>
      <c r="E1094" s="150">
        <f t="shared" ref="E1094:K1094" si="170">SUM(E1095,E1105,E1111)</f>
        <v>99</v>
      </c>
      <c r="F1094" s="150">
        <f t="shared" si="170"/>
        <v>0</v>
      </c>
      <c r="G1094" s="150">
        <f t="shared" si="170"/>
        <v>232</v>
      </c>
      <c r="H1094" s="150">
        <f t="shared" si="170"/>
        <v>220</v>
      </c>
      <c r="I1094" s="150">
        <f t="shared" si="170"/>
        <v>0</v>
      </c>
      <c r="J1094" s="150">
        <f t="shared" si="170"/>
        <v>0</v>
      </c>
      <c r="K1094" s="150">
        <f t="shared" si="170"/>
        <v>0</v>
      </c>
    </row>
    <row r="1095" ht="14.5" customHeight="1" spans="1:11">
      <c r="A1095" s="151" t="s">
        <v>1401</v>
      </c>
      <c r="B1095" s="148">
        <v>21602</v>
      </c>
      <c r="C1095" s="152" t="s">
        <v>2220</v>
      </c>
      <c r="D1095" s="150">
        <f>SUM(D1096:D1104)</f>
        <v>501</v>
      </c>
      <c r="E1095" s="150">
        <f t="shared" ref="E1095:K1095" si="171">SUM(E1096:E1104)</f>
        <v>49</v>
      </c>
      <c r="F1095" s="150">
        <f t="shared" si="171"/>
        <v>0</v>
      </c>
      <c r="G1095" s="150">
        <f t="shared" si="171"/>
        <v>232</v>
      </c>
      <c r="H1095" s="150">
        <f t="shared" si="171"/>
        <v>220</v>
      </c>
      <c r="I1095" s="150">
        <f t="shared" si="171"/>
        <v>0</v>
      </c>
      <c r="J1095" s="150">
        <f t="shared" si="171"/>
        <v>0</v>
      </c>
      <c r="K1095" s="150">
        <f t="shared" si="171"/>
        <v>0</v>
      </c>
    </row>
    <row r="1096" hidden="1" spans="1:11">
      <c r="A1096" s="151" t="s">
        <v>1403</v>
      </c>
      <c r="B1096" s="156">
        <v>2160201</v>
      </c>
      <c r="C1096" s="157" t="s">
        <v>1451</v>
      </c>
      <c r="D1096" s="158"/>
      <c r="E1096" s="159">
        <v>0</v>
      </c>
      <c r="F1096" s="160"/>
      <c r="G1096" s="160"/>
      <c r="H1096" s="159"/>
      <c r="I1096" s="160"/>
      <c r="J1096" s="160"/>
      <c r="K1096" s="160"/>
    </row>
    <row r="1097" hidden="1" spans="1:11">
      <c r="A1097" s="151" t="s">
        <v>1403</v>
      </c>
      <c r="B1097" s="156">
        <v>2160202</v>
      </c>
      <c r="C1097" s="157" t="s">
        <v>1436</v>
      </c>
      <c r="D1097" s="158"/>
      <c r="E1097" s="159">
        <v>0</v>
      </c>
      <c r="F1097" s="160"/>
      <c r="G1097" s="160"/>
      <c r="H1097" s="159"/>
      <c r="I1097" s="160"/>
      <c r="J1097" s="160"/>
      <c r="K1097" s="160"/>
    </row>
    <row r="1098" hidden="1" spans="1:11">
      <c r="A1098" s="151" t="s">
        <v>1403</v>
      </c>
      <c r="B1098" s="156">
        <v>2160203</v>
      </c>
      <c r="C1098" s="157" t="s">
        <v>1406</v>
      </c>
      <c r="D1098" s="158"/>
      <c r="E1098" s="159">
        <v>0</v>
      </c>
      <c r="F1098" s="160"/>
      <c r="G1098" s="160"/>
      <c r="H1098" s="159"/>
      <c r="I1098" s="160"/>
      <c r="J1098" s="160"/>
      <c r="K1098" s="160"/>
    </row>
    <row r="1099" hidden="1" spans="1:11">
      <c r="A1099" s="151" t="s">
        <v>1403</v>
      </c>
      <c r="B1099" s="156">
        <v>2160216</v>
      </c>
      <c r="C1099" s="157" t="s">
        <v>2221</v>
      </c>
      <c r="D1099" s="158"/>
      <c r="E1099" s="159">
        <v>0</v>
      </c>
      <c r="F1099" s="160"/>
      <c r="G1099" s="160"/>
      <c r="H1099" s="159"/>
      <c r="I1099" s="160"/>
      <c r="J1099" s="160"/>
      <c r="K1099" s="160"/>
    </row>
    <row r="1100" hidden="1" spans="1:11">
      <c r="A1100" s="151" t="s">
        <v>1403</v>
      </c>
      <c r="B1100" s="156">
        <v>2160217</v>
      </c>
      <c r="C1100" s="157" t="s">
        <v>2222</v>
      </c>
      <c r="D1100" s="158"/>
      <c r="E1100" s="159">
        <v>0</v>
      </c>
      <c r="F1100" s="160"/>
      <c r="G1100" s="160"/>
      <c r="H1100" s="159"/>
      <c r="I1100" s="160"/>
      <c r="J1100" s="160"/>
      <c r="K1100" s="160"/>
    </row>
    <row r="1101" hidden="1" spans="1:11">
      <c r="A1101" s="151" t="s">
        <v>1403</v>
      </c>
      <c r="B1101" s="156">
        <v>2160218</v>
      </c>
      <c r="C1101" s="157" t="s">
        <v>2223</v>
      </c>
      <c r="D1101" s="158"/>
      <c r="E1101" s="159">
        <v>0</v>
      </c>
      <c r="F1101" s="160"/>
      <c r="G1101" s="160"/>
      <c r="H1101" s="159"/>
      <c r="I1101" s="160"/>
      <c r="J1101" s="160"/>
      <c r="K1101" s="160"/>
    </row>
    <row r="1102" hidden="1" spans="1:11">
      <c r="A1102" s="151" t="s">
        <v>1403</v>
      </c>
      <c r="B1102" s="156">
        <v>2160219</v>
      </c>
      <c r="C1102" s="157" t="s">
        <v>2500</v>
      </c>
      <c r="D1102" s="158"/>
      <c r="E1102" s="159">
        <v>0</v>
      </c>
      <c r="F1102" s="160"/>
      <c r="G1102" s="160"/>
      <c r="H1102" s="159"/>
      <c r="I1102" s="160"/>
      <c r="J1102" s="160"/>
      <c r="K1102" s="160"/>
    </row>
    <row r="1103" hidden="1" spans="1:11">
      <c r="A1103" s="151" t="s">
        <v>1403</v>
      </c>
      <c r="B1103" s="156">
        <v>2160250</v>
      </c>
      <c r="C1103" s="157" t="s">
        <v>1413</v>
      </c>
      <c r="D1103" s="158"/>
      <c r="E1103" s="159">
        <v>0</v>
      </c>
      <c r="F1103" s="160"/>
      <c r="G1103" s="160"/>
      <c r="H1103" s="159"/>
      <c r="I1103" s="160"/>
      <c r="J1103" s="160"/>
      <c r="K1103" s="160"/>
    </row>
    <row r="1104" ht="14.5" customHeight="1" spans="1:11">
      <c r="A1104" s="151" t="s">
        <v>1403</v>
      </c>
      <c r="B1104" s="148">
        <v>2160299</v>
      </c>
      <c r="C1104" s="153" t="s">
        <v>2225</v>
      </c>
      <c r="D1104" s="154">
        <v>501</v>
      </c>
      <c r="E1104" s="155">
        <v>49</v>
      </c>
      <c r="F1104" s="135"/>
      <c r="G1104" s="155">
        <v>232</v>
      </c>
      <c r="H1104" s="155">
        <v>220</v>
      </c>
      <c r="I1104" s="135"/>
      <c r="J1104" s="135"/>
      <c r="K1104" s="135"/>
    </row>
    <row r="1105" hidden="1" spans="1:11">
      <c r="A1105" s="151" t="s">
        <v>1401</v>
      </c>
      <c r="B1105" s="156">
        <v>21606</v>
      </c>
      <c r="C1105" s="161" t="s">
        <v>2226</v>
      </c>
      <c r="D1105" s="162">
        <f>SUM(D1106:D1110)</f>
        <v>0</v>
      </c>
      <c r="E1105" s="162">
        <f t="shared" ref="E1105:K1105" si="172">SUM(E1106:E1110)</f>
        <v>0</v>
      </c>
      <c r="F1105" s="162">
        <f t="shared" si="172"/>
        <v>0</v>
      </c>
      <c r="G1105" s="162">
        <f t="shared" si="172"/>
        <v>0</v>
      </c>
      <c r="H1105" s="162">
        <f t="shared" si="172"/>
        <v>0</v>
      </c>
      <c r="I1105" s="162">
        <f t="shared" si="172"/>
        <v>0</v>
      </c>
      <c r="J1105" s="162">
        <f t="shared" si="172"/>
        <v>0</v>
      </c>
      <c r="K1105" s="162">
        <f t="shared" si="172"/>
        <v>0</v>
      </c>
    </row>
    <row r="1106" hidden="1" spans="1:11">
      <c r="A1106" s="151" t="s">
        <v>1403</v>
      </c>
      <c r="B1106" s="156">
        <v>2160601</v>
      </c>
      <c r="C1106" s="157" t="s">
        <v>1451</v>
      </c>
      <c r="D1106" s="158"/>
      <c r="E1106" s="159">
        <v>0</v>
      </c>
      <c r="F1106" s="160"/>
      <c r="G1106" s="160"/>
      <c r="H1106" s="159"/>
      <c r="I1106" s="160"/>
      <c r="J1106" s="160"/>
      <c r="K1106" s="160"/>
    </row>
    <row r="1107" hidden="1" spans="1:11">
      <c r="A1107" s="151" t="s">
        <v>1403</v>
      </c>
      <c r="B1107" s="156">
        <v>2160602</v>
      </c>
      <c r="C1107" s="157" t="s">
        <v>1436</v>
      </c>
      <c r="D1107" s="158"/>
      <c r="E1107" s="159">
        <v>0</v>
      </c>
      <c r="F1107" s="160"/>
      <c r="G1107" s="160"/>
      <c r="H1107" s="159"/>
      <c r="I1107" s="160"/>
      <c r="J1107" s="160"/>
      <c r="K1107" s="160"/>
    </row>
    <row r="1108" hidden="1" spans="1:11">
      <c r="A1108" s="151" t="s">
        <v>1403</v>
      </c>
      <c r="B1108" s="156">
        <v>2160603</v>
      </c>
      <c r="C1108" s="157" t="s">
        <v>1406</v>
      </c>
      <c r="D1108" s="158"/>
      <c r="E1108" s="159">
        <v>0</v>
      </c>
      <c r="F1108" s="160"/>
      <c r="G1108" s="160"/>
      <c r="H1108" s="159"/>
      <c r="I1108" s="160"/>
      <c r="J1108" s="160"/>
      <c r="K1108" s="160"/>
    </row>
    <row r="1109" hidden="1" spans="1:11">
      <c r="A1109" s="151" t="s">
        <v>1403</v>
      </c>
      <c r="B1109" s="156">
        <v>2160607</v>
      </c>
      <c r="C1109" s="157" t="s">
        <v>2227</v>
      </c>
      <c r="D1109" s="158"/>
      <c r="E1109" s="159">
        <v>0</v>
      </c>
      <c r="F1109" s="160"/>
      <c r="G1109" s="160"/>
      <c r="H1109" s="159"/>
      <c r="I1109" s="160"/>
      <c r="J1109" s="160"/>
      <c r="K1109" s="160"/>
    </row>
    <row r="1110" hidden="1" spans="1:11">
      <c r="A1110" s="151" t="s">
        <v>1403</v>
      </c>
      <c r="B1110" s="156">
        <v>2160699</v>
      </c>
      <c r="C1110" s="157" t="s">
        <v>2228</v>
      </c>
      <c r="D1110" s="158"/>
      <c r="E1110" s="159">
        <v>0</v>
      </c>
      <c r="F1110" s="160"/>
      <c r="G1110" s="160"/>
      <c r="H1110" s="159"/>
      <c r="I1110" s="160"/>
      <c r="J1110" s="160"/>
      <c r="K1110" s="160"/>
    </row>
    <row r="1111" ht="14.5" customHeight="1" spans="1:11">
      <c r="A1111" s="151" t="s">
        <v>1401</v>
      </c>
      <c r="B1111" s="148">
        <v>21699</v>
      </c>
      <c r="C1111" s="152" t="s">
        <v>2229</v>
      </c>
      <c r="D1111" s="150">
        <f>SUM(D1112:D1113)</f>
        <v>50</v>
      </c>
      <c r="E1111" s="150">
        <f t="shared" ref="E1111:K1111" si="173">SUM(E1112:E1113)</f>
        <v>50</v>
      </c>
      <c r="F1111" s="150">
        <f t="shared" si="173"/>
        <v>0</v>
      </c>
      <c r="G1111" s="150">
        <f t="shared" si="173"/>
        <v>0</v>
      </c>
      <c r="H1111" s="150">
        <f t="shared" si="173"/>
        <v>0</v>
      </c>
      <c r="I1111" s="150">
        <f t="shared" si="173"/>
        <v>0</v>
      </c>
      <c r="J1111" s="150">
        <f t="shared" si="173"/>
        <v>0</v>
      </c>
      <c r="K1111" s="150">
        <f t="shared" si="173"/>
        <v>0</v>
      </c>
    </row>
    <row r="1112" hidden="1" spans="1:11">
      <c r="A1112" s="151" t="s">
        <v>1403</v>
      </c>
      <c r="B1112" s="156">
        <v>2169901</v>
      </c>
      <c r="C1112" s="157" t="s">
        <v>2230</v>
      </c>
      <c r="D1112" s="158"/>
      <c r="E1112" s="159">
        <v>0</v>
      </c>
      <c r="F1112" s="160"/>
      <c r="G1112" s="160"/>
      <c r="H1112" s="159"/>
      <c r="I1112" s="160"/>
      <c r="J1112" s="160"/>
      <c r="K1112" s="160"/>
    </row>
    <row r="1113" ht="14.5" customHeight="1" spans="1:11">
      <c r="A1113" s="151" t="s">
        <v>1403</v>
      </c>
      <c r="B1113" s="148">
        <v>2169999</v>
      </c>
      <c r="C1113" s="153" t="s">
        <v>2231</v>
      </c>
      <c r="D1113" s="154">
        <v>50</v>
      </c>
      <c r="E1113" s="155">
        <v>50</v>
      </c>
      <c r="F1113" s="135"/>
      <c r="G1113" s="135"/>
      <c r="H1113" s="155">
        <v>0</v>
      </c>
      <c r="I1113" s="135"/>
      <c r="J1113" s="135"/>
      <c r="K1113" s="135"/>
    </row>
    <row r="1114" hidden="1" spans="1:11">
      <c r="A1114" s="151" t="s">
        <v>1399</v>
      </c>
      <c r="B1114" s="156">
        <v>217</v>
      </c>
      <c r="C1114" s="161" t="s">
        <v>2232</v>
      </c>
      <c r="D1114" s="162">
        <f>SUM(D1115,D1122,D1132,D1138,D1141)</f>
        <v>0</v>
      </c>
      <c r="E1114" s="162">
        <f t="shared" ref="E1114:K1114" si="174">SUM(E1115,E1122,E1132,E1138,E1141)</f>
        <v>0</v>
      </c>
      <c r="F1114" s="162">
        <f t="shared" si="174"/>
        <v>0</v>
      </c>
      <c r="G1114" s="162">
        <f t="shared" si="174"/>
        <v>0</v>
      </c>
      <c r="H1114" s="162">
        <f t="shared" si="174"/>
        <v>0</v>
      </c>
      <c r="I1114" s="162">
        <f t="shared" si="174"/>
        <v>0</v>
      </c>
      <c r="J1114" s="162">
        <f t="shared" si="174"/>
        <v>0</v>
      </c>
      <c r="K1114" s="162">
        <f t="shared" si="174"/>
        <v>0</v>
      </c>
    </row>
    <row r="1115" hidden="1" spans="1:11">
      <c r="A1115" s="151" t="s">
        <v>1401</v>
      </c>
      <c r="B1115" s="156">
        <v>21701</v>
      </c>
      <c r="C1115" s="161" t="s">
        <v>2233</v>
      </c>
      <c r="D1115" s="162">
        <f>SUM(D1116:D1121)</f>
        <v>0</v>
      </c>
      <c r="E1115" s="162">
        <f t="shared" ref="E1115:K1115" si="175">SUM(E1116:E1121)</f>
        <v>0</v>
      </c>
      <c r="F1115" s="162">
        <f t="shared" si="175"/>
        <v>0</v>
      </c>
      <c r="G1115" s="162">
        <f t="shared" si="175"/>
        <v>0</v>
      </c>
      <c r="H1115" s="162">
        <f t="shared" si="175"/>
        <v>0</v>
      </c>
      <c r="I1115" s="162">
        <f t="shared" si="175"/>
        <v>0</v>
      </c>
      <c r="J1115" s="162">
        <f t="shared" si="175"/>
        <v>0</v>
      </c>
      <c r="K1115" s="162">
        <f t="shared" si="175"/>
        <v>0</v>
      </c>
    </row>
    <row r="1116" hidden="1" spans="1:11">
      <c r="A1116" s="151" t="s">
        <v>1403</v>
      </c>
      <c r="B1116" s="156">
        <v>2170101</v>
      </c>
      <c r="C1116" s="157" t="s">
        <v>1451</v>
      </c>
      <c r="D1116" s="158"/>
      <c r="E1116" s="159">
        <v>0</v>
      </c>
      <c r="F1116" s="160"/>
      <c r="G1116" s="160"/>
      <c r="H1116" s="159"/>
      <c r="I1116" s="160"/>
      <c r="J1116" s="160"/>
      <c r="K1116" s="160"/>
    </row>
    <row r="1117" hidden="1" spans="1:11">
      <c r="A1117" s="151" t="s">
        <v>1403</v>
      </c>
      <c r="B1117" s="156">
        <v>2170102</v>
      </c>
      <c r="C1117" s="157" t="s">
        <v>1436</v>
      </c>
      <c r="D1117" s="158"/>
      <c r="E1117" s="159">
        <v>0</v>
      </c>
      <c r="F1117" s="160"/>
      <c r="G1117" s="160"/>
      <c r="H1117" s="159"/>
      <c r="I1117" s="160"/>
      <c r="J1117" s="160"/>
      <c r="K1117" s="160"/>
    </row>
    <row r="1118" hidden="1" spans="1:11">
      <c r="A1118" s="151" t="s">
        <v>1403</v>
      </c>
      <c r="B1118" s="156">
        <v>2170103</v>
      </c>
      <c r="C1118" s="157" t="s">
        <v>1406</v>
      </c>
      <c r="D1118" s="158"/>
      <c r="E1118" s="159">
        <v>0</v>
      </c>
      <c r="F1118" s="160"/>
      <c r="G1118" s="160"/>
      <c r="H1118" s="159"/>
      <c r="I1118" s="160"/>
      <c r="J1118" s="160"/>
      <c r="K1118" s="160"/>
    </row>
    <row r="1119" hidden="1" spans="1:11">
      <c r="A1119" s="151" t="s">
        <v>1403</v>
      </c>
      <c r="B1119" s="156">
        <v>2170104</v>
      </c>
      <c r="C1119" s="157" t="s">
        <v>2234</v>
      </c>
      <c r="D1119" s="158"/>
      <c r="E1119" s="159">
        <v>0</v>
      </c>
      <c r="F1119" s="160"/>
      <c r="G1119" s="160"/>
      <c r="H1119" s="159"/>
      <c r="I1119" s="160"/>
      <c r="J1119" s="160"/>
      <c r="K1119" s="160"/>
    </row>
    <row r="1120" hidden="1" spans="1:11">
      <c r="A1120" s="151" t="s">
        <v>1403</v>
      </c>
      <c r="B1120" s="156">
        <v>2170150</v>
      </c>
      <c r="C1120" s="157" t="s">
        <v>1413</v>
      </c>
      <c r="D1120" s="158"/>
      <c r="E1120" s="159">
        <v>0</v>
      </c>
      <c r="F1120" s="160"/>
      <c r="G1120" s="160"/>
      <c r="H1120" s="159"/>
      <c r="I1120" s="160"/>
      <c r="J1120" s="160"/>
      <c r="K1120" s="160"/>
    </row>
    <row r="1121" hidden="1" spans="1:11">
      <c r="A1121" s="151" t="s">
        <v>1403</v>
      </c>
      <c r="B1121" s="156">
        <v>2170199</v>
      </c>
      <c r="C1121" s="157" t="s">
        <v>2235</v>
      </c>
      <c r="D1121" s="158"/>
      <c r="E1121" s="159">
        <v>0</v>
      </c>
      <c r="F1121" s="160"/>
      <c r="G1121" s="160"/>
      <c r="H1121" s="159"/>
      <c r="I1121" s="160"/>
      <c r="J1121" s="160"/>
      <c r="K1121" s="160"/>
    </row>
    <row r="1122" hidden="1" spans="1:11">
      <c r="A1122" s="151" t="s">
        <v>1401</v>
      </c>
      <c r="B1122" s="156">
        <v>21702</v>
      </c>
      <c r="C1122" s="161" t="s">
        <v>2236</v>
      </c>
      <c r="D1122" s="162">
        <f>SUM(D1123:D1131)</f>
        <v>0</v>
      </c>
      <c r="E1122" s="162">
        <f t="shared" ref="E1122:K1122" si="176">SUM(E1123:E1131)</f>
        <v>0</v>
      </c>
      <c r="F1122" s="162">
        <f t="shared" si="176"/>
        <v>0</v>
      </c>
      <c r="G1122" s="162">
        <f t="shared" si="176"/>
        <v>0</v>
      </c>
      <c r="H1122" s="162">
        <f t="shared" si="176"/>
        <v>0</v>
      </c>
      <c r="I1122" s="162">
        <f t="shared" si="176"/>
        <v>0</v>
      </c>
      <c r="J1122" s="162">
        <f t="shared" si="176"/>
        <v>0</v>
      </c>
      <c r="K1122" s="162">
        <f t="shared" si="176"/>
        <v>0</v>
      </c>
    </row>
    <row r="1123" hidden="1" spans="1:11">
      <c r="A1123" s="151" t="s">
        <v>1403</v>
      </c>
      <c r="B1123" s="156">
        <v>2170201</v>
      </c>
      <c r="C1123" s="157" t="s">
        <v>2237</v>
      </c>
      <c r="D1123" s="158"/>
      <c r="E1123" s="159">
        <v>0</v>
      </c>
      <c r="F1123" s="160"/>
      <c r="G1123" s="160"/>
      <c r="H1123" s="159"/>
      <c r="I1123" s="160"/>
      <c r="J1123" s="160"/>
      <c r="K1123" s="160"/>
    </row>
    <row r="1124" hidden="1" spans="1:11">
      <c r="A1124" s="151" t="s">
        <v>1403</v>
      </c>
      <c r="B1124" s="156">
        <v>2170202</v>
      </c>
      <c r="C1124" s="157" t="s">
        <v>2238</v>
      </c>
      <c r="D1124" s="158"/>
      <c r="E1124" s="159">
        <v>0</v>
      </c>
      <c r="F1124" s="160"/>
      <c r="G1124" s="160"/>
      <c r="H1124" s="159"/>
      <c r="I1124" s="160"/>
      <c r="J1124" s="160"/>
      <c r="K1124" s="160"/>
    </row>
    <row r="1125" hidden="1" spans="1:11">
      <c r="A1125" s="151" t="s">
        <v>1403</v>
      </c>
      <c r="B1125" s="156">
        <v>2170203</v>
      </c>
      <c r="C1125" s="157" t="s">
        <v>2239</v>
      </c>
      <c r="D1125" s="158"/>
      <c r="E1125" s="159">
        <v>0</v>
      </c>
      <c r="F1125" s="160"/>
      <c r="G1125" s="160"/>
      <c r="H1125" s="159"/>
      <c r="I1125" s="160"/>
      <c r="J1125" s="160"/>
      <c r="K1125" s="160"/>
    </row>
    <row r="1126" hidden="1" spans="1:11">
      <c r="A1126" s="151" t="s">
        <v>1403</v>
      </c>
      <c r="B1126" s="156">
        <v>2170204</v>
      </c>
      <c r="C1126" s="157" t="s">
        <v>2240</v>
      </c>
      <c r="D1126" s="158"/>
      <c r="E1126" s="159">
        <v>0</v>
      </c>
      <c r="F1126" s="160"/>
      <c r="G1126" s="160"/>
      <c r="H1126" s="159"/>
      <c r="I1126" s="160"/>
      <c r="J1126" s="160"/>
      <c r="K1126" s="160"/>
    </row>
    <row r="1127" hidden="1" spans="1:11">
      <c r="A1127" s="151" t="s">
        <v>1403</v>
      </c>
      <c r="B1127" s="156">
        <v>2170205</v>
      </c>
      <c r="C1127" s="157" t="s">
        <v>2241</v>
      </c>
      <c r="D1127" s="158"/>
      <c r="E1127" s="159">
        <v>0</v>
      </c>
      <c r="F1127" s="160"/>
      <c r="G1127" s="160"/>
      <c r="H1127" s="159"/>
      <c r="I1127" s="160"/>
      <c r="J1127" s="160"/>
      <c r="K1127" s="160"/>
    </row>
    <row r="1128" hidden="1" spans="1:11">
      <c r="A1128" s="151" t="s">
        <v>1403</v>
      </c>
      <c r="B1128" s="156">
        <v>2170206</v>
      </c>
      <c r="C1128" s="157" t="s">
        <v>2242</v>
      </c>
      <c r="D1128" s="158"/>
      <c r="E1128" s="159">
        <v>0</v>
      </c>
      <c r="F1128" s="160"/>
      <c r="G1128" s="160"/>
      <c r="H1128" s="159"/>
      <c r="I1128" s="160"/>
      <c r="J1128" s="160"/>
      <c r="K1128" s="160"/>
    </row>
    <row r="1129" hidden="1" spans="1:11">
      <c r="A1129" s="151" t="s">
        <v>1403</v>
      </c>
      <c r="B1129" s="156">
        <v>2170207</v>
      </c>
      <c r="C1129" s="157" t="s">
        <v>2243</v>
      </c>
      <c r="D1129" s="158"/>
      <c r="E1129" s="159">
        <v>0</v>
      </c>
      <c r="F1129" s="160"/>
      <c r="G1129" s="160"/>
      <c r="H1129" s="159"/>
      <c r="I1129" s="160"/>
      <c r="J1129" s="160"/>
      <c r="K1129" s="160"/>
    </row>
    <row r="1130" hidden="1" spans="1:11">
      <c r="A1130" s="151" t="s">
        <v>1403</v>
      </c>
      <c r="B1130" s="156">
        <v>2170208</v>
      </c>
      <c r="C1130" s="157" t="s">
        <v>2244</v>
      </c>
      <c r="D1130" s="158"/>
      <c r="E1130" s="159">
        <v>0</v>
      </c>
      <c r="F1130" s="160"/>
      <c r="G1130" s="160"/>
      <c r="H1130" s="159"/>
      <c r="I1130" s="160"/>
      <c r="J1130" s="160"/>
      <c r="K1130" s="160"/>
    </row>
    <row r="1131" hidden="1" spans="1:11">
      <c r="A1131" s="151" t="s">
        <v>1403</v>
      </c>
      <c r="B1131" s="156">
        <v>2170299</v>
      </c>
      <c r="C1131" s="157" t="s">
        <v>2245</v>
      </c>
      <c r="D1131" s="158"/>
      <c r="E1131" s="159">
        <v>0</v>
      </c>
      <c r="F1131" s="160"/>
      <c r="G1131" s="160"/>
      <c r="H1131" s="159"/>
      <c r="I1131" s="160"/>
      <c r="J1131" s="160"/>
      <c r="K1131" s="160"/>
    </row>
    <row r="1132" hidden="1" spans="1:11">
      <c r="A1132" s="151" t="s">
        <v>1401</v>
      </c>
      <c r="B1132" s="156">
        <v>21703</v>
      </c>
      <c r="C1132" s="161" t="s">
        <v>2246</v>
      </c>
      <c r="D1132" s="162">
        <f>SUM(D1133:D1137)</f>
        <v>0</v>
      </c>
      <c r="E1132" s="162">
        <f t="shared" ref="E1132:K1132" si="177">SUM(E1133:E1137)</f>
        <v>0</v>
      </c>
      <c r="F1132" s="162">
        <f t="shared" si="177"/>
        <v>0</v>
      </c>
      <c r="G1132" s="162">
        <f t="shared" si="177"/>
        <v>0</v>
      </c>
      <c r="H1132" s="162">
        <f t="shared" si="177"/>
        <v>0</v>
      </c>
      <c r="I1132" s="162">
        <f t="shared" si="177"/>
        <v>0</v>
      </c>
      <c r="J1132" s="162">
        <f t="shared" si="177"/>
        <v>0</v>
      </c>
      <c r="K1132" s="162">
        <f t="shared" si="177"/>
        <v>0</v>
      </c>
    </row>
    <row r="1133" hidden="1" spans="1:11">
      <c r="A1133" s="151" t="s">
        <v>1403</v>
      </c>
      <c r="B1133" s="156">
        <v>2170301</v>
      </c>
      <c r="C1133" s="157" t="s">
        <v>2247</v>
      </c>
      <c r="D1133" s="158"/>
      <c r="E1133" s="159">
        <v>0</v>
      </c>
      <c r="F1133" s="160"/>
      <c r="G1133" s="160"/>
      <c r="H1133" s="159"/>
      <c r="I1133" s="160"/>
      <c r="J1133" s="160"/>
      <c r="K1133" s="160"/>
    </row>
    <row r="1134" hidden="1" spans="1:11">
      <c r="A1134" s="151" t="s">
        <v>1403</v>
      </c>
      <c r="B1134" s="156">
        <v>2170302</v>
      </c>
      <c r="C1134" s="157" t="s">
        <v>2248</v>
      </c>
      <c r="D1134" s="158"/>
      <c r="E1134" s="159">
        <v>0</v>
      </c>
      <c r="F1134" s="160"/>
      <c r="G1134" s="160"/>
      <c r="H1134" s="159"/>
      <c r="I1134" s="160"/>
      <c r="J1134" s="160"/>
      <c r="K1134" s="160"/>
    </row>
    <row r="1135" hidden="1" spans="1:11">
      <c r="A1135" s="151" t="s">
        <v>1403</v>
      </c>
      <c r="B1135" s="156">
        <v>2170303</v>
      </c>
      <c r="C1135" s="157" t="s">
        <v>2249</v>
      </c>
      <c r="D1135" s="158"/>
      <c r="E1135" s="159">
        <v>0</v>
      </c>
      <c r="F1135" s="160"/>
      <c r="G1135" s="160"/>
      <c r="H1135" s="159"/>
      <c r="I1135" s="160"/>
      <c r="J1135" s="160"/>
      <c r="K1135" s="160"/>
    </row>
    <row r="1136" hidden="1" spans="1:11">
      <c r="A1136" s="151" t="s">
        <v>1403</v>
      </c>
      <c r="B1136" s="156">
        <v>2170304</v>
      </c>
      <c r="C1136" s="157" t="s">
        <v>2250</v>
      </c>
      <c r="D1136" s="158"/>
      <c r="E1136" s="159">
        <v>0</v>
      </c>
      <c r="F1136" s="160"/>
      <c r="G1136" s="160"/>
      <c r="H1136" s="159"/>
      <c r="I1136" s="160"/>
      <c r="J1136" s="160"/>
      <c r="K1136" s="160"/>
    </row>
    <row r="1137" hidden="1" spans="1:11">
      <c r="A1137" s="151" t="s">
        <v>1403</v>
      </c>
      <c r="B1137" s="156">
        <v>2170399</v>
      </c>
      <c r="C1137" s="157" t="s">
        <v>2251</v>
      </c>
      <c r="D1137" s="158"/>
      <c r="E1137" s="159">
        <v>0</v>
      </c>
      <c r="F1137" s="160"/>
      <c r="G1137" s="160"/>
      <c r="H1137" s="159"/>
      <c r="I1137" s="160"/>
      <c r="J1137" s="160"/>
      <c r="K1137" s="160"/>
    </row>
    <row r="1138" hidden="1" spans="1:11">
      <c r="A1138" s="151" t="s">
        <v>1401</v>
      </c>
      <c r="B1138" s="156">
        <v>21704</v>
      </c>
      <c r="C1138" s="161" t="s">
        <v>2252</v>
      </c>
      <c r="D1138" s="162">
        <f>SUM(D1139:D1140)</f>
        <v>0</v>
      </c>
      <c r="E1138" s="162">
        <f t="shared" ref="E1138:K1138" si="178">SUM(E1139:E1140)</f>
        <v>0</v>
      </c>
      <c r="F1138" s="162">
        <f t="shared" si="178"/>
        <v>0</v>
      </c>
      <c r="G1138" s="162">
        <f t="shared" si="178"/>
        <v>0</v>
      </c>
      <c r="H1138" s="162">
        <f t="shared" si="178"/>
        <v>0</v>
      </c>
      <c r="I1138" s="162">
        <f t="shared" si="178"/>
        <v>0</v>
      </c>
      <c r="J1138" s="162">
        <f t="shared" si="178"/>
        <v>0</v>
      </c>
      <c r="K1138" s="162">
        <f t="shared" si="178"/>
        <v>0</v>
      </c>
    </row>
    <row r="1139" hidden="1" spans="1:11">
      <c r="A1139" s="151" t="s">
        <v>1403</v>
      </c>
      <c r="B1139" s="156">
        <v>2170401</v>
      </c>
      <c r="C1139" s="157" t="s">
        <v>2253</v>
      </c>
      <c r="D1139" s="158"/>
      <c r="E1139" s="159">
        <v>0</v>
      </c>
      <c r="F1139" s="160"/>
      <c r="G1139" s="160"/>
      <c r="H1139" s="159"/>
      <c r="I1139" s="160"/>
      <c r="J1139" s="160"/>
      <c r="K1139" s="160"/>
    </row>
    <row r="1140" hidden="1" spans="1:11">
      <c r="A1140" s="151" t="s">
        <v>1403</v>
      </c>
      <c r="B1140" s="156">
        <v>2170499</v>
      </c>
      <c r="C1140" s="157" t="s">
        <v>2254</v>
      </c>
      <c r="D1140" s="158"/>
      <c r="E1140" s="159">
        <v>0</v>
      </c>
      <c r="F1140" s="160"/>
      <c r="G1140" s="160"/>
      <c r="H1140" s="159"/>
      <c r="I1140" s="160"/>
      <c r="J1140" s="160"/>
      <c r="K1140" s="160"/>
    </row>
    <row r="1141" hidden="1" spans="1:11">
      <c r="A1141" s="151" t="s">
        <v>1401</v>
      </c>
      <c r="B1141" s="156">
        <v>21799</v>
      </c>
      <c r="C1141" s="161" t="s">
        <v>2255</v>
      </c>
      <c r="D1141" s="162">
        <f>SUM(D1142:D1143)</f>
        <v>0</v>
      </c>
      <c r="E1141" s="162">
        <f t="shared" ref="E1141:K1141" si="179">SUM(E1142:E1143)</f>
        <v>0</v>
      </c>
      <c r="F1141" s="162">
        <f t="shared" si="179"/>
        <v>0</v>
      </c>
      <c r="G1141" s="162">
        <f t="shared" si="179"/>
        <v>0</v>
      </c>
      <c r="H1141" s="162">
        <f t="shared" si="179"/>
        <v>0</v>
      </c>
      <c r="I1141" s="162">
        <f t="shared" si="179"/>
        <v>0</v>
      </c>
      <c r="J1141" s="162">
        <f t="shared" si="179"/>
        <v>0</v>
      </c>
      <c r="K1141" s="162">
        <f t="shared" si="179"/>
        <v>0</v>
      </c>
    </row>
    <row r="1142" hidden="1" spans="1:11">
      <c r="A1142" s="151" t="s">
        <v>1403</v>
      </c>
      <c r="B1142" s="156">
        <v>2179902</v>
      </c>
      <c r="C1142" s="157" t="s">
        <v>2256</v>
      </c>
      <c r="D1142" s="158"/>
      <c r="E1142" s="159">
        <v>0</v>
      </c>
      <c r="F1142" s="160"/>
      <c r="G1142" s="160"/>
      <c r="H1142" s="159"/>
      <c r="I1142" s="160"/>
      <c r="J1142" s="160"/>
      <c r="K1142" s="160"/>
    </row>
    <row r="1143" hidden="1" spans="1:11">
      <c r="A1143" s="151" t="s">
        <v>1403</v>
      </c>
      <c r="B1143" s="156">
        <v>2179999</v>
      </c>
      <c r="C1143" s="157" t="s">
        <v>2257</v>
      </c>
      <c r="D1143" s="158"/>
      <c r="E1143" s="159">
        <v>0</v>
      </c>
      <c r="F1143" s="160"/>
      <c r="G1143" s="160"/>
      <c r="H1143" s="159"/>
      <c r="I1143" s="160"/>
      <c r="J1143" s="160"/>
      <c r="K1143" s="160"/>
    </row>
    <row r="1144" hidden="1" spans="1:11">
      <c r="A1144" s="151" t="s">
        <v>1399</v>
      </c>
      <c r="B1144" s="156">
        <v>219</v>
      </c>
      <c r="C1144" s="161" t="s">
        <v>2258</v>
      </c>
      <c r="D1144" s="162">
        <f>SUM(D1145:D1153)</f>
        <v>0</v>
      </c>
      <c r="E1144" s="162">
        <f t="shared" ref="E1144:K1144" si="180">SUM(E1145:E1153)</f>
        <v>0</v>
      </c>
      <c r="F1144" s="162">
        <f t="shared" si="180"/>
        <v>0</v>
      </c>
      <c r="G1144" s="162">
        <f t="shared" si="180"/>
        <v>0</v>
      </c>
      <c r="H1144" s="162">
        <f t="shared" si="180"/>
        <v>0</v>
      </c>
      <c r="I1144" s="162">
        <f t="shared" si="180"/>
        <v>0</v>
      </c>
      <c r="J1144" s="162">
        <f t="shared" si="180"/>
        <v>0</v>
      </c>
      <c r="K1144" s="162">
        <f t="shared" si="180"/>
        <v>0</v>
      </c>
    </row>
    <row r="1145" hidden="1" spans="1:11">
      <c r="A1145" s="151" t="s">
        <v>1403</v>
      </c>
      <c r="B1145" s="156">
        <v>21901</v>
      </c>
      <c r="C1145" s="161" t="s">
        <v>2259</v>
      </c>
      <c r="D1145" s="158"/>
      <c r="E1145" s="159">
        <v>0</v>
      </c>
      <c r="F1145" s="160"/>
      <c r="G1145" s="160"/>
      <c r="H1145" s="159"/>
      <c r="I1145" s="160"/>
      <c r="J1145" s="160"/>
      <c r="K1145" s="160"/>
    </row>
    <row r="1146" hidden="1" spans="1:11">
      <c r="A1146" s="151" t="s">
        <v>1403</v>
      </c>
      <c r="B1146" s="156">
        <v>21902</v>
      </c>
      <c r="C1146" s="161" t="s">
        <v>2260</v>
      </c>
      <c r="D1146" s="158"/>
      <c r="E1146" s="159">
        <v>0</v>
      </c>
      <c r="F1146" s="160"/>
      <c r="G1146" s="160"/>
      <c r="H1146" s="159"/>
      <c r="I1146" s="160"/>
      <c r="J1146" s="160"/>
      <c r="K1146" s="160"/>
    </row>
    <row r="1147" hidden="1" spans="1:11">
      <c r="A1147" s="151" t="s">
        <v>1403</v>
      </c>
      <c r="B1147" s="156">
        <v>21903</v>
      </c>
      <c r="C1147" s="161" t="s">
        <v>2261</v>
      </c>
      <c r="D1147" s="158"/>
      <c r="E1147" s="159">
        <v>0</v>
      </c>
      <c r="F1147" s="160"/>
      <c r="G1147" s="160"/>
      <c r="H1147" s="159"/>
      <c r="I1147" s="160"/>
      <c r="J1147" s="160"/>
      <c r="K1147" s="160"/>
    </row>
    <row r="1148" hidden="1" spans="1:11">
      <c r="A1148" s="151" t="s">
        <v>1403</v>
      </c>
      <c r="B1148" s="156">
        <v>21904</v>
      </c>
      <c r="C1148" s="161" t="s">
        <v>2262</v>
      </c>
      <c r="D1148" s="158"/>
      <c r="E1148" s="159">
        <v>0</v>
      </c>
      <c r="F1148" s="160"/>
      <c r="G1148" s="160"/>
      <c r="H1148" s="159"/>
      <c r="I1148" s="160"/>
      <c r="J1148" s="160"/>
      <c r="K1148" s="160"/>
    </row>
    <row r="1149" hidden="1" spans="1:11">
      <c r="A1149" s="151" t="s">
        <v>1403</v>
      </c>
      <c r="B1149" s="156">
        <v>21905</v>
      </c>
      <c r="C1149" s="161" t="s">
        <v>2263</v>
      </c>
      <c r="D1149" s="158"/>
      <c r="E1149" s="159">
        <v>0</v>
      </c>
      <c r="F1149" s="160"/>
      <c r="G1149" s="160"/>
      <c r="H1149" s="159"/>
      <c r="I1149" s="160"/>
      <c r="J1149" s="160"/>
      <c r="K1149" s="160"/>
    </row>
    <row r="1150" hidden="1" spans="1:11">
      <c r="A1150" s="151" t="s">
        <v>1403</v>
      </c>
      <c r="B1150" s="156">
        <v>21906</v>
      </c>
      <c r="C1150" s="161" t="s">
        <v>2264</v>
      </c>
      <c r="D1150" s="158"/>
      <c r="E1150" s="159">
        <v>0</v>
      </c>
      <c r="F1150" s="160"/>
      <c r="G1150" s="160"/>
      <c r="H1150" s="159"/>
      <c r="I1150" s="160"/>
      <c r="J1150" s="160"/>
      <c r="K1150" s="160"/>
    </row>
    <row r="1151" hidden="1" spans="1:11">
      <c r="A1151" s="151" t="s">
        <v>1403</v>
      </c>
      <c r="B1151" s="156">
        <v>21907</v>
      </c>
      <c r="C1151" s="161" t="s">
        <v>2265</v>
      </c>
      <c r="D1151" s="158"/>
      <c r="E1151" s="159">
        <v>0</v>
      </c>
      <c r="F1151" s="160"/>
      <c r="G1151" s="160"/>
      <c r="H1151" s="159"/>
      <c r="I1151" s="160"/>
      <c r="J1151" s="160"/>
      <c r="K1151" s="160"/>
    </row>
    <row r="1152" hidden="1" spans="1:11">
      <c r="A1152" s="151" t="s">
        <v>1403</v>
      </c>
      <c r="B1152" s="156">
        <v>21908</v>
      </c>
      <c r="C1152" s="161" t="s">
        <v>2266</v>
      </c>
      <c r="D1152" s="158"/>
      <c r="E1152" s="159">
        <v>0</v>
      </c>
      <c r="F1152" s="160"/>
      <c r="G1152" s="160"/>
      <c r="H1152" s="159"/>
      <c r="I1152" s="160"/>
      <c r="J1152" s="160"/>
      <c r="K1152" s="160"/>
    </row>
    <row r="1153" hidden="1" spans="1:11">
      <c r="A1153" s="151" t="s">
        <v>1403</v>
      </c>
      <c r="B1153" s="156">
        <v>21999</v>
      </c>
      <c r="C1153" s="161" t="s">
        <v>2267</v>
      </c>
      <c r="D1153" s="158"/>
      <c r="E1153" s="159">
        <v>0</v>
      </c>
      <c r="F1153" s="160"/>
      <c r="G1153" s="160"/>
      <c r="H1153" s="159"/>
      <c r="I1153" s="160"/>
      <c r="J1153" s="160"/>
      <c r="K1153" s="160"/>
    </row>
    <row r="1154" ht="14.5" customHeight="1" spans="1:11">
      <c r="A1154" s="151" t="s">
        <v>1399</v>
      </c>
      <c r="B1154" s="148">
        <v>220</v>
      </c>
      <c r="C1154" s="152" t="s">
        <v>2268</v>
      </c>
      <c r="D1154" s="150">
        <f>SUM(D1155,D1182,D1197)</f>
        <v>1065</v>
      </c>
      <c r="E1154" s="150">
        <f t="shared" ref="E1154:K1154" si="181">SUM(E1155,E1182,E1197)</f>
        <v>1065</v>
      </c>
      <c r="F1154" s="150">
        <f t="shared" si="181"/>
        <v>0</v>
      </c>
      <c r="G1154" s="150">
        <f t="shared" si="181"/>
        <v>0</v>
      </c>
      <c r="H1154" s="150">
        <f t="shared" si="181"/>
        <v>0</v>
      </c>
      <c r="I1154" s="150">
        <f t="shared" si="181"/>
        <v>0</v>
      </c>
      <c r="J1154" s="150">
        <f t="shared" si="181"/>
        <v>0</v>
      </c>
      <c r="K1154" s="150">
        <f t="shared" si="181"/>
        <v>0</v>
      </c>
    </row>
    <row r="1155" ht="14.5" customHeight="1" spans="1:11">
      <c r="A1155" s="151" t="s">
        <v>1401</v>
      </c>
      <c r="B1155" s="148">
        <v>22001</v>
      </c>
      <c r="C1155" s="152" t="s">
        <v>2269</v>
      </c>
      <c r="D1155" s="150">
        <f>SUM(D1156:D1181)</f>
        <v>898</v>
      </c>
      <c r="E1155" s="150">
        <f t="shared" ref="E1155:K1155" si="182">SUM(E1156:E1181)</f>
        <v>898</v>
      </c>
      <c r="F1155" s="150">
        <f t="shared" si="182"/>
        <v>0</v>
      </c>
      <c r="G1155" s="150">
        <f t="shared" si="182"/>
        <v>0</v>
      </c>
      <c r="H1155" s="150">
        <f t="shared" si="182"/>
        <v>0</v>
      </c>
      <c r="I1155" s="150">
        <f t="shared" si="182"/>
        <v>0</v>
      </c>
      <c r="J1155" s="150">
        <f t="shared" si="182"/>
        <v>0</v>
      </c>
      <c r="K1155" s="150">
        <f t="shared" si="182"/>
        <v>0</v>
      </c>
    </row>
    <row r="1156" ht="14.5" customHeight="1" spans="1:11">
      <c r="A1156" s="151" t="s">
        <v>1403</v>
      </c>
      <c r="B1156" s="148">
        <v>2200101</v>
      </c>
      <c r="C1156" s="153" t="s">
        <v>1404</v>
      </c>
      <c r="D1156" s="154">
        <v>773</v>
      </c>
      <c r="E1156" s="155">
        <v>773</v>
      </c>
      <c r="F1156" s="135"/>
      <c r="G1156" s="135"/>
      <c r="H1156" s="155">
        <v>0</v>
      </c>
      <c r="I1156" s="135"/>
      <c r="J1156" s="135"/>
      <c r="K1156" s="135"/>
    </row>
    <row r="1157" ht="14.5" customHeight="1" spans="1:11">
      <c r="A1157" s="151" t="s">
        <v>1403</v>
      </c>
      <c r="B1157" s="148">
        <v>2200102</v>
      </c>
      <c r="C1157" s="153" t="s">
        <v>1405</v>
      </c>
      <c r="D1157" s="154">
        <v>125</v>
      </c>
      <c r="E1157" s="155">
        <v>125</v>
      </c>
      <c r="F1157" s="135"/>
      <c r="G1157" s="135"/>
      <c r="H1157" s="155">
        <v>0</v>
      </c>
      <c r="I1157" s="135"/>
      <c r="J1157" s="135"/>
      <c r="K1157" s="135"/>
    </row>
    <row r="1158" hidden="1" spans="1:11">
      <c r="A1158" s="151" t="s">
        <v>1403</v>
      </c>
      <c r="B1158" s="156">
        <v>2200103</v>
      </c>
      <c r="C1158" s="157" t="s">
        <v>1406</v>
      </c>
      <c r="D1158" s="158"/>
      <c r="E1158" s="159">
        <v>0</v>
      </c>
      <c r="F1158" s="160"/>
      <c r="G1158" s="160"/>
      <c r="H1158" s="159"/>
      <c r="I1158" s="160"/>
      <c r="J1158" s="160"/>
      <c r="K1158" s="160"/>
    </row>
    <row r="1159" hidden="1" spans="1:11">
      <c r="A1159" s="151" t="s">
        <v>1403</v>
      </c>
      <c r="B1159" s="156">
        <v>2200104</v>
      </c>
      <c r="C1159" s="157" t="s">
        <v>2270</v>
      </c>
      <c r="D1159" s="158"/>
      <c r="E1159" s="159">
        <v>0</v>
      </c>
      <c r="F1159" s="160"/>
      <c r="G1159" s="160"/>
      <c r="H1159" s="159"/>
      <c r="I1159" s="160"/>
      <c r="J1159" s="160"/>
      <c r="K1159" s="160"/>
    </row>
    <row r="1160" hidden="1" spans="1:11">
      <c r="A1160" s="151" t="s">
        <v>1403</v>
      </c>
      <c r="B1160" s="156">
        <v>2200106</v>
      </c>
      <c r="C1160" s="157" t="s">
        <v>2501</v>
      </c>
      <c r="D1160" s="158"/>
      <c r="E1160" s="159">
        <v>0</v>
      </c>
      <c r="F1160" s="160"/>
      <c r="G1160" s="160"/>
      <c r="H1160" s="159"/>
      <c r="I1160" s="160"/>
      <c r="J1160" s="160"/>
      <c r="K1160" s="160"/>
    </row>
    <row r="1161" hidden="1" spans="1:11">
      <c r="A1161" s="151" t="s">
        <v>1403</v>
      </c>
      <c r="B1161" s="156">
        <v>2200107</v>
      </c>
      <c r="C1161" s="157" t="s">
        <v>2272</v>
      </c>
      <c r="D1161" s="158"/>
      <c r="E1161" s="159">
        <v>0</v>
      </c>
      <c r="F1161" s="160"/>
      <c r="G1161" s="160"/>
      <c r="H1161" s="159"/>
      <c r="I1161" s="160"/>
      <c r="J1161" s="160"/>
      <c r="K1161" s="160"/>
    </row>
    <row r="1162" hidden="1" spans="1:11">
      <c r="A1162" s="151" t="s">
        <v>1403</v>
      </c>
      <c r="B1162" s="156">
        <v>2200108</v>
      </c>
      <c r="C1162" s="157" t="s">
        <v>2273</v>
      </c>
      <c r="D1162" s="158"/>
      <c r="E1162" s="159">
        <v>0</v>
      </c>
      <c r="F1162" s="160"/>
      <c r="G1162" s="160"/>
      <c r="H1162" s="159"/>
      <c r="I1162" s="160"/>
      <c r="J1162" s="160"/>
      <c r="K1162" s="160"/>
    </row>
    <row r="1163" hidden="1" spans="1:11">
      <c r="A1163" s="151" t="s">
        <v>1403</v>
      </c>
      <c r="B1163" s="156">
        <v>2200109</v>
      </c>
      <c r="C1163" s="157" t="s">
        <v>2274</v>
      </c>
      <c r="D1163" s="158"/>
      <c r="E1163" s="159">
        <v>0</v>
      </c>
      <c r="F1163" s="160"/>
      <c r="G1163" s="160"/>
      <c r="H1163" s="159"/>
      <c r="I1163" s="160"/>
      <c r="J1163" s="160"/>
      <c r="K1163" s="160"/>
    </row>
    <row r="1164" hidden="1" spans="1:11">
      <c r="A1164" s="151" t="s">
        <v>1403</v>
      </c>
      <c r="B1164" s="156">
        <v>2200112</v>
      </c>
      <c r="C1164" s="157" t="s">
        <v>2275</v>
      </c>
      <c r="D1164" s="158"/>
      <c r="E1164" s="159">
        <v>0</v>
      </c>
      <c r="F1164" s="160"/>
      <c r="G1164" s="160"/>
      <c r="H1164" s="159"/>
      <c r="I1164" s="160"/>
      <c r="J1164" s="160"/>
      <c r="K1164" s="160"/>
    </row>
    <row r="1165" hidden="1" spans="1:11">
      <c r="A1165" s="151" t="s">
        <v>1403</v>
      </c>
      <c r="B1165" s="156">
        <v>2200113</v>
      </c>
      <c r="C1165" s="157" t="s">
        <v>2276</v>
      </c>
      <c r="D1165" s="158"/>
      <c r="E1165" s="159">
        <v>0</v>
      </c>
      <c r="F1165" s="160"/>
      <c r="G1165" s="160"/>
      <c r="H1165" s="159"/>
      <c r="I1165" s="160"/>
      <c r="J1165" s="160"/>
      <c r="K1165" s="160"/>
    </row>
    <row r="1166" hidden="1" spans="1:11">
      <c r="A1166" s="151" t="s">
        <v>1403</v>
      </c>
      <c r="B1166" s="156">
        <v>2200114</v>
      </c>
      <c r="C1166" s="157" t="s">
        <v>2277</v>
      </c>
      <c r="D1166" s="158"/>
      <c r="E1166" s="159">
        <v>0</v>
      </c>
      <c r="F1166" s="160"/>
      <c r="G1166" s="160"/>
      <c r="H1166" s="159"/>
      <c r="I1166" s="160"/>
      <c r="J1166" s="160"/>
      <c r="K1166" s="160"/>
    </row>
    <row r="1167" hidden="1" spans="1:11">
      <c r="A1167" s="151" t="s">
        <v>1403</v>
      </c>
      <c r="B1167" s="156">
        <v>2200115</v>
      </c>
      <c r="C1167" s="157" t="s">
        <v>2278</v>
      </c>
      <c r="D1167" s="158"/>
      <c r="E1167" s="159">
        <v>0</v>
      </c>
      <c r="F1167" s="160"/>
      <c r="G1167" s="160"/>
      <c r="H1167" s="159"/>
      <c r="I1167" s="160"/>
      <c r="J1167" s="160"/>
      <c r="K1167" s="160"/>
    </row>
    <row r="1168" hidden="1" spans="1:11">
      <c r="A1168" s="151" t="s">
        <v>1403</v>
      </c>
      <c r="B1168" s="156">
        <v>2200116</v>
      </c>
      <c r="C1168" s="157" t="s">
        <v>2279</v>
      </c>
      <c r="D1168" s="158"/>
      <c r="E1168" s="159">
        <v>0</v>
      </c>
      <c r="F1168" s="160"/>
      <c r="G1168" s="160"/>
      <c r="H1168" s="159"/>
      <c r="I1168" s="160"/>
      <c r="J1168" s="160"/>
      <c r="K1168" s="160"/>
    </row>
    <row r="1169" hidden="1" spans="1:11">
      <c r="A1169" s="151" t="s">
        <v>1403</v>
      </c>
      <c r="B1169" s="156">
        <v>2200119</v>
      </c>
      <c r="C1169" s="157" t="s">
        <v>2280</v>
      </c>
      <c r="D1169" s="158"/>
      <c r="E1169" s="159">
        <v>0</v>
      </c>
      <c r="F1169" s="160"/>
      <c r="G1169" s="160"/>
      <c r="H1169" s="159"/>
      <c r="I1169" s="160"/>
      <c r="J1169" s="160"/>
      <c r="K1169" s="160"/>
    </row>
    <row r="1170" hidden="1" spans="1:11">
      <c r="A1170" s="151" t="s">
        <v>1403</v>
      </c>
      <c r="B1170" s="156">
        <v>2200120</v>
      </c>
      <c r="C1170" s="157" t="s">
        <v>2281</v>
      </c>
      <c r="D1170" s="158"/>
      <c r="E1170" s="159">
        <v>0</v>
      </c>
      <c r="F1170" s="160"/>
      <c r="G1170" s="160"/>
      <c r="H1170" s="159"/>
      <c r="I1170" s="160"/>
      <c r="J1170" s="160"/>
      <c r="K1170" s="160"/>
    </row>
    <row r="1171" hidden="1" spans="1:11">
      <c r="A1171" s="151" t="s">
        <v>1403</v>
      </c>
      <c r="B1171" s="156">
        <v>2200121</v>
      </c>
      <c r="C1171" s="157" t="s">
        <v>2282</v>
      </c>
      <c r="D1171" s="158"/>
      <c r="E1171" s="159">
        <v>0</v>
      </c>
      <c r="F1171" s="160"/>
      <c r="G1171" s="160"/>
      <c r="H1171" s="159"/>
      <c r="I1171" s="160"/>
      <c r="J1171" s="160"/>
      <c r="K1171" s="160"/>
    </row>
    <row r="1172" hidden="1" spans="1:11">
      <c r="A1172" s="151" t="s">
        <v>1403</v>
      </c>
      <c r="B1172" s="156">
        <v>2200122</v>
      </c>
      <c r="C1172" s="157" t="s">
        <v>2283</v>
      </c>
      <c r="D1172" s="158"/>
      <c r="E1172" s="159">
        <v>0</v>
      </c>
      <c r="F1172" s="160"/>
      <c r="G1172" s="160"/>
      <c r="H1172" s="159"/>
      <c r="I1172" s="160"/>
      <c r="J1172" s="160"/>
      <c r="K1172" s="160"/>
    </row>
    <row r="1173" hidden="1" spans="1:11">
      <c r="A1173" s="151" t="s">
        <v>1403</v>
      </c>
      <c r="B1173" s="156">
        <v>2200123</v>
      </c>
      <c r="C1173" s="157" t="s">
        <v>2284</v>
      </c>
      <c r="D1173" s="158"/>
      <c r="E1173" s="159">
        <v>0</v>
      </c>
      <c r="F1173" s="160"/>
      <c r="G1173" s="160"/>
      <c r="H1173" s="159"/>
      <c r="I1173" s="160"/>
      <c r="J1173" s="160"/>
      <c r="K1173" s="160"/>
    </row>
    <row r="1174" hidden="1" spans="1:11">
      <c r="A1174" s="151" t="s">
        <v>1403</v>
      </c>
      <c r="B1174" s="156">
        <v>2200124</v>
      </c>
      <c r="C1174" s="157" t="s">
        <v>2285</v>
      </c>
      <c r="D1174" s="158"/>
      <c r="E1174" s="159">
        <v>0</v>
      </c>
      <c r="F1174" s="160"/>
      <c r="G1174" s="160"/>
      <c r="H1174" s="159"/>
      <c r="I1174" s="160"/>
      <c r="J1174" s="160"/>
      <c r="K1174" s="160"/>
    </row>
    <row r="1175" hidden="1" spans="1:11">
      <c r="A1175" s="151" t="s">
        <v>1403</v>
      </c>
      <c r="B1175" s="156">
        <v>2200125</v>
      </c>
      <c r="C1175" s="157" t="s">
        <v>2286</v>
      </c>
      <c r="D1175" s="158"/>
      <c r="E1175" s="159">
        <v>0</v>
      </c>
      <c r="F1175" s="160"/>
      <c r="G1175" s="160"/>
      <c r="H1175" s="159"/>
      <c r="I1175" s="160"/>
      <c r="J1175" s="160"/>
      <c r="K1175" s="160"/>
    </row>
    <row r="1176" hidden="1" spans="1:11">
      <c r="A1176" s="151" t="s">
        <v>1403</v>
      </c>
      <c r="B1176" s="156">
        <v>2200126</v>
      </c>
      <c r="C1176" s="157" t="s">
        <v>2287</v>
      </c>
      <c r="D1176" s="158"/>
      <c r="E1176" s="159">
        <v>0</v>
      </c>
      <c r="F1176" s="160"/>
      <c r="G1176" s="160"/>
      <c r="H1176" s="159"/>
      <c r="I1176" s="160"/>
      <c r="J1176" s="160"/>
      <c r="K1176" s="160"/>
    </row>
    <row r="1177" hidden="1" spans="1:11">
      <c r="A1177" s="151" t="s">
        <v>1403</v>
      </c>
      <c r="B1177" s="156">
        <v>2200127</v>
      </c>
      <c r="C1177" s="157" t="s">
        <v>2288</v>
      </c>
      <c r="D1177" s="158"/>
      <c r="E1177" s="159">
        <v>0</v>
      </c>
      <c r="F1177" s="160"/>
      <c r="G1177" s="160"/>
      <c r="H1177" s="159"/>
      <c r="I1177" s="160"/>
      <c r="J1177" s="160"/>
      <c r="K1177" s="160"/>
    </row>
    <row r="1178" hidden="1" spans="1:11">
      <c r="A1178" s="151" t="s">
        <v>1403</v>
      </c>
      <c r="B1178" s="156">
        <v>2200128</v>
      </c>
      <c r="C1178" s="157" t="s">
        <v>2289</v>
      </c>
      <c r="D1178" s="158"/>
      <c r="E1178" s="159">
        <v>0</v>
      </c>
      <c r="F1178" s="160"/>
      <c r="G1178" s="160"/>
      <c r="H1178" s="159"/>
      <c r="I1178" s="160"/>
      <c r="J1178" s="160"/>
      <c r="K1178" s="160"/>
    </row>
    <row r="1179" hidden="1" spans="1:11">
      <c r="A1179" s="151" t="s">
        <v>1403</v>
      </c>
      <c r="B1179" s="156">
        <v>2200129</v>
      </c>
      <c r="C1179" s="157" t="s">
        <v>2290</v>
      </c>
      <c r="D1179" s="158"/>
      <c r="E1179" s="159">
        <v>0</v>
      </c>
      <c r="F1179" s="160"/>
      <c r="G1179" s="160"/>
      <c r="H1179" s="159"/>
      <c r="I1179" s="160"/>
      <c r="J1179" s="160"/>
      <c r="K1179" s="160"/>
    </row>
    <row r="1180" hidden="1" spans="1:11">
      <c r="A1180" s="151" t="s">
        <v>1403</v>
      </c>
      <c r="B1180" s="156">
        <v>2200150</v>
      </c>
      <c r="C1180" s="157" t="s">
        <v>1413</v>
      </c>
      <c r="D1180" s="158"/>
      <c r="E1180" s="159">
        <v>0</v>
      </c>
      <c r="F1180" s="160"/>
      <c r="G1180" s="160"/>
      <c r="H1180" s="159"/>
      <c r="I1180" s="160"/>
      <c r="J1180" s="160"/>
      <c r="K1180" s="160"/>
    </row>
    <row r="1181" hidden="1" spans="1:11">
      <c r="A1181" s="151" t="s">
        <v>1403</v>
      </c>
      <c r="B1181" s="156">
        <v>2200199</v>
      </c>
      <c r="C1181" s="157" t="s">
        <v>2502</v>
      </c>
      <c r="D1181" s="158"/>
      <c r="E1181" s="159">
        <v>0</v>
      </c>
      <c r="F1181" s="160"/>
      <c r="G1181" s="160"/>
      <c r="H1181" s="159"/>
      <c r="I1181" s="160"/>
      <c r="J1181" s="160"/>
      <c r="K1181" s="160"/>
    </row>
    <row r="1182" ht="14.5" customHeight="1" spans="1:11">
      <c r="A1182" s="151" t="s">
        <v>1401</v>
      </c>
      <c r="B1182" s="148">
        <v>22005</v>
      </c>
      <c r="C1182" s="152" t="s">
        <v>2292</v>
      </c>
      <c r="D1182" s="150">
        <f>SUM(D1183:D1196)</f>
        <v>167</v>
      </c>
      <c r="E1182" s="150">
        <f t="shared" ref="E1182:K1182" si="183">SUM(E1183:E1196)</f>
        <v>167</v>
      </c>
      <c r="F1182" s="150">
        <f t="shared" si="183"/>
        <v>0</v>
      </c>
      <c r="G1182" s="150">
        <f t="shared" si="183"/>
        <v>0</v>
      </c>
      <c r="H1182" s="150">
        <f t="shared" si="183"/>
        <v>0</v>
      </c>
      <c r="I1182" s="150">
        <f t="shared" si="183"/>
        <v>0</v>
      </c>
      <c r="J1182" s="150">
        <f t="shared" si="183"/>
        <v>0</v>
      </c>
      <c r="K1182" s="150">
        <f t="shared" si="183"/>
        <v>0</v>
      </c>
    </row>
    <row r="1183" hidden="1" spans="1:11">
      <c r="A1183" s="151" t="s">
        <v>1403</v>
      </c>
      <c r="B1183" s="156">
        <v>2200501</v>
      </c>
      <c r="C1183" s="157" t="s">
        <v>1451</v>
      </c>
      <c r="D1183" s="158"/>
      <c r="E1183" s="159">
        <v>0</v>
      </c>
      <c r="F1183" s="160"/>
      <c r="G1183" s="160"/>
      <c r="H1183" s="159"/>
      <c r="I1183" s="160"/>
      <c r="J1183" s="160"/>
      <c r="K1183" s="160"/>
    </row>
    <row r="1184" ht="14.5" customHeight="1" spans="1:11">
      <c r="A1184" s="151" t="s">
        <v>1403</v>
      </c>
      <c r="B1184" s="148">
        <v>2200502</v>
      </c>
      <c r="C1184" s="153" t="s">
        <v>1405</v>
      </c>
      <c r="D1184" s="154">
        <v>13</v>
      </c>
      <c r="E1184" s="155">
        <v>13</v>
      </c>
      <c r="F1184" s="135"/>
      <c r="G1184" s="135"/>
      <c r="H1184" s="155">
        <v>0</v>
      </c>
      <c r="I1184" s="135"/>
      <c r="J1184" s="135"/>
      <c r="K1184" s="135"/>
    </row>
    <row r="1185" hidden="1" spans="1:11">
      <c r="A1185" s="151" t="s">
        <v>1403</v>
      </c>
      <c r="B1185" s="156">
        <v>2200503</v>
      </c>
      <c r="C1185" s="157" t="s">
        <v>1406</v>
      </c>
      <c r="D1185" s="158"/>
      <c r="E1185" s="159">
        <v>0</v>
      </c>
      <c r="F1185" s="160"/>
      <c r="G1185" s="160"/>
      <c r="H1185" s="159"/>
      <c r="I1185" s="160"/>
      <c r="J1185" s="160"/>
      <c r="K1185" s="160"/>
    </row>
    <row r="1186" ht="14.5" customHeight="1" spans="1:11">
      <c r="A1186" s="151" t="s">
        <v>1403</v>
      </c>
      <c r="B1186" s="148">
        <v>2200504</v>
      </c>
      <c r="C1186" s="153" t="s">
        <v>2293</v>
      </c>
      <c r="D1186" s="154">
        <v>42</v>
      </c>
      <c r="E1186" s="155">
        <v>42</v>
      </c>
      <c r="F1186" s="135"/>
      <c r="G1186" s="135"/>
      <c r="H1186" s="155">
        <v>0</v>
      </c>
      <c r="I1186" s="135"/>
      <c r="J1186" s="135"/>
      <c r="K1186" s="135"/>
    </row>
    <row r="1187" hidden="1" spans="1:11">
      <c r="A1187" s="151" t="s">
        <v>1403</v>
      </c>
      <c r="B1187" s="156">
        <v>2200506</v>
      </c>
      <c r="C1187" s="157" t="s">
        <v>2294</v>
      </c>
      <c r="D1187" s="158"/>
      <c r="E1187" s="159">
        <v>0</v>
      </c>
      <c r="F1187" s="160"/>
      <c r="G1187" s="160"/>
      <c r="H1187" s="159"/>
      <c r="I1187" s="160"/>
      <c r="J1187" s="160"/>
      <c r="K1187" s="160"/>
    </row>
    <row r="1188" hidden="1" spans="1:11">
      <c r="A1188" s="151" t="s">
        <v>1403</v>
      </c>
      <c r="B1188" s="156">
        <v>2200507</v>
      </c>
      <c r="C1188" s="157" t="s">
        <v>2295</v>
      </c>
      <c r="D1188" s="158"/>
      <c r="E1188" s="159">
        <v>0</v>
      </c>
      <c r="F1188" s="160"/>
      <c r="G1188" s="160"/>
      <c r="H1188" s="159"/>
      <c r="I1188" s="160"/>
      <c r="J1188" s="160"/>
      <c r="K1188" s="160"/>
    </row>
    <row r="1189" hidden="1" spans="1:11">
      <c r="A1189" s="151" t="s">
        <v>1403</v>
      </c>
      <c r="B1189" s="156">
        <v>2200508</v>
      </c>
      <c r="C1189" s="157" t="s">
        <v>2296</v>
      </c>
      <c r="D1189" s="158"/>
      <c r="E1189" s="159">
        <v>0</v>
      </c>
      <c r="F1189" s="160"/>
      <c r="G1189" s="160"/>
      <c r="H1189" s="159"/>
      <c r="I1189" s="160"/>
      <c r="J1189" s="160"/>
      <c r="K1189" s="160"/>
    </row>
    <row r="1190" hidden="1" spans="1:11">
      <c r="A1190" s="151" t="s">
        <v>1403</v>
      </c>
      <c r="B1190" s="156">
        <v>2200509</v>
      </c>
      <c r="C1190" s="157" t="s">
        <v>2297</v>
      </c>
      <c r="D1190" s="158"/>
      <c r="E1190" s="159">
        <v>0</v>
      </c>
      <c r="F1190" s="160"/>
      <c r="G1190" s="160"/>
      <c r="H1190" s="159"/>
      <c r="I1190" s="160"/>
      <c r="J1190" s="160"/>
      <c r="K1190" s="160"/>
    </row>
    <row r="1191" hidden="1" spans="1:11">
      <c r="A1191" s="151" t="s">
        <v>1403</v>
      </c>
      <c r="B1191" s="156">
        <v>2200510</v>
      </c>
      <c r="C1191" s="157" t="s">
        <v>2298</v>
      </c>
      <c r="D1191" s="158"/>
      <c r="E1191" s="159">
        <v>0</v>
      </c>
      <c r="F1191" s="160"/>
      <c r="G1191" s="160"/>
      <c r="H1191" s="159"/>
      <c r="I1191" s="160"/>
      <c r="J1191" s="160"/>
      <c r="K1191" s="160"/>
    </row>
    <row r="1192" hidden="1" spans="1:11">
      <c r="A1192" s="151" t="s">
        <v>1403</v>
      </c>
      <c r="B1192" s="156">
        <v>2200511</v>
      </c>
      <c r="C1192" s="157" t="s">
        <v>2299</v>
      </c>
      <c r="D1192" s="158"/>
      <c r="E1192" s="159">
        <v>0</v>
      </c>
      <c r="F1192" s="160"/>
      <c r="G1192" s="160"/>
      <c r="H1192" s="159"/>
      <c r="I1192" s="160"/>
      <c r="J1192" s="160"/>
      <c r="K1192" s="160"/>
    </row>
    <row r="1193" hidden="1" spans="1:11">
      <c r="A1193" s="151" t="s">
        <v>1403</v>
      </c>
      <c r="B1193" s="156">
        <v>2200512</v>
      </c>
      <c r="C1193" s="157" t="s">
        <v>2300</v>
      </c>
      <c r="D1193" s="158"/>
      <c r="E1193" s="159">
        <v>0</v>
      </c>
      <c r="F1193" s="160"/>
      <c r="G1193" s="160"/>
      <c r="H1193" s="159"/>
      <c r="I1193" s="160"/>
      <c r="J1193" s="160"/>
      <c r="K1193" s="160"/>
    </row>
    <row r="1194" hidden="1" spans="1:11">
      <c r="A1194" s="151" t="s">
        <v>1403</v>
      </c>
      <c r="B1194" s="156">
        <v>2200513</v>
      </c>
      <c r="C1194" s="157" t="s">
        <v>2301</v>
      </c>
      <c r="D1194" s="158"/>
      <c r="E1194" s="159">
        <v>0</v>
      </c>
      <c r="F1194" s="160"/>
      <c r="G1194" s="160"/>
      <c r="H1194" s="159"/>
      <c r="I1194" s="160"/>
      <c r="J1194" s="160"/>
      <c r="K1194" s="160"/>
    </row>
    <row r="1195" hidden="1" spans="1:11">
      <c r="A1195" s="151" t="s">
        <v>1403</v>
      </c>
      <c r="B1195" s="156">
        <v>2200514</v>
      </c>
      <c r="C1195" s="157" t="s">
        <v>2302</v>
      </c>
      <c r="D1195" s="158"/>
      <c r="E1195" s="159">
        <v>0</v>
      </c>
      <c r="F1195" s="160"/>
      <c r="G1195" s="160"/>
      <c r="H1195" s="159"/>
      <c r="I1195" s="160"/>
      <c r="J1195" s="160"/>
      <c r="K1195" s="160"/>
    </row>
    <row r="1196" ht="14.5" customHeight="1" spans="1:11">
      <c r="A1196" s="151" t="s">
        <v>1403</v>
      </c>
      <c r="B1196" s="148">
        <v>2200599</v>
      </c>
      <c r="C1196" s="153" t="s">
        <v>2303</v>
      </c>
      <c r="D1196" s="154">
        <v>112</v>
      </c>
      <c r="E1196" s="155">
        <v>112</v>
      </c>
      <c r="F1196" s="135"/>
      <c r="G1196" s="135"/>
      <c r="H1196" s="155">
        <v>0</v>
      </c>
      <c r="I1196" s="135"/>
      <c r="J1196" s="135"/>
      <c r="K1196" s="135"/>
    </row>
    <row r="1197" hidden="1" spans="1:11">
      <c r="A1197" s="151" t="s">
        <v>1401</v>
      </c>
      <c r="B1197" s="156">
        <v>22099</v>
      </c>
      <c r="C1197" s="161" t="s">
        <v>2304</v>
      </c>
      <c r="D1197" s="162">
        <f>D1198</f>
        <v>0</v>
      </c>
      <c r="E1197" s="162">
        <f t="shared" ref="E1197:K1197" si="184">E1198</f>
        <v>0</v>
      </c>
      <c r="F1197" s="162">
        <f t="shared" si="184"/>
        <v>0</v>
      </c>
      <c r="G1197" s="162">
        <f t="shared" si="184"/>
        <v>0</v>
      </c>
      <c r="H1197" s="162">
        <f t="shared" si="184"/>
        <v>0</v>
      </c>
      <c r="I1197" s="162">
        <f t="shared" si="184"/>
        <v>0</v>
      </c>
      <c r="J1197" s="162">
        <f t="shared" si="184"/>
        <v>0</v>
      </c>
      <c r="K1197" s="162">
        <f t="shared" si="184"/>
        <v>0</v>
      </c>
    </row>
    <row r="1198" hidden="1" spans="1:11">
      <c r="A1198" s="151" t="s">
        <v>1403</v>
      </c>
      <c r="B1198" s="156">
        <v>2209999</v>
      </c>
      <c r="C1198" s="157" t="s">
        <v>2305</v>
      </c>
      <c r="D1198" s="158"/>
      <c r="E1198" s="159">
        <v>0</v>
      </c>
      <c r="F1198" s="160"/>
      <c r="G1198" s="160"/>
      <c r="H1198" s="159"/>
      <c r="I1198" s="160"/>
      <c r="J1198" s="160"/>
      <c r="K1198" s="160"/>
    </row>
    <row r="1199" ht="14.5" customHeight="1" spans="1:11">
      <c r="A1199" s="151" t="s">
        <v>1399</v>
      </c>
      <c r="B1199" s="148">
        <v>221</v>
      </c>
      <c r="C1199" s="152" t="s">
        <v>2306</v>
      </c>
      <c r="D1199" s="150">
        <f>SUM(D1200,D1210,D1214)</f>
        <v>16411</v>
      </c>
      <c r="E1199" s="150">
        <f t="shared" ref="E1199:K1199" si="185">SUM(E1200,E1210,E1214)</f>
        <v>15585</v>
      </c>
      <c r="F1199" s="150">
        <f t="shared" si="185"/>
        <v>0</v>
      </c>
      <c r="G1199" s="150">
        <f t="shared" si="185"/>
        <v>817</v>
      </c>
      <c r="H1199" s="150">
        <f t="shared" si="185"/>
        <v>9</v>
      </c>
      <c r="I1199" s="150">
        <f t="shared" si="185"/>
        <v>0</v>
      </c>
      <c r="J1199" s="150">
        <f t="shared" si="185"/>
        <v>0</v>
      </c>
      <c r="K1199" s="150">
        <f t="shared" si="185"/>
        <v>0</v>
      </c>
    </row>
    <row r="1200" ht="14.5" customHeight="1" spans="1:11">
      <c r="A1200" s="151" t="s">
        <v>1401</v>
      </c>
      <c r="B1200" s="148">
        <v>22101</v>
      </c>
      <c r="C1200" s="152" t="s">
        <v>2307</v>
      </c>
      <c r="D1200" s="150">
        <f>SUM(D1201:D1209)</f>
        <v>1576</v>
      </c>
      <c r="E1200" s="150">
        <f t="shared" ref="E1200:K1200" si="186">SUM(E1201:E1209)</f>
        <v>750</v>
      </c>
      <c r="F1200" s="150">
        <f t="shared" si="186"/>
        <v>0</v>
      </c>
      <c r="G1200" s="150">
        <f t="shared" si="186"/>
        <v>817</v>
      </c>
      <c r="H1200" s="150">
        <f t="shared" si="186"/>
        <v>9</v>
      </c>
      <c r="I1200" s="150">
        <f t="shared" si="186"/>
        <v>0</v>
      </c>
      <c r="J1200" s="150">
        <f t="shared" si="186"/>
        <v>0</v>
      </c>
      <c r="K1200" s="150">
        <f t="shared" si="186"/>
        <v>0</v>
      </c>
    </row>
    <row r="1201" hidden="1" spans="1:11">
      <c r="A1201" s="151" t="s">
        <v>1403</v>
      </c>
      <c r="B1201" s="156">
        <v>2210102</v>
      </c>
      <c r="C1201" s="157" t="s">
        <v>2308</v>
      </c>
      <c r="D1201" s="158"/>
      <c r="E1201" s="159">
        <v>0</v>
      </c>
      <c r="F1201" s="160"/>
      <c r="G1201" s="160"/>
      <c r="H1201" s="159"/>
      <c r="I1201" s="160"/>
      <c r="J1201" s="160"/>
      <c r="K1201" s="160"/>
    </row>
    <row r="1202" ht="14.5" customHeight="1" spans="1:11">
      <c r="A1202" s="151" t="s">
        <v>1403</v>
      </c>
      <c r="B1202" s="148">
        <v>2210103</v>
      </c>
      <c r="C1202" s="153" t="s">
        <v>2309</v>
      </c>
      <c r="D1202" s="154">
        <v>710</v>
      </c>
      <c r="E1202" s="155">
        <v>710</v>
      </c>
      <c r="F1202" s="135"/>
      <c r="G1202" s="135"/>
      <c r="H1202" s="155">
        <v>0</v>
      </c>
      <c r="I1202" s="135"/>
      <c r="J1202" s="135"/>
      <c r="K1202" s="135"/>
    </row>
    <row r="1203" hidden="1" spans="1:11">
      <c r="A1203" s="151" t="s">
        <v>1403</v>
      </c>
      <c r="B1203" s="156">
        <v>2210104</v>
      </c>
      <c r="C1203" s="157" t="s">
        <v>2310</v>
      </c>
      <c r="D1203" s="158"/>
      <c r="E1203" s="159">
        <v>0</v>
      </c>
      <c r="F1203" s="160"/>
      <c r="G1203" s="160"/>
      <c r="H1203" s="159"/>
      <c r="I1203" s="160"/>
      <c r="J1203" s="160"/>
      <c r="K1203" s="160"/>
    </row>
    <row r="1204" ht="14.5" customHeight="1" spans="1:11">
      <c r="A1204" s="151" t="s">
        <v>1403</v>
      </c>
      <c r="B1204" s="148">
        <v>2210105</v>
      </c>
      <c r="C1204" s="153" t="s">
        <v>2311</v>
      </c>
      <c r="D1204" s="154">
        <v>127</v>
      </c>
      <c r="E1204" s="155">
        <v>40</v>
      </c>
      <c r="F1204" s="135"/>
      <c r="G1204" s="155">
        <v>87</v>
      </c>
      <c r="H1204" s="155">
        <v>0</v>
      </c>
      <c r="I1204" s="135"/>
      <c r="J1204" s="135"/>
      <c r="K1204" s="135"/>
    </row>
    <row r="1205" ht="14.5" customHeight="1" spans="1:11">
      <c r="A1205" s="151" t="s">
        <v>1403</v>
      </c>
      <c r="B1205" s="148">
        <v>2210108</v>
      </c>
      <c r="C1205" s="153" t="s">
        <v>2312</v>
      </c>
      <c r="D1205" s="154">
        <v>739</v>
      </c>
      <c r="E1205" s="155">
        <v>0</v>
      </c>
      <c r="F1205" s="135"/>
      <c r="G1205" s="155">
        <v>730</v>
      </c>
      <c r="H1205" s="155">
        <v>9</v>
      </c>
      <c r="I1205" s="135"/>
      <c r="J1205" s="135"/>
      <c r="K1205" s="135"/>
    </row>
    <row r="1206" hidden="1" spans="1:11">
      <c r="A1206" s="151" t="s">
        <v>1403</v>
      </c>
      <c r="B1206" s="156">
        <v>2210111</v>
      </c>
      <c r="C1206" s="157" t="s">
        <v>2503</v>
      </c>
      <c r="D1206" s="158"/>
      <c r="E1206" s="159">
        <v>0</v>
      </c>
      <c r="F1206" s="160"/>
      <c r="G1206" s="160"/>
      <c r="H1206" s="159"/>
      <c r="I1206" s="160"/>
      <c r="J1206" s="160"/>
      <c r="K1206" s="160"/>
    </row>
    <row r="1207" hidden="1" spans="1:11">
      <c r="A1207" s="151" t="s">
        <v>1403</v>
      </c>
      <c r="B1207" s="156">
        <v>2210112</v>
      </c>
      <c r="C1207" s="157" t="s">
        <v>2314</v>
      </c>
      <c r="D1207" s="158"/>
      <c r="E1207" s="159">
        <v>0</v>
      </c>
      <c r="F1207" s="160"/>
      <c r="G1207" s="160"/>
      <c r="H1207" s="159"/>
      <c r="I1207" s="160"/>
      <c r="J1207" s="160"/>
      <c r="K1207" s="160"/>
    </row>
    <row r="1208" hidden="1" spans="1:11">
      <c r="A1208" s="151" t="s">
        <v>1403</v>
      </c>
      <c r="B1208" s="156">
        <v>2210113</v>
      </c>
      <c r="C1208" s="157" t="s">
        <v>2315</v>
      </c>
      <c r="D1208" s="158"/>
      <c r="E1208" s="159">
        <v>0</v>
      </c>
      <c r="F1208" s="160"/>
      <c r="G1208" s="160"/>
      <c r="H1208" s="159"/>
      <c r="I1208" s="160"/>
      <c r="J1208" s="160"/>
      <c r="K1208" s="160"/>
    </row>
    <row r="1209" hidden="1" spans="1:11">
      <c r="A1209" s="151" t="s">
        <v>1403</v>
      </c>
      <c r="B1209" s="156">
        <v>2210199</v>
      </c>
      <c r="C1209" s="157" t="s">
        <v>2504</v>
      </c>
      <c r="D1209" s="158"/>
      <c r="E1209" s="159">
        <v>0</v>
      </c>
      <c r="F1209" s="160"/>
      <c r="G1209" s="160"/>
      <c r="H1209" s="159"/>
      <c r="I1209" s="160"/>
      <c r="J1209" s="160"/>
      <c r="K1209" s="160"/>
    </row>
    <row r="1210" ht="14.5" customHeight="1" spans="1:11">
      <c r="A1210" s="151" t="s">
        <v>1401</v>
      </c>
      <c r="B1210" s="148">
        <v>22102</v>
      </c>
      <c r="C1210" s="152" t="s">
        <v>2317</v>
      </c>
      <c r="D1210" s="150">
        <f>SUM(D1211:D1213)</f>
        <v>14685</v>
      </c>
      <c r="E1210" s="150">
        <f t="shared" ref="E1210:K1210" si="187">SUM(E1211:E1213)</f>
        <v>14685</v>
      </c>
      <c r="F1210" s="150">
        <f t="shared" si="187"/>
        <v>0</v>
      </c>
      <c r="G1210" s="150">
        <f t="shared" si="187"/>
        <v>0</v>
      </c>
      <c r="H1210" s="150">
        <f t="shared" si="187"/>
        <v>0</v>
      </c>
      <c r="I1210" s="150">
        <f t="shared" si="187"/>
        <v>0</v>
      </c>
      <c r="J1210" s="150">
        <f t="shared" si="187"/>
        <v>0</v>
      </c>
      <c r="K1210" s="150">
        <f t="shared" si="187"/>
        <v>0</v>
      </c>
    </row>
    <row r="1211" ht="14.5" customHeight="1" spans="1:11">
      <c r="A1211" s="151" t="s">
        <v>1403</v>
      </c>
      <c r="B1211" s="148">
        <v>2210201</v>
      </c>
      <c r="C1211" s="153" t="s">
        <v>2318</v>
      </c>
      <c r="D1211" s="154">
        <v>7659</v>
      </c>
      <c r="E1211" s="155">
        <v>7659</v>
      </c>
      <c r="F1211" s="135"/>
      <c r="G1211" s="135"/>
      <c r="H1211" s="155">
        <v>0</v>
      </c>
      <c r="I1211" s="135"/>
      <c r="J1211" s="135"/>
      <c r="K1211" s="135"/>
    </row>
    <row r="1212" hidden="1" spans="1:11">
      <c r="A1212" s="151" t="s">
        <v>1403</v>
      </c>
      <c r="B1212" s="156">
        <v>2210202</v>
      </c>
      <c r="C1212" s="157" t="s">
        <v>2319</v>
      </c>
      <c r="D1212" s="158"/>
      <c r="E1212" s="159">
        <v>0</v>
      </c>
      <c r="F1212" s="160"/>
      <c r="G1212" s="160"/>
      <c r="H1212" s="159"/>
      <c r="I1212" s="160"/>
      <c r="J1212" s="160"/>
      <c r="K1212" s="160"/>
    </row>
    <row r="1213" ht="14.5" customHeight="1" spans="1:11">
      <c r="A1213" s="151" t="s">
        <v>1403</v>
      </c>
      <c r="B1213" s="148">
        <v>2210203</v>
      </c>
      <c r="C1213" s="153" t="s">
        <v>2320</v>
      </c>
      <c r="D1213" s="154">
        <v>7026</v>
      </c>
      <c r="E1213" s="155">
        <v>7026</v>
      </c>
      <c r="F1213" s="135"/>
      <c r="G1213" s="135"/>
      <c r="H1213" s="155">
        <v>0</v>
      </c>
      <c r="I1213" s="135"/>
      <c r="J1213" s="135"/>
      <c r="K1213" s="135"/>
    </row>
    <row r="1214" ht="14.5" customHeight="1" spans="1:11">
      <c r="A1214" s="151" t="s">
        <v>1401</v>
      </c>
      <c r="B1214" s="148">
        <v>22103</v>
      </c>
      <c r="C1214" s="152" t="s">
        <v>2321</v>
      </c>
      <c r="D1214" s="150">
        <f>SUM(D1215:D1217)</f>
        <v>150</v>
      </c>
      <c r="E1214" s="150">
        <f t="shared" ref="E1214:K1214" si="188">SUM(E1215:E1217)</f>
        <v>150</v>
      </c>
      <c r="F1214" s="150">
        <f t="shared" si="188"/>
        <v>0</v>
      </c>
      <c r="G1214" s="150">
        <f t="shared" si="188"/>
        <v>0</v>
      </c>
      <c r="H1214" s="150">
        <f t="shared" si="188"/>
        <v>0</v>
      </c>
      <c r="I1214" s="150">
        <f t="shared" si="188"/>
        <v>0</v>
      </c>
      <c r="J1214" s="150">
        <f t="shared" si="188"/>
        <v>0</v>
      </c>
      <c r="K1214" s="150">
        <f t="shared" si="188"/>
        <v>0</v>
      </c>
    </row>
    <row r="1215" hidden="1" spans="1:11">
      <c r="A1215" s="151" t="s">
        <v>1403</v>
      </c>
      <c r="B1215" s="156">
        <v>2210301</v>
      </c>
      <c r="C1215" s="157" t="s">
        <v>2322</v>
      </c>
      <c r="D1215" s="158"/>
      <c r="E1215" s="159">
        <v>0</v>
      </c>
      <c r="F1215" s="160"/>
      <c r="G1215" s="160"/>
      <c r="H1215" s="159"/>
      <c r="I1215" s="160"/>
      <c r="J1215" s="160"/>
      <c r="K1215" s="160"/>
    </row>
    <row r="1216" hidden="1" spans="1:11">
      <c r="A1216" s="151" t="s">
        <v>1403</v>
      </c>
      <c r="B1216" s="156">
        <v>2210302</v>
      </c>
      <c r="C1216" s="157" t="s">
        <v>2323</v>
      </c>
      <c r="D1216" s="158"/>
      <c r="E1216" s="159">
        <v>0</v>
      </c>
      <c r="F1216" s="160"/>
      <c r="G1216" s="160"/>
      <c r="H1216" s="159"/>
      <c r="I1216" s="160"/>
      <c r="J1216" s="160"/>
      <c r="K1216" s="160"/>
    </row>
    <row r="1217" ht="14.5" customHeight="1" spans="1:11">
      <c r="A1217" s="151" t="s">
        <v>1403</v>
      </c>
      <c r="B1217" s="148">
        <v>2210399</v>
      </c>
      <c r="C1217" s="153" t="s">
        <v>2324</v>
      </c>
      <c r="D1217" s="154">
        <v>150</v>
      </c>
      <c r="E1217" s="155">
        <v>150</v>
      </c>
      <c r="F1217" s="135"/>
      <c r="G1217" s="135"/>
      <c r="H1217" s="155">
        <v>0</v>
      </c>
      <c r="I1217" s="135"/>
      <c r="J1217" s="135"/>
      <c r="K1217" s="135"/>
    </row>
    <row r="1218" ht="14.5" customHeight="1" spans="1:11">
      <c r="A1218" s="151" t="s">
        <v>1399</v>
      </c>
      <c r="B1218" s="148">
        <v>222</v>
      </c>
      <c r="C1218" s="152" t="s">
        <v>2325</v>
      </c>
      <c r="D1218" s="150">
        <f>SUM(D1219,D1237,D1244,D1250)</f>
        <v>1532</v>
      </c>
      <c r="E1218" s="150">
        <f t="shared" ref="E1218:K1218" si="189">SUM(E1219,E1237,E1244,E1250)</f>
        <v>26</v>
      </c>
      <c r="F1218" s="150">
        <f t="shared" si="189"/>
        <v>0</v>
      </c>
      <c r="G1218" s="150">
        <f t="shared" si="189"/>
        <v>1400</v>
      </c>
      <c r="H1218" s="150">
        <f t="shared" si="189"/>
        <v>106</v>
      </c>
      <c r="I1218" s="150">
        <f t="shared" si="189"/>
        <v>0</v>
      </c>
      <c r="J1218" s="150">
        <f t="shared" si="189"/>
        <v>0</v>
      </c>
      <c r="K1218" s="150">
        <f t="shared" si="189"/>
        <v>0</v>
      </c>
    </row>
    <row r="1219" ht="14.5" customHeight="1" spans="1:11">
      <c r="A1219" s="151" t="s">
        <v>1401</v>
      </c>
      <c r="B1219" s="148">
        <v>22201</v>
      </c>
      <c r="C1219" s="152" t="s">
        <v>2326</v>
      </c>
      <c r="D1219" s="150">
        <f>SUM(D1220:D1236)</f>
        <v>1532</v>
      </c>
      <c r="E1219" s="150">
        <f t="shared" ref="E1219:K1219" si="190">SUM(E1220:E1236)</f>
        <v>26</v>
      </c>
      <c r="F1219" s="150">
        <f t="shared" si="190"/>
        <v>0</v>
      </c>
      <c r="G1219" s="150">
        <f t="shared" si="190"/>
        <v>1400</v>
      </c>
      <c r="H1219" s="150">
        <f t="shared" si="190"/>
        <v>106</v>
      </c>
      <c r="I1219" s="150">
        <f t="shared" si="190"/>
        <v>0</v>
      </c>
      <c r="J1219" s="150">
        <f t="shared" si="190"/>
        <v>0</v>
      </c>
      <c r="K1219" s="150">
        <f t="shared" si="190"/>
        <v>0</v>
      </c>
    </row>
    <row r="1220" hidden="1" spans="1:11">
      <c r="A1220" s="151" t="s">
        <v>1403</v>
      </c>
      <c r="B1220" s="156">
        <v>2220101</v>
      </c>
      <c r="C1220" s="157" t="s">
        <v>1451</v>
      </c>
      <c r="D1220" s="158"/>
      <c r="E1220" s="159">
        <v>0</v>
      </c>
      <c r="F1220" s="160"/>
      <c r="G1220" s="160"/>
      <c r="H1220" s="159"/>
      <c r="I1220" s="160"/>
      <c r="J1220" s="160"/>
      <c r="K1220" s="160"/>
    </row>
    <row r="1221" ht="14.5" customHeight="1" spans="1:11">
      <c r="A1221" s="151" t="s">
        <v>1403</v>
      </c>
      <c r="B1221" s="148">
        <v>2220102</v>
      </c>
      <c r="C1221" s="153" t="s">
        <v>1405</v>
      </c>
      <c r="D1221" s="154">
        <v>5</v>
      </c>
      <c r="E1221" s="155">
        <v>5</v>
      </c>
      <c r="F1221" s="135"/>
      <c r="G1221" s="135"/>
      <c r="H1221" s="155">
        <v>0</v>
      </c>
      <c r="I1221" s="135"/>
      <c r="J1221" s="135"/>
      <c r="K1221" s="135"/>
    </row>
    <row r="1222" hidden="1" spans="1:11">
      <c r="A1222" s="151" t="s">
        <v>1403</v>
      </c>
      <c r="B1222" s="156">
        <v>2220103</v>
      </c>
      <c r="C1222" s="157" t="s">
        <v>1406</v>
      </c>
      <c r="D1222" s="158"/>
      <c r="E1222" s="159">
        <v>0</v>
      </c>
      <c r="F1222" s="160"/>
      <c r="G1222" s="160"/>
      <c r="H1222" s="159"/>
      <c r="I1222" s="160"/>
      <c r="J1222" s="160"/>
      <c r="K1222" s="160"/>
    </row>
    <row r="1223" hidden="1" spans="1:11">
      <c r="A1223" s="151" t="s">
        <v>1403</v>
      </c>
      <c r="B1223" s="156">
        <v>2220104</v>
      </c>
      <c r="C1223" s="157" t="s">
        <v>2327</v>
      </c>
      <c r="D1223" s="158"/>
      <c r="E1223" s="159">
        <v>0</v>
      </c>
      <c r="F1223" s="160"/>
      <c r="G1223" s="160"/>
      <c r="H1223" s="159"/>
      <c r="I1223" s="160"/>
      <c r="J1223" s="160"/>
      <c r="K1223" s="160"/>
    </row>
    <row r="1224" hidden="1" spans="1:11">
      <c r="A1224" s="151" t="s">
        <v>1403</v>
      </c>
      <c r="B1224" s="156">
        <v>2220105</v>
      </c>
      <c r="C1224" s="157" t="s">
        <v>2328</v>
      </c>
      <c r="D1224" s="158"/>
      <c r="E1224" s="159">
        <v>0</v>
      </c>
      <c r="F1224" s="160"/>
      <c r="G1224" s="160"/>
      <c r="H1224" s="159"/>
      <c r="I1224" s="160"/>
      <c r="J1224" s="160"/>
      <c r="K1224" s="160"/>
    </row>
    <row r="1225" ht="14.5" customHeight="1" spans="1:11">
      <c r="A1225" s="151" t="s">
        <v>1403</v>
      </c>
      <c r="B1225" s="148">
        <v>2220106</v>
      </c>
      <c r="C1225" s="153" t="s">
        <v>2329</v>
      </c>
      <c r="D1225" s="154">
        <v>1</v>
      </c>
      <c r="E1225" s="155">
        <v>1</v>
      </c>
      <c r="F1225" s="135"/>
      <c r="G1225" s="135"/>
      <c r="H1225" s="155">
        <v>0</v>
      </c>
      <c r="I1225" s="135"/>
      <c r="J1225" s="135"/>
      <c r="K1225" s="135"/>
    </row>
    <row r="1226" hidden="1" spans="1:11">
      <c r="A1226" s="151" t="s">
        <v>1403</v>
      </c>
      <c r="B1226" s="156">
        <v>2220107</v>
      </c>
      <c r="C1226" s="157" t="s">
        <v>2330</v>
      </c>
      <c r="D1226" s="158"/>
      <c r="E1226" s="159">
        <v>0</v>
      </c>
      <c r="F1226" s="160"/>
      <c r="G1226" s="160"/>
      <c r="H1226" s="159"/>
      <c r="I1226" s="160"/>
      <c r="J1226" s="160"/>
      <c r="K1226" s="160"/>
    </row>
    <row r="1227" hidden="1" spans="1:11">
      <c r="A1227" s="151" t="s">
        <v>1403</v>
      </c>
      <c r="B1227" s="156">
        <v>2220112</v>
      </c>
      <c r="C1227" s="157" t="s">
        <v>2331</v>
      </c>
      <c r="D1227" s="158"/>
      <c r="E1227" s="159">
        <v>0</v>
      </c>
      <c r="F1227" s="160"/>
      <c r="G1227" s="160"/>
      <c r="H1227" s="159"/>
      <c r="I1227" s="160"/>
      <c r="J1227" s="160"/>
      <c r="K1227" s="160"/>
    </row>
    <row r="1228" hidden="1" spans="1:11">
      <c r="A1228" s="151" t="s">
        <v>1403</v>
      </c>
      <c r="B1228" s="156">
        <v>2220113</v>
      </c>
      <c r="C1228" s="157" t="s">
        <v>2332</v>
      </c>
      <c r="D1228" s="158"/>
      <c r="E1228" s="159">
        <v>0</v>
      </c>
      <c r="F1228" s="160"/>
      <c r="G1228" s="160"/>
      <c r="H1228" s="159"/>
      <c r="I1228" s="160"/>
      <c r="J1228" s="160"/>
      <c r="K1228" s="160"/>
    </row>
    <row r="1229" hidden="1" spans="1:11">
      <c r="A1229" s="151" t="s">
        <v>1403</v>
      </c>
      <c r="B1229" s="156">
        <v>2220114</v>
      </c>
      <c r="C1229" s="157" t="s">
        <v>2333</v>
      </c>
      <c r="D1229" s="158"/>
      <c r="E1229" s="159">
        <v>0</v>
      </c>
      <c r="F1229" s="160"/>
      <c r="G1229" s="160"/>
      <c r="H1229" s="159"/>
      <c r="I1229" s="160"/>
      <c r="J1229" s="160"/>
      <c r="K1229" s="160"/>
    </row>
    <row r="1230" hidden="1" spans="1:11">
      <c r="A1230" s="151" t="s">
        <v>1403</v>
      </c>
      <c r="B1230" s="156">
        <v>2220115</v>
      </c>
      <c r="C1230" s="157" t="s">
        <v>2334</v>
      </c>
      <c r="D1230" s="158"/>
      <c r="E1230" s="159">
        <v>0</v>
      </c>
      <c r="F1230" s="160"/>
      <c r="G1230" s="160"/>
      <c r="H1230" s="159"/>
      <c r="I1230" s="160"/>
      <c r="J1230" s="160"/>
      <c r="K1230" s="160"/>
    </row>
    <row r="1231" hidden="1" spans="1:11">
      <c r="A1231" s="151" t="s">
        <v>1403</v>
      </c>
      <c r="B1231" s="156">
        <v>2220118</v>
      </c>
      <c r="C1231" s="157" t="s">
        <v>2335</v>
      </c>
      <c r="D1231" s="158"/>
      <c r="E1231" s="159">
        <v>0</v>
      </c>
      <c r="F1231" s="160"/>
      <c r="G1231" s="160"/>
      <c r="H1231" s="159"/>
      <c r="I1231" s="160"/>
      <c r="J1231" s="160"/>
      <c r="K1231" s="160"/>
    </row>
    <row r="1232" hidden="1" spans="1:11">
      <c r="A1232" s="151" t="s">
        <v>1403</v>
      </c>
      <c r="B1232" s="156">
        <v>2220119</v>
      </c>
      <c r="C1232" s="157" t="s">
        <v>2336</v>
      </c>
      <c r="D1232" s="158"/>
      <c r="E1232" s="159">
        <v>0</v>
      </c>
      <c r="F1232" s="160"/>
      <c r="G1232" s="160"/>
      <c r="H1232" s="159"/>
      <c r="I1232" s="160"/>
      <c r="J1232" s="160"/>
      <c r="K1232" s="160"/>
    </row>
    <row r="1233" hidden="1" spans="1:11">
      <c r="A1233" s="151" t="s">
        <v>1403</v>
      </c>
      <c r="B1233" s="156">
        <v>2220120</v>
      </c>
      <c r="C1233" s="157" t="s">
        <v>2337</v>
      </c>
      <c r="D1233" s="158"/>
      <c r="E1233" s="159">
        <v>0</v>
      </c>
      <c r="F1233" s="160"/>
      <c r="G1233" s="160"/>
      <c r="H1233" s="159"/>
      <c r="I1233" s="160"/>
      <c r="J1233" s="160"/>
      <c r="K1233" s="160"/>
    </row>
    <row r="1234" hidden="1" spans="1:11">
      <c r="A1234" s="151" t="s">
        <v>1403</v>
      </c>
      <c r="B1234" s="156">
        <v>2220121</v>
      </c>
      <c r="C1234" s="157" t="s">
        <v>2338</v>
      </c>
      <c r="D1234" s="158"/>
      <c r="E1234" s="159">
        <v>0</v>
      </c>
      <c r="F1234" s="160"/>
      <c r="G1234" s="160"/>
      <c r="H1234" s="159"/>
      <c r="I1234" s="160"/>
      <c r="J1234" s="160"/>
      <c r="K1234" s="160"/>
    </row>
    <row r="1235" hidden="1" spans="1:11">
      <c r="A1235" s="151" t="s">
        <v>1403</v>
      </c>
      <c r="B1235" s="156">
        <v>2220150</v>
      </c>
      <c r="C1235" s="157" t="s">
        <v>1413</v>
      </c>
      <c r="D1235" s="158"/>
      <c r="E1235" s="159">
        <v>0</v>
      </c>
      <c r="F1235" s="160"/>
      <c r="G1235" s="160"/>
      <c r="H1235" s="159"/>
      <c r="I1235" s="160"/>
      <c r="J1235" s="160"/>
      <c r="K1235" s="160"/>
    </row>
    <row r="1236" ht="14.5" customHeight="1" spans="1:11">
      <c r="A1236" s="151" t="s">
        <v>1403</v>
      </c>
      <c r="B1236" s="148">
        <v>2220199</v>
      </c>
      <c r="C1236" s="153" t="s">
        <v>2339</v>
      </c>
      <c r="D1236" s="154">
        <v>1526</v>
      </c>
      <c r="E1236" s="155">
        <v>20</v>
      </c>
      <c r="F1236" s="135"/>
      <c r="G1236" s="155">
        <v>1400</v>
      </c>
      <c r="H1236" s="155">
        <v>106</v>
      </c>
      <c r="I1236" s="135"/>
      <c r="J1236" s="135"/>
      <c r="K1236" s="135"/>
    </row>
    <row r="1237" hidden="1" spans="1:11">
      <c r="A1237" s="151" t="s">
        <v>1401</v>
      </c>
      <c r="B1237" s="156">
        <v>22203</v>
      </c>
      <c r="C1237" s="161" t="s">
        <v>2340</v>
      </c>
      <c r="D1237" s="162">
        <f>SUM(D1238:D1243)</f>
        <v>0</v>
      </c>
      <c r="E1237" s="162">
        <f t="shared" ref="E1237:K1237" si="191">SUM(E1238:E1243)</f>
        <v>0</v>
      </c>
      <c r="F1237" s="162">
        <f t="shared" si="191"/>
        <v>0</v>
      </c>
      <c r="G1237" s="162">
        <f t="shared" si="191"/>
        <v>0</v>
      </c>
      <c r="H1237" s="162">
        <f t="shared" si="191"/>
        <v>0</v>
      </c>
      <c r="I1237" s="162">
        <f t="shared" si="191"/>
        <v>0</v>
      </c>
      <c r="J1237" s="162">
        <f t="shared" si="191"/>
        <v>0</v>
      </c>
      <c r="K1237" s="162">
        <f t="shared" si="191"/>
        <v>0</v>
      </c>
    </row>
    <row r="1238" hidden="1" spans="1:11">
      <c r="A1238" s="151" t="s">
        <v>1403</v>
      </c>
      <c r="B1238" s="156">
        <v>2220301</v>
      </c>
      <c r="C1238" s="157" t="s">
        <v>2341</v>
      </c>
      <c r="D1238" s="158"/>
      <c r="E1238" s="159">
        <v>0</v>
      </c>
      <c r="F1238" s="160"/>
      <c r="G1238" s="160"/>
      <c r="H1238" s="159"/>
      <c r="I1238" s="160"/>
      <c r="J1238" s="160"/>
      <c r="K1238" s="160"/>
    </row>
    <row r="1239" hidden="1" spans="1:11">
      <c r="A1239" s="151" t="s">
        <v>1403</v>
      </c>
      <c r="B1239" s="156">
        <v>2220303</v>
      </c>
      <c r="C1239" s="157" t="s">
        <v>2342</v>
      </c>
      <c r="D1239" s="158"/>
      <c r="E1239" s="159">
        <v>0</v>
      </c>
      <c r="F1239" s="160"/>
      <c r="G1239" s="160"/>
      <c r="H1239" s="159"/>
      <c r="I1239" s="160"/>
      <c r="J1239" s="160"/>
      <c r="K1239" s="160"/>
    </row>
    <row r="1240" hidden="1" spans="1:11">
      <c r="A1240" s="151" t="s">
        <v>1403</v>
      </c>
      <c r="B1240" s="156">
        <v>2220304</v>
      </c>
      <c r="C1240" s="157" t="s">
        <v>2343</v>
      </c>
      <c r="D1240" s="158"/>
      <c r="E1240" s="159">
        <v>0</v>
      </c>
      <c r="F1240" s="160"/>
      <c r="G1240" s="160"/>
      <c r="H1240" s="159"/>
      <c r="I1240" s="160"/>
      <c r="J1240" s="160"/>
      <c r="K1240" s="160"/>
    </row>
    <row r="1241" hidden="1" spans="1:11">
      <c r="A1241" s="151" t="s">
        <v>1403</v>
      </c>
      <c r="B1241" s="156">
        <v>2220305</v>
      </c>
      <c r="C1241" s="157" t="s">
        <v>2344</v>
      </c>
      <c r="D1241" s="158"/>
      <c r="E1241" s="159">
        <v>0</v>
      </c>
      <c r="F1241" s="160"/>
      <c r="G1241" s="160"/>
      <c r="H1241" s="159"/>
      <c r="I1241" s="160"/>
      <c r="J1241" s="160"/>
      <c r="K1241" s="160"/>
    </row>
    <row r="1242" hidden="1" spans="1:11">
      <c r="A1242" s="151" t="s">
        <v>1403</v>
      </c>
      <c r="B1242" s="156">
        <v>2220306</v>
      </c>
      <c r="C1242" s="157" t="s">
        <v>2345</v>
      </c>
      <c r="D1242" s="158"/>
      <c r="E1242" s="159">
        <v>0</v>
      </c>
      <c r="F1242" s="160"/>
      <c r="G1242" s="160"/>
      <c r="H1242" s="159"/>
      <c r="I1242" s="160"/>
      <c r="J1242" s="160"/>
      <c r="K1242" s="160"/>
    </row>
    <row r="1243" hidden="1" spans="1:11">
      <c r="A1243" s="151" t="s">
        <v>1403</v>
      </c>
      <c r="B1243" s="156">
        <v>2220399</v>
      </c>
      <c r="C1243" s="157" t="s">
        <v>2346</v>
      </c>
      <c r="D1243" s="158"/>
      <c r="E1243" s="159">
        <v>0</v>
      </c>
      <c r="F1243" s="160"/>
      <c r="G1243" s="160"/>
      <c r="H1243" s="159"/>
      <c r="I1243" s="160"/>
      <c r="J1243" s="160"/>
      <c r="K1243" s="160"/>
    </row>
    <row r="1244" hidden="1" spans="1:11">
      <c r="A1244" s="151" t="s">
        <v>1401</v>
      </c>
      <c r="B1244" s="156">
        <v>22204</v>
      </c>
      <c r="C1244" s="161" t="s">
        <v>2347</v>
      </c>
      <c r="D1244" s="162">
        <f>SUM(D1245:D1249)</f>
        <v>0</v>
      </c>
      <c r="E1244" s="162">
        <f t="shared" ref="E1244:K1244" si="192">SUM(E1245:E1249)</f>
        <v>0</v>
      </c>
      <c r="F1244" s="162">
        <f t="shared" si="192"/>
        <v>0</v>
      </c>
      <c r="G1244" s="162">
        <f t="shared" si="192"/>
        <v>0</v>
      </c>
      <c r="H1244" s="162">
        <f t="shared" si="192"/>
        <v>0</v>
      </c>
      <c r="I1244" s="162">
        <f t="shared" si="192"/>
        <v>0</v>
      </c>
      <c r="J1244" s="162">
        <f t="shared" si="192"/>
        <v>0</v>
      </c>
      <c r="K1244" s="162">
        <f t="shared" si="192"/>
        <v>0</v>
      </c>
    </row>
    <row r="1245" hidden="1" spans="1:11">
      <c r="A1245" s="151" t="s">
        <v>1403</v>
      </c>
      <c r="B1245" s="156">
        <v>2220401</v>
      </c>
      <c r="C1245" s="157" t="s">
        <v>2348</v>
      </c>
      <c r="D1245" s="158"/>
      <c r="E1245" s="159">
        <v>0</v>
      </c>
      <c r="F1245" s="160"/>
      <c r="G1245" s="160"/>
      <c r="H1245" s="159"/>
      <c r="I1245" s="160"/>
      <c r="J1245" s="160"/>
      <c r="K1245" s="160"/>
    </row>
    <row r="1246" hidden="1" spans="1:11">
      <c r="A1246" s="151" t="s">
        <v>1403</v>
      </c>
      <c r="B1246" s="156">
        <v>2220402</v>
      </c>
      <c r="C1246" s="157" t="s">
        <v>2349</v>
      </c>
      <c r="D1246" s="158"/>
      <c r="E1246" s="159">
        <v>0</v>
      </c>
      <c r="F1246" s="160"/>
      <c r="G1246" s="160"/>
      <c r="H1246" s="159"/>
      <c r="I1246" s="160"/>
      <c r="J1246" s="160"/>
      <c r="K1246" s="160"/>
    </row>
    <row r="1247" hidden="1" spans="1:11">
      <c r="A1247" s="151" t="s">
        <v>1403</v>
      </c>
      <c r="B1247" s="156">
        <v>2220403</v>
      </c>
      <c r="C1247" s="157" t="s">
        <v>2350</v>
      </c>
      <c r="D1247" s="158"/>
      <c r="E1247" s="159">
        <v>0</v>
      </c>
      <c r="F1247" s="160"/>
      <c r="G1247" s="160"/>
      <c r="H1247" s="159"/>
      <c r="I1247" s="160"/>
      <c r="J1247" s="160"/>
      <c r="K1247" s="160"/>
    </row>
    <row r="1248" hidden="1" spans="1:11">
      <c r="A1248" s="151" t="s">
        <v>1403</v>
      </c>
      <c r="B1248" s="156">
        <v>2220404</v>
      </c>
      <c r="C1248" s="157" t="s">
        <v>2351</v>
      </c>
      <c r="D1248" s="158"/>
      <c r="E1248" s="159">
        <v>0</v>
      </c>
      <c r="F1248" s="160"/>
      <c r="G1248" s="160"/>
      <c r="H1248" s="159"/>
      <c r="I1248" s="160"/>
      <c r="J1248" s="160"/>
      <c r="K1248" s="160"/>
    </row>
    <row r="1249" hidden="1" spans="1:11">
      <c r="A1249" s="151" t="s">
        <v>1403</v>
      </c>
      <c r="B1249" s="156">
        <v>2220499</v>
      </c>
      <c r="C1249" s="157" t="s">
        <v>2352</v>
      </c>
      <c r="D1249" s="158"/>
      <c r="E1249" s="159">
        <v>0</v>
      </c>
      <c r="F1249" s="160"/>
      <c r="G1249" s="160"/>
      <c r="H1249" s="159"/>
      <c r="I1249" s="160"/>
      <c r="J1249" s="160"/>
      <c r="K1249" s="160"/>
    </row>
    <row r="1250" hidden="1" spans="1:11">
      <c r="A1250" s="151" t="s">
        <v>1401</v>
      </c>
      <c r="B1250" s="156">
        <v>22205</v>
      </c>
      <c r="C1250" s="161" t="s">
        <v>2353</v>
      </c>
      <c r="D1250" s="162">
        <f>SUM(D1251:D1262)</f>
        <v>0</v>
      </c>
      <c r="E1250" s="162">
        <f t="shared" ref="E1250:K1250" si="193">SUM(E1251:E1262)</f>
        <v>0</v>
      </c>
      <c r="F1250" s="162">
        <f t="shared" si="193"/>
        <v>0</v>
      </c>
      <c r="G1250" s="162">
        <f t="shared" si="193"/>
        <v>0</v>
      </c>
      <c r="H1250" s="162">
        <f t="shared" si="193"/>
        <v>0</v>
      </c>
      <c r="I1250" s="162">
        <f t="shared" si="193"/>
        <v>0</v>
      </c>
      <c r="J1250" s="162">
        <f t="shared" si="193"/>
        <v>0</v>
      </c>
      <c r="K1250" s="162">
        <f t="shared" si="193"/>
        <v>0</v>
      </c>
    </row>
    <row r="1251" hidden="1" spans="1:11">
      <c r="A1251" s="151" t="s">
        <v>1403</v>
      </c>
      <c r="B1251" s="156">
        <v>2220501</v>
      </c>
      <c r="C1251" s="157" t="s">
        <v>2354</v>
      </c>
      <c r="D1251" s="158"/>
      <c r="E1251" s="159">
        <v>0</v>
      </c>
      <c r="F1251" s="160"/>
      <c r="G1251" s="160"/>
      <c r="H1251" s="159"/>
      <c r="I1251" s="160"/>
      <c r="J1251" s="160"/>
      <c r="K1251" s="160"/>
    </row>
    <row r="1252" hidden="1" spans="1:11">
      <c r="A1252" s="151" t="s">
        <v>1403</v>
      </c>
      <c r="B1252" s="156">
        <v>2220502</v>
      </c>
      <c r="C1252" s="157" t="s">
        <v>2355</v>
      </c>
      <c r="D1252" s="158"/>
      <c r="E1252" s="159">
        <v>0</v>
      </c>
      <c r="F1252" s="160"/>
      <c r="G1252" s="160"/>
      <c r="H1252" s="159"/>
      <c r="I1252" s="160"/>
      <c r="J1252" s="160"/>
      <c r="K1252" s="160"/>
    </row>
    <row r="1253" hidden="1" spans="1:11">
      <c r="A1253" s="151" t="s">
        <v>1403</v>
      </c>
      <c r="B1253" s="156">
        <v>2220503</v>
      </c>
      <c r="C1253" s="157" t="s">
        <v>2356</v>
      </c>
      <c r="D1253" s="158"/>
      <c r="E1253" s="159">
        <v>0</v>
      </c>
      <c r="F1253" s="160"/>
      <c r="G1253" s="160"/>
      <c r="H1253" s="159"/>
      <c r="I1253" s="160"/>
      <c r="J1253" s="160"/>
      <c r="K1253" s="160"/>
    </row>
    <row r="1254" hidden="1" spans="1:11">
      <c r="A1254" s="151" t="s">
        <v>1403</v>
      </c>
      <c r="B1254" s="156">
        <v>2220504</v>
      </c>
      <c r="C1254" s="157" t="s">
        <v>2357</v>
      </c>
      <c r="D1254" s="158"/>
      <c r="E1254" s="159">
        <v>0</v>
      </c>
      <c r="F1254" s="160"/>
      <c r="G1254" s="160"/>
      <c r="H1254" s="159"/>
      <c r="I1254" s="160"/>
      <c r="J1254" s="160"/>
      <c r="K1254" s="160"/>
    </row>
    <row r="1255" hidden="1" spans="1:11">
      <c r="A1255" s="151" t="s">
        <v>1403</v>
      </c>
      <c r="B1255" s="156">
        <v>2220505</v>
      </c>
      <c r="C1255" s="157" t="s">
        <v>2358</v>
      </c>
      <c r="D1255" s="158"/>
      <c r="E1255" s="159">
        <v>0</v>
      </c>
      <c r="F1255" s="160"/>
      <c r="G1255" s="160"/>
      <c r="H1255" s="159"/>
      <c r="I1255" s="160"/>
      <c r="J1255" s="160"/>
      <c r="K1255" s="160"/>
    </row>
    <row r="1256" hidden="1" spans="1:11">
      <c r="A1256" s="151" t="s">
        <v>1403</v>
      </c>
      <c r="B1256" s="156">
        <v>2220506</v>
      </c>
      <c r="C1256" s="157" t="s">
        <v>2359</v>
      </c>
      <c r="D1256" s="158"/>
      <c r="E1256" s="159">
        <v>0</v>
      </c>
      <c r="F1256" s="160"/>
      <c r="G1256" s="160"/>
      <c r="H1256" s="159"/>
      <c r="I1256" s="160"/>
      <c r="J1256" s="160"/>
      <c r="K1256" s="160"/>
    </row>
    <row r="1257" hidden="1" spans="1:11">
      <c r="A1257" s="151" t="s">
        <v>1403</v>
      </c>
      <c r="B1257" s="156">
        <v>2220507</v>
      </c>
      <c r="C1257" s="157" t="s">
        <v>2360</v>
      </c>
      <c r="D1257" s="158"/>
      <c r="E1257" s="159">
        <v>0</v>
      </c>
      <c r="F1257" s="160"/>
      <c r="G1257" s="160"/>
      <c r="H1257" s="159"/>
      <c r="I1257" s="160"/>
      <c r="J1257" s="160"/>
      <c r="K1257" s="160"/>
    </row>
    <row r="1258" hidden="1" spans="1:11">
      <c r="A1258" s="151" t="s">
        <v>1403</v>
      </c>
      <c r="B1258" s="156">
        <v>2220508</v>
      </c>
      <c r="C1258" s="157" t="s">
        <v>2361</v>
      </c>
      <c r="D1258" s="158"/>
      <c r="E1258" s="159">
        <v>0</v>
      </c>
      <c r="F1258" s="160"/>
      <c r="G1258" s="160"/>
      <c r="H1258" s="159"/>
      <c r="I1258" s="160"/>
      <c r="J1258" s="160"/>
      <c r="K1258" s="160"/>
    </row>
    <row r="1259" hidden="1" spans="1:11">
      <c r="A1259" s="151" t="s">
        <v>1403</v>
      </c>
      <c r="B1259" s="156">
        <v>2220509</v>
      </c>
      <c r="C1259" s="157" t="s">
        <v>2362</v>
      </c>
      <c r="D1259" s="158"/>
      <c r="E1259" s="159">
        <v>0</v>
      </c>
      <c r="F1259" s="160"/>
      <c r="G1259" s="160"/>
      <c r="H1259" s="159"/>
      <c r="I1259" s="160"/>
      <c r="J1259" s="160"/>
      <c r="K1259" s="160"/>
    </row>
    <row r="1260" hidden="1" spans="1:11">
      <c r="A1260" s="151" t="s">
        <v>1403</v>
      </c>
      <c r="B1260" s="156">
        <v>2220510</v>
      </c>
      <c r="C1260" s="157" t="s">
        <v>2363</v>
      </c>
      <c r="D1260" s="158"/>
      <c r="E1260" s="159">
        <v>0</v>
      </c>
      <c r="F1260" s="160"/>
      <c r="G1260" s="160"/>
      <c r="H1260" s="159"/>
      <c r="I1260" s="160"/>
      <c r="J1260" s="160"/>
      <c r="K1260" s="160"/>
    </row>
    <row r="1261" hidden="1" spans="1:11">
      <c r="A1261" s="151" t="s">
        <v>1403</v>
      </c>
      <c r="B1261" s="156">
        <v>2220511</v>
      </c>
      <c r="C1261" s="157" t="s">
        <v>2364</v>
      </c>
      <c r="D1261" s="158"/>
      <c r="E1261" s="159">
        <v>0</v>
      </c>
      <c r="F1261" s="160"/>
      <c r="G1261" s="160"/>
      <c r="H1261" s="159"/>
      <c r="I1261" s="160"/>
      <c r="J1261" s="160"/>
      <c r="K1261" s="160"/>
    </row>
    <row r="1262" hidden="1" spans="1:11">
      <c r="A1262" s="151" t="s">
        <v>1403</v>
      </c>
      <c r="B1262" s="156">
        <v>2220599</v>
      </c>
      <c r="C1262" s="157" t="s">
        <v>2365</v>
      </c>
      <c r="D1262" s="158"/>
      <c r="E1262" s="159">
        <v>0</v>
      </c>
      <c r="F1262" s="160"/>
      <c r="G1262" s="160"/>
      <c r="H1262" s="159"/>
      <c r="I1262" s="160"/>
      <c r="J1262" s="160"/>
      <c r="K1262" s="160"/>
    </row>
    <row r="1263" ht="14.5" customHeight="1" spans="1:11">
      <c r="A1263" s="151" t="s">
        <v>1399</v>
      </c>
      <c r="B1263" s="148">
        <v>224</v>
      </c>
      <c r="C1263" s="152" t="s">
        <v>2366</v>
      </c>
      <c r="D1263" s="150">
        <f>SUM(D1264,D1275,D1282,D1290,D1303,D1307,D1311)</f>
        <v>6574</v>
      </c>
      <c r="E1263" s="150">
        <f t="shared" ref="E1263:K1263" si="194">SUM(E1264,E1275,E1282,E1290,E1303,E1307,E1311)</f>
        <v>2119</v>
      </c>
      <c r="F1263" s="150">
        <f t="shared" si="194"/>
        <v>3768</v>
      </c>
      <c r="G1263" s="150">
        <f t="shared" si="194"/>
        <v>0</v>
      </c>
      <c r="H1263" s="150">
        <f t="shared" si="194"/>
        <v>687</v>
      </c>
      <c r="I1263" s="150">
        <f t="shared" si="194"/>
        <v>0</v>
      </c>
      <c r="J1263" s="150">
        <f t="shared" si="194"/>
        <v>0</v>
      </c>
      <c r="K1263" s="150">
        <f t="shared" si="194"/>
        <v>0</v>
      </c>
    </row>
    <row r="1264" ht="14.5" customHeight="1" spans="1:11">
      <c r="A1264" s="151" t="s">
        <v>1401</v>
      </c>
      <c r="B1264" s="148">
        <v>22401</v>
      </c>
      <c r="C1264" s="152" t="s">
        <v>2367</v>
      </c>
      <c r="D1264" s="150">
        <f>SUM(D1265:D1274)</f>
        <v>437</v>
      </c>
      <c r="E1264" s="150">
        <f t="shared" ref="E1264:K1264" si="195">SUM(E1265:E1274)</f>
        <v>437</v>
      </c>
      <c r="F1264" s="150">
        <f t="shared" si="195"/>
        <v>0</v>
      </c>
      <c r="G1264" s="150">
        <f t="shared" si="195"/>
        <v>0</v>
      </c>
      <c r="H1264" s="150">
        <f t="shared" si="195"/>
        <v>0</v>
      </c>
      <c r="I1264" s="150">
        <f t="shared" si="195"/>
        <v>0</v>
      </c>
      <c r="J1264" s="150">
        <f t="shared" si="195"/>
        <v>0</v>
      </c>
      <c r="K1264" s="150">
        <f t="shared" si="195"/>
        <v>0</v>
      </c>
    </row>
    <row r="1265" ht="14.5" customHeight="1" spans="1:11">
      <c r="A1265" s="151" t="s">
        <v>1403</v>
      </c>
      <c r="B1265" s="148">
        <v>2240101</v>
      </c>
      <c r="C1265" s="153" t="s">
        <v>1404</v>
      </c>
      <c r="D1265" s="154">
        <v>289</v>
      </c>
      <c r="E1265" s="155">
        <v>289</v>
      </c>
      <c r="F1265" s="135"/>
      <c r="G1265" s="135"/>
      <c r="H1265" s="155">
        <v>0</v>
      </c>
      <c r="I1265" s="135"/>
      <c r="J1265" s="135"/>
      <c r="K1265" s="135"/>
    </row>
    <row r="1266" ht="14.5" customHeight="1" spans="1:11">
      <c r="A1266" s="151" t="s">
        <v>1403</v>
      </c>
      <c r="B1266" s="148">
        <v>2240102</v>
      </c>
      <c r="C1266" s="153" t="s">
        <v>1405</v>
      </c>
      <c r="D1266" s="154">
        <v>35</v>
      </c>
      <c r="E1266" s="155">
        <v>35</v>
      </c>
      <c r="F1266" s="135"/>
      <c r="G1266" s="135"/>
      <c r="H1266" s="155">
        <v>0</v>
      </c>
      <c r="I1266" s="135"/>
      <c r="J1266" s="135"/>
      <c r="K1266" s="135"/>
    </row>
    <row r="1267" hidden="1" spans="1:11">
      <c r="A1267" s="151" t="s">
        <v>1403</v>
      </c>
      <c r="B1267" s="156">
        <v>2240103</v>
      </c>
      <c r="C1267" s="157" t="s">
        <v>1406</v>
      </c>
      <c r="D1267" s="158"/>
      <c r="E1267" s="159">
        <v>0</v>
      </c>
      <c r="F1267" s="160"/>
      <c r="G1267" s="160"/>
      <c r="H1267" s="159"/>
      <c r="I1267" s="160"/>
      <c r="J1267" s="160"/>
      <c r="K1267" s="160"/>
    </row>
    <row r="1268" hidden="1" spans="1:11">
      <c r="A1268" s="151" t="s">
        <v>1403</v>
      </c>
      <c r="B1268" s="156">
        <v>2240104</v>
      </c>
      <c r="C1268" s="157" t="s">
        <v>2368</v>
      </c>
      <c r="D1268" s="158"/>
      <c r="E1268" s="159">
        <v>0</v>
      </c>
      <c r="F1268" s="160"/>
      <c r="G1268" s="160"/>
      <c r="H1268" s="159"/>
      <c r="I1268" s="160"/>
      <c r="J1268" s="160"/>
      <c r="K1268" s="160"/>
    </row>
    <row r="1269" hidden="1" spans="1:11">
      <c r="A1269" s="151" t="s">
        <v>1403</v>
      </c>
      <c r="B1269" s="156">
        <v>2240105</v>
      </c>
      <c r="C1269" s="157" t="s">
        <v>2369</v>
      </c>
      <c r="D1269" s="158"/>
      <c r="E1269" s="159">
        <v>0</v>
      </c>
      <c r="F1269" s="160"/>
      <c r="G1269" s="160"/>
      <c r="H1269" s="159"/>
      <c r="I1269" s="160"/>
      <c r="J1269" s="160"/>
      <c r="K1269" s="160"/>
    </row>
    <row r="1270" ht="14.5" customHeight="1" spans="1:11">
      <c r="A1270" s="151" t="s">
        <v>1403</v>
      </c>
      <c r="B1270" s="148">
        <v>2240106</v>
      </c>
      <c r="C1270" s="153" t="s">
        <v>2370</v>
      </c>
      <c r="D1270" s="154">
        <v>51</v>
      </c>
      <c r="E1270" s="155">
        <v>51</v>
      </c>
      <c r="F1270" s="135"/>
      <c r="G1270" s="135"/>
      <c r="H1270" s="155">
        <v>0</v>
      </c>
      <c r="I1270" s="135"/>
      <c r="J1270" s="135"/>
      <c r="K1270" s="135"/>
    </row>
    <row r="1271" hidden="1" spans="1:11">
      <c r="A1271" s="151" t="s">
        <v>1403</v>
      </c>
      <c r="B1271" s="156">
        <v>2240108</v>
      </c>
      <c r="C1271" s="157" t="s">
        <v>2505</v>
      </c>
      <c r="D1271" s="158">
        <v>0</v>
      </c>
      <c r="E1271" s="159">
        <v>0</v>
      </c>
      <c r="F1271" s="160"/>
      <c r="G1271" s="160"/>
      <c r="H1271" s="159">
        <v>0</v>
      </c>
      <c r="I1271" s="160"/>
      <c r="J1271" s="160"/>
      <c r="K1271" s="160"/>
    </row>
    <row r="1272" hidden="1" spans="1:11">
      <c r="A1272" s="151" t="s">
        <v>1403</v>
      </c>
      <c r="B1272" s="156">
        <v>2240109</v>
      </c>
      <c r="C1272" s="157" t="s">
        <v>2372</v>
      </c>
      <c r="D1272" s="158"/>
      <c r="E1272" s="159">
        <v>0</v>
      </c>
      <c r="F1272" s="160"/>
      <c r="G1272" s="160"/>
      <c r="H1272" s="159"/>
      <c r="I1272" s="160"/>
      <c r="J1272" s="160"/>
      <c r="K1272" s="160"/>
    </row>
    <row r="1273" hidden="1" spans="1:11">
      <c r="A1273" s="151" t="s">
        <v>1403</v>
      </c>
      <c r="B1273" s="156">
        <v>2240150</v>
      </c>
      <c r="C1273" s="157" t="s">
        <v>1413</v>
      </c>
      <c r="D1273" s="158"/>
      <c r="E1273" s="159">
        <v>0</v>
      </c>
      <c r="F1273" s="160"/>
      <c r="G1273" s="160"/>
      <c r="H1273" s="159"/>
      <c r="I1273" s="160"/>
      <c r="J1273" s="160"/>
      <c r="K1273" s="160"/>
    </row>
    <row r="1274" ht="14.5" customHeight="1" spans="1:11">
      <c r="A1274" s="151" t="s">
        <v>1403</v>
      </c>
      <c r="B1274" s="148">
        <v>2240199</v>
      </c>
      <c r="C1274" s="153" t="s">
        <v>2373</v>
      </c>
      <c r="D1274" s="154">
        <v>62</v>
      </c>
      <c r="E1274" s="155">
        <v>62</v>
      </c>
      <c r="F1274" s="135"/>
      <c r="G1274" s="135"/>
      <c r="H1274" s="155">
        <v>0</v>
      </c>
      <c r="I1274" s="135"/>
      <c r="J1274" s="135"/>
      <c r="K1274" s="135"/>
    </row>
    <row r="1275" ht="14.5" customHeight="1" spans="1:11">
      <c r="A1275" s="151" t="s">
        <v>1401</v>
      </c>
      <c r="B1275" s="148">
        <v>22402</v>
      </c>
      <c r="C1275" s="152" t="s">
        <v>2374</v>
      </c>
      <c r="D1275" s="150">
        <f>SUM(D1276:D1281)</f>
        <v>1600</v>
      </c>
      <c r="E1275" s="150">
        <f t="shared" ref="E1275:K1275" si="196">SUM(E1276:E1281)</f>
        <v>1600</v>
      </c>
      <c r="F1275" s="150">
        <f t="shared" si="196"/>
        <v>0</v>
      </c>
      <c r="G1275" s="150">
        <f t="shared" si="196"/>
        <v>0</v>
      </c>
      <c r="H1275" s="150">
        <f t="shared" si="196"/>
        <v>0</v>
      </c>
      <c r="I1275" s="150">
        <f t="shared" si="196"/>
        <v>0</v>
      </c>
      <c r="J1275" s="150">
        <f t="shared" si="196"/>
        <v>0</v>
      </c>
      <c r="K1275" s="150">
        <f t="shared" si="196"/>
        <v>0</v>
      </c>
    </row>
    <row r="1276" hidden="1" spans="1:11">
      <c r="A1276" s="151" t="s">
        <v>1403</v>
      </c>
      <c r="B1276" s="156">
        <v>2240201</v>
      </c>
      <c r="C1276" s="157" t="s">
        <v>1451</v>
      </c>
      <c r="D1276" s="158"/>
      <c r="E1276" s="159">
        <v>0</v>
      </c>
      <c r="F1276" s="160"/>
      <c r="G1276" s="160"/>
      <c r="H1276" s="159"/>
      <c r="I1276" s="160"/>
      <c r="J1276" s="160"/>
      <c r="K1276" s="160"/>
    </row>
    <row r="1277" hidden="1" spans="1:11">
      <c r="A1277" s="151" t="s">
        <v>1403</v>
      </c>
      <c r="B1277" s="156">
        <v>2240202</v>
      </c>
      <c r="C1277" s="157" t="s">
        <v>1436</v>
      </c>
      <c r="D1277" s="158"/>
      <c r="E1277" s="159">
        <v>0</v>
      </c>
      <c r="F1277" s="160"/>
      <c r="G1277" s="160"/>
      <c r="H1277" s="159"/>
      <c r="I1277" s="160"/>
      <c r="J1277" s="160"/>
      <c r="K1277" s="160"/>
    </row>
    <row r="1278" hidden="1" spans="1:11">
      <c r="A1278" s="151" t="s">
        <v>1403</v>
      </c>
      <c r="B1278" s="156">
        <v>2240203</v>
      </c>
      <c r="C1278" s="157" t="s">
        <v>1406</v>
      </c>
      <c r="D1278" s="158"/>
      <c r="E1278" s="159">
        <v>0</v>
      </c>
      <c r="F1278" s="160"/>
      <c r="G1278" s="160"/>
      <c r="H1278" s="159"/>
      <c r="I1278" s="160"/>
      <c r="J1278" s="160"/>
      <c r="K1278" s="160"/>
    </row>
    <row r="1279" ht="14.5" customHeight="1" spans="1:11">
      <c r="A1279" s="151" t="s">
        <v>1403</v>
      </c>
      <c r="B1279" s="148">
        <v>2240204</v>
      </c>
      <c r="C1279" s="153" t="s">
        <v>2375</v>
      </c>
      <c r="D1279" s="154">
        <v>1600</v>
      </c>
      <c r="E1279" s="155">
        <v>1600</v>
      </c>
      <c r="F1279" s="135"/>
      <c r="G1279" s="135"/>
      <c r="H1279" s="155">
        <v>0</v>
      </c>
      <c r="I1279" s="135"/>
      <c r="J1279" s="135"/>
      <c r="K1279" s="135"/>
    </row>
    <row r="1280" hidden="1" spans="1:11">
      <c r="A1280" s="151" t="s">
        <v>1403</v>
      </c>
      <c r="B1280" s="156">
        <v>2240250</v>
      </c>
      <c r="C1280" s="157" t="s">
        <v>1413</v>
      </c>
      <c r="D1280" s="158"/>
      <c r="E1280" s="159">
        <v>0</v>
      </c>
      <c r="F1280" s="160"/>
      <c r="G1280" s="160"/>
      <c r="H1280" s="159"/>
      <c r="I1280" s="160"/>
      <c r="J1280" s="160"/>
      <c r="K1280" s="160"/>
    </row>
    <row r="1281" hidden="1" spans="1:11">
      <c r="A1281" s="151" t="s">
        <v>1403</v>
      </c>
      <c r="B1281" s="156">
        <v>2240299</v>
      </c>
      <c r="C1281" s="157" t="s">
        <v>2376</v>
      </c>
      <c r="D1281" s="158"/>
      <c r="E1281" s="159">
        <v>0</v>
      </c>
      <c r="F1281" s="160"/>
      <c r="G1281" s="160"/>
      <c r="H1281" s="159"/>
      <c r="I1281" s="160"/>
      <c r="J1281" s="160"/>
      <c r="K1281" s="160"/>
    </row>
    <row r="1282" hidden="1" spans="1:11">
      <c r="A1282" s="151" t="s">
        <v>1401</v>
      </c>
      <c r="B1282" s="156">
        <v>22404</v>
      </c>
      <c r="C1282" s="161" t="s">
        <v>2377</v>
      </c>
      <c r="D1282" s="162">
        <f>SUM(D1283:D1289)</f>
        <v>0</v>
      </c>
      <c r="E1282" s="162">
        <f t="shared" ref="E1282:K1282" si="197">SUM(E1283:E1289)</f>
        <v>0</v>
      </c>
      <c r="F1282" s="162">
        <f t="shared" si="197"/>
        <v>0</v>
      </c>
      <c r="G1282" s="162">
        <f t="shared" si="197"/>
        <v>0</v>
      </c>
      <c r="H1282" s="162">
        <f t="shared" si="197"/>
        <v>0</v>
      </c>
      <c r="I1282" s="162">
        <f t="shared" si="197"/>
        <v>0</v>
      </c>
      <c r="J1282" s="162">
        <f t="shared" si="197"/>
        <v>0</v>
      </c>
      <c r="K1282" s="162">
        <f t="shared" si="197"/>
        <v>0</v>
      </c>
    </row>
    <row r="1283" hidden="1" spans="1:11">
      <c r="A1283" s="151" t="s">
        <v>1403</v>
      </c>
      <c r="B1283" s="156">
        <v>2240401</v>
      </c>
      <c r="C1283" s="157" t="s">
        <v>1451</v>
      </c>
      <c r="D1283" s="158"/>
      <c r="E1283" s="159">
        <v>0</v>
      </c>
      <c r="F1283" s="160"/>
      <c r="G1283" s="160"/>
      <c r="H1283" s="159"/>
      <c r="I1283" s="160"/>
      <c r="J1283" s="160"/>
      <c r="K1283" s="160"/>
    </row>
    <row r="1284" hidden="1" spans="1:11">
      <c r="A1284" s="151" t="s">
        <v>1403</v>
      </c>
      <c r="B1284" s="156">
        <v>2240402</v>
      </c>
      <c r="C1284" s="157" t="s">
        <v>1436</v>
      </c>
      <c r="D1284" s="158"/>
      <c r="E1284" s="159">
        <v>0</v>
      </c>
      <c r="F1284" s="160"/>
      <c r="G1284" s="160"/>
      <c r="H1284" s="159"/>
      <c r="I1284" s="160"/>
      <c r="J1284" s="160"/>
      <c r="K1284" s="160"/>
    </row>
    <row r="1285" hidden="1" spans="1:11">
      <c r="A1285" s="151" t="s">
        <v>1403</v>
      </c>
      <c r="B1285" s="156">
        <v>2240403</v>
      </c>
      <c r="C1285" s="157" t="s">
        <v>1406</v>
      </c>
      <c r="D1285" s="158"/>
      <c r="E1285" s="159">
        <v>0</v>
      </c>
      <c r="F1285" s="160"/>
      <c r="G1285" s="160"/>
      <c r="H1285" s="159"/>
      <c r="I1285" s="160"/>
      <c r="J1285" s="160"/>
      <c r="K1285" s="160"/>
    </row>
    <row r="1286" hidden="1" spans="1:11">
      <c r="A1286" s="151" t="s">
        <v>1403</v>
      </c>
      <c r="B1286" s="156">
        <v>2240404</v>
      </c>
      <c r="C1286" s="157" t="s">
        <v>2378</v>
      </c>
      <c r="D1286" s="158"/>
      <c r="E1286" s="159">
        <v>0</v>
      </c>
      <c r="F1286" s="160"/>
      <c r="G1286" s="160"/>
      <c r="H1286" s="159"/>
      <c r="I1286" s="160"/>
      <c r="J1286" s="160"/>
      <c r="K1286" s="160"/>
    </row>
    <row r="1287" hidden="1" spans="1:11">
      <c r="A1287" s="151" t="s">
        <v>1403</v>
      </c>
      <c r="B1287" s="156">
        <v>2240405</v>
      </c>
      <c r="C1287" s="157" t="s">
        <v>2379</v>
      </c>
      <c r="D1287" s="158"/>
      <c r="E1287" s="159">
        <v>0</v>
      </c>
      <c r="F1287" s="160"/>
      <c r="G1287" s="160"/>
      <c r="H1287" s="159"/>
      <c r="I1287" s="160"/>
      <c r="J1287" s="160"/>
      <c r="K1287" s="160"/>
    </row>
    <row r="1288" hidden="1" spans="1:11">
      <c r="A1288" s="151" t="s">
        <v>1403</v>
      </c>
      <c r="B1288" s="156">
        <v>2240450</v>
      </c>
      <c r="C1288" s="157" t="s">
        <v>1413</v>
      </c>
      <c r="D1288" s="158"/>
      <c r="E1288" s="159">
        <v>0</v>
      </c>
      <c r="F1288" s="160"/>
      <c r="G1288" s="160"/>
      <c r="H1288" s="159"/>
      <c r="I1288" s="160"/>
      <c r="J1288" s="160"/>
      <c r="K1288" s="160"/>
    </row>
    <row r="1289" hidden="1" spans="1:11">
      <c r="A1289" s="151" t="s">
        <v>1403</v>
      </c>
      <c r="B1289" s="156">
        <v>2240499</v>
      </c>
      <c r="C1289" s="157" t="s">
        <v>2380</v>
      </c>
      <c r="D1289" s="158"/>
      <c r="E1289" s="159">
        <v>0</v>
      </c>
      <c r="F1289" s="160"/>
      <c r="G1289" s="160"/>
      <c r="H1289" s="159"/>
      <c r="I1289" s="160"/>
      <c r="J1289" s="160"/>
      <c r="K1289" s="160"/>
    </row>
    <row r="1290" ht="14.5" customHeight="1" spans="1:11">
      <c r="A1290" s="151" t="s">
        <v>1401</v>
      </c>
      <c r="B1290" s="148">
        <v>22405</v>
      </c>
      <c r="C1290" s="152" t="s">
        <v>2381</v>
      </c>
      <c r="D1290" s="150">
        <f>SUM(D1291:D1302)</f>
        <v>82</v>
      </c>
      <c r="E1290" s="150">
        <f t="shared" ref="E1290:K1290" si="198">SUM(E1291:E1302)</f>
        <v>82</v>
      </c>
      <c r="F1290" s="150">
        <f t="shared" si="198"/>
        <v>0</v>
      </c>
      <c r="G1290" s="150">
        <f t="shared" si="198"/>
        <v>0</v>
      </c>
      <c r="H1290" s="150">
        <f t="shared" si="198"/>
        <v>0</v>
      </c>
      <c r="I1290" s="150">
        <f t="shared" si="198"/>
        <v>0</v>
      </c>
      <c r="J1290" s="150">
        <f t="shared" si="198"/>
        <v>0</v>
      </c>
      <c r="K1290" s="150">
        <f t="shared" si="198"/>
        <v>0</v>
      </c>
    </row>
    <row r="1291" ht="14.5" customHeight="1" spans="1:11">
      <c r="A1291" s="151" t="s">
        <v>1403</v>
      </c>
      <c r="B1291" s="148">
        <v>2240501</v>
      </c>
      <c r="C1291" s="153" t="s">
        <v>1404</v>
      </c>
      <c r="D1291" s="154">
        <v>71</v>
      </c>
      <c r="E1291" s="155">
        <v>71</v>
      </c>
      <c r="F1291" s="135"/>
      <c r="G1291" s="135"/>
      <c r="H1291" s="155">
        <v>0</v>
      </c>
      <c r="I1291" s="135"/>
      <c r="J1291" s="135"/>
      <c r="K1291" s="135"/>
    </row>
    <row r="1292" ht="14.5" customHeight="1" spans="1:11">
      <c r="A1292" s="151" t="s">
        <v>1403</v>
      </c>
      <c r="B1292" s="148">
        <v>2240502</v>
      </c>
      <c r="C1292" s="153" t="s">
        <v>1405</v>
      </c>
      <c r="D1292" s="154">
        <v>11</v>
      </c>
      <c r="E1292" s="155">
        <v>11</v>
      </c>
      <c r="F1292" s="135"/>
      <c r="G1292" s="135"/>
      <c r="H1292" s="155">
        <v>0</v>
      </c>
      <c r="I1292" s="135"/>
      <c r="J1292" s="135"/>
      <c r="K1292" s="135"/>
    </row>
    <row r="1293" hidden="1" spans="1:11">
      <c r="A1293" s="151" t="s">
        <v>1403</v>
      </c>
      <c r="B1293" s="156">
        <v>2240503</v>
      </c>
      <c r="C1293" s="157" t="s">
        <v>1406</v>
      </c>
      <c r="D1293" s="158"/>
      <c r="E1293" s="159">
        <v>0</v>
      </c>
      <c r="F1293" s="160"/>
      <c r="G1293" s="160"/>
      <c r="H1293" s="159"/>
      <c r="I1293" s="160"/>
      <c r="J1293" s="160"/>
      <c r="K1293" s="160"/>
    </row>
    <row r="1294" hidden="1" spans="1:11">
      <c r="A1294" s="151" t="s">
        <v>1403</v>
      </c>
      <c r="B1294" s="156">
        <v>2240504</v>
      </c>
      <c r="C1294" s="157" t="s">
        <v>2382</v>
      </c>
      <c r="D1294" s="158"/>
      <c r="E1294" s="159">
        <v>0</v>
      </c>
      <c r="F1294" s="160"/>
      <c r="G1294" s="160"/>
      <c r="H1294" s="159"/>
      <c r="I1294" s="160"/>
      <c r="J1294" s="160"/>
      <c r="K1294" s="160"/>
    </row>
    <row r="1295" hidden="1" spans="1:11">
      <c r="A1295" s="151" t="s">
        <v>1403</v>
      </c>
      <c r="B1295" s="156">
        <v>2240505</v>
      </c>
      <c r="C1295" s="157" t="s">
        <v>2383</v>
      </c>
      <c r="D1295" s="158"/>
      <c r="E1295" s="159">
        <v>0</v>
      </c>
      <c r="F1295" s="160"/>
      <c r="G1295" s="160"/>
      <c r="H1295" s="159"/>
      <c r="I1295" s="160"/>
      <c r="J1295" s="160"/>
      <c r="K1295" s="160"/>
    </row>
    <row r="1296" hidden="1" spans="1:11">
      <c r="A1296" s="151" t="s">
        <v>1403</v>
      </c>
      <c r="B1296" s="156">
        <v>2240506</v>
      </c>
      <c r="C1296" s="157" t="s">
        <v>2384</v>
      </c>
      <c r="D1296" s="158"/>
      <c r="E1296" s="159">
        <v>0</v>
      </c>
      <c r="F1296" s="160"/>
      <c r="G1296" s="160"/>
      <c r="H1296" s="159"/>
      <c r="I1296" s="160"/>
      <c r="J1296" s="160"/>
      <c r="K1296" s="160"/>
    </row>
    <row r="1297" hidden="1" spans="1:13">
      <c r="A1297" s="151" t="s">
        <v>1403</v>
      </c>
      <c r="B1297" s="156">
        <v>2240507</v>
      </c>
      <c r="C1297" s="157" t="s">
        <v>2385</v>
      </c>
      <c r="D1297" s="158"/>
      <c r="E1297" s="159">
        <v>0</v>
      </c>
      <c r="F1297" s="160"/>
      <c r="G1297" s="160"/>
      <c r="H1297" s="159"/>
      <c r="I1297" s="160"/>
      <c r="J1297" s="160"/>
      <c r="K1297" s="160"/>
    </row>
    <row r="1298" hidden="1" spans="1:13">
      <c r="A1298" s="151" t="s">
        <v>1403</v>
      </c>
      <c r="B1298" s="156">
        <v>2240508</v>
      </c>
      <c r="C1298" s="157" t="s">
        <v>2386</v>
      </c>
      <c r="D1298" s="158"/>
      <c r="E1298" s="159">
        <v>0</v>
      </c>
      <c r="F1298" s="160"/>
      <c r="G1298" s="160"/>
      <c r="H1298" s="159"/>
      <c r="I1298" s="160"/>
      <c r="J1298" s="160"/>
      <c r="K1298" s="160"/>
    </row>
    <row r="1299" hidden="1" spans="1:13">
      <c r="A1299" s="151" t="s">
        <v>1403</v>
      </c>
      <c r="B1299" s="156">
        <v>2240509</v>
      </c>
      <c r="C1299" s="157" t="s">
        <v>2387</v>
      </c>
      <c r="D1299" s="158"/>
      <c r="E1299" s="159">
        <v>0</v>
      </c>
      <c r="F1299" s="160"/>
      <c r="G1299" s="160"/>
      <c r="H1299" s="159"/>
      <c r="I1299" s="160"/>
      <c r="J1299" s="160"/>
      <c r="K1299" s="160"/>
    </row>
    <row r="1300" hidden="1" spans="1:13">
      <c r="A1300" s="151" t="s">
        <v>1403</v>
      </c>
      <c r="B1300" s="156">
        <v>2240510</v>
      </c>
      <c r="C1300" s="157" t="s">
        <v>2388</v>
      </c>
      <c r="D1300" s="158"/>
      <c r="E1300" s="159">
        <v>0</v>
      </c>
      <c r="F1300" s="160"/>
      <c r="G1300" s="160"/>
      <c r="H1300" s="159"/>
      <c r="I1300" s="160"/>
      <c r="J1300" s="160"/>
      <c r="K1300" s="160"/>
    </row>
    <row r="1301" hidden="1" spans="1:13">
      <c r="A1301" s="151" t="s">
        <v>1403</v>
      </c>
      <c r="B1301" s="156">
        <v>2240550</v>
      </c>
      <c r="C1301" s="157" t="s">
        <v>2389</v>
      </c>
      <c r="D1301" s="158"/>
      <c r="E1301" s="159">
        <v>0</v>
      </c>
      <c r="F1301" s="160"/>
      <c r="G1301" s="160"/>
      <c r="H1301" s="159"/>
      <c r="I1301" s="160"/>
      <c r="J1301" s="160"/>
      <c r="K1301" s="160"/>
    </row>
    <row r="1302" hidden="1" spans="1:13">
      <c r="A1302" s="151" t="s">
        <v>1403</v>
      </c>
      <c r="B1302" s="156">
        <v>2240599</v>
      </c>
      <c r="C1302" s="157" t="s">
        <v>2390</v>
      </c>
      <c r="D1302" s="158"/>
      <c r="E1302" s="159">
        <v>0</v>
      </c>
      <c r="F1302" s="160"/>
      <c r="G1302" s="160"/>
      <c r="H1302" s="159"/>
      <c r="I1302" s="160"/>
      <c r="J1302" s="160"/>
      <c r="K1302" s="160"/>
    </row>
    <row r="1303" ht="14.5" customHeight="1" spans="1:13">
      <c r="A1303" s="151" t="s">
        <v>1401</v>
      </c>
      <c r="B1303" s="148">
        <v>22406</v>
      </c>
      <c r="C1303" s="152" t="s">
        <v>2391</v>
      </c>
      <c r="D1303" s="150">
        <f>SUM(D1304:D1306)</f>
        <v>4455</v>
      </c>
      <c r="E1303" s="150">
        <f t="shared" ref="E1303:K1303" si="199">SUM(E1304:E1306)</f>
        <v>0</v>
      </c>
      <c r="F1303" s="150">
        <f t="shared" si="199"/>
        <v>3768</v>
      </c>
      <c r="G1303" s="150">
        <f t="shared" si="199"/>
        <v>0</v>
      </c>
      <c r="H1303" s="150">
        <f t="shared" si="199"/>
        <v>687</v>
      </c>
      <c r="I1303" s="150">
        <f t="shared" si="199"/>
        <v>0</v>
      </c>
      <c r="J1303" s="150">
        <f t="shared" si="199"/>
        <v>0</v>
      </c>
      <c r="K1303" s="150">
        <f t="shared" si="199"/>
        <v>0</v>
      </c>
    </row>
    <row r="1304" ht="14.5" customHeight="1" spans="1:13">
      <c r="A1304" s="151" t="s">
        <v>1403</v>
      </c>
      <c r="B1304" s="148">
        <v>2240601</v>
      </c>
      <c r="C1304" s="153" t="s">
        <v>2392</v>
      </c>
      <c r="D1304" s="154">
        <v>4455</v>
      </c>
      <c r="E1304" s="155">
        <v>0</v>
      </c>
      <c r="F1304" s="155">
        <v>3768</v>
      </c>
      <c r="G1304" s="135"/>
      <c r="H1304" s="155">
        <v>687</v>
      </c>
      <c r="I1304" s="135"/>
      <c r="J1304" s="135"/>
      <c r="K1304" s="135"/>
      <c r="M1304" s="163"/>
    </row>
    <row r="1305" hidden="1" spans="1:13">
      <c r="A1305" s="151" t="s">
        <v>1403</v>
      </c>
      <c r="B1305" s="156">
        <v>2240602</v>
      </c>
      <c r="C1305" s="157" t="s">
        <v>2393</v>
      </c>
      <c r="D1305" s="158"/>
      <c r="E1305" s="159">
        <v>0</v>
      </c>
      <c r="F1305" s="160"/>
      <c r="G1305" s="160"/>
      <c r="H1305" s="159"/>
      <c r="I1305" s="160"/>
      <c r="J1305" s="160"/>
      <c r="K1305" s="160"/>
    </row>
    <row r="1306" hidden="1" spans="1:13">
      <c r="A1306" s="151" t="s">
        <v>1403</v>
      </c>
      <c r="B1306" s="156">
        <v>2240699</v>
      </c>
      <c r="C1306" s="157" t="s">
        <v>2506</v>
      </c>
      <c r="D1306" s="158"/>
      <c r="E1306" s="159">
        <v>0</v>
      </c>
      <c r="F1306" s="160"/>
      <c r="G1306" s="160"/>
      <c r="H1306" s="159"/>
      <c r="I1306" s="160"/>
      <c r="J1306" s="160"/>
      <c r="K1306" s="160"/>
    </row>
    <row r="1307" hidden="1" spans="1:13">
      <c r="A1307" s="151" t="s">
        <v>1401</v>
      </c>
      <c r="B1307" s="156">
        <v>22407</v>
      </c>
      <c r="C1307" s="161" t="s">
        <v>2507</v>
      </c>
      <c r="D1307" s="162">
        <f>SUM(D1308:D1310)</f>
        <v>0</v>
      </c>
      <c r="E1307" s="162">
        <f t="shared" ref="E1307:K1307" si="200">SUM(E1308:E1310)</f>
        <v>0</v>
      </c>
      <c r="F1307" s="162">
        <f t="shared" si="200"/>
        <v>0</v>
      </c>
      <c r="G1307" s="162">
        <f t="shared" si="200"/>
        <v>0</v>
      </c>
      <c r="H1307" s="162">
        <f t="shared" si="200"/>
        <v>0</v>
      </c>
      <c r="I1307" s="162">
        <f t="shared" si="200"/>
        <v>0</v>
      </c>
      <c r="J1307" s="162">
        <f t="shared" si="200"/>
        <v>0</v>
      </c>
      <c r="K1307" s="162">
        <f t="shared" si="200"/>
        <v>0</v>
      </c>
    </row>
    <row r="1308" hidden="1" spans="1:13">
      <c r="A1308" s="151" t="s">
        <v>1403</v>
      </c>
      <c r="B1308" s="156">
        <v>2240703</v>
      </c>
      <c r="C1308" s="157" t="s">
        <v>2508</v>
      </c>
      <c r="D1308" s="158">
        <v>0</v>
      </c>
      <c r="E1308" s="159">
        <v>0</v>
      </c>
      <c r="F1308" s="160"/>
      <c r="G1308" s="160"/>
      <c r="H1308" s="159">
        <v>0</v>
      </c>
      <c r="I1308" s="160"/>
      <c r="J1308" s="160"/>
      <c r="K1308" s="160"/>
    </row>
    <row r="1309" hidden="1" spans="1:13">
      <c r="A1309" s="151" t="s">
        <v>1403</v>
      </c>
      <c r="B1309" s="156">
        <v>2240704</v>
      </c>
      <c r="C1309" s="157" t="s">
        <v>2397</v>
      </c>
      <c r="D1309" s="158"/>
      <c r="E1309" s="159">
        <v>0</v>
      </c>
      <c r="F1309" s="160"/>
      <c r="G1309" s="160"/>
      <c r="H1309" s="159"/>
      <c r="I1309" s="160"/>
      <c r="J1309" s="160"/>
      <c r="K1309" s="160"/>
    </row>
    <row r="1310" hidden="1" spans="1:13">
      <c r="A1310" s="151" t="s">
        <v>1403</v>
      </c>
      <c r="B1310" s="156">
        <v>2240799</v>
      </c>
      <c r="C1310" s="157" t="s">
        <v>2398</v>
      </c>
      <c r="D1310" s="158"/>
      <c r="E1310" s="159">
        <v>0</v>
      </c>
      <c r="F1310" s="160"/>
      <c r="G1310" s="160"/>
      <c r="H1310" s="159"/>
      <c r="I1310" s="160"/>
      <c r="J1310" s="160"/>
      <c r="K1310" s="160"/>
    </row>
    <row r="1311" hidden="1" spans="1:13">
      <c r="A1311" s="151" t="s">
        <v>1401</v>
      </c>
      <c r="B1311" s="156">
        <v>22499</v>
      </c>
      <c r="C1311" s="161" t="s">
        <v>2509</v>
      </c>
      <c r="D1311" s="162">
        <f>D1312</f>
        <v>0</v>
      </c>
      <c r="E1311" s="162">
        <f t="shared" ref="E1311:K1311" si="201">E1312</f>
        <v>0</v>
      </c>
      <c r="F1311" s="162">
        <f t="shared" si="201"/>
        <v>0</v>
      </c>
      <c r="G1311" s="162">
        <f t="shared" si="201"/>
        <v>0</v>
      </c>
      <c r="H1311" s="162">
        <f t="shared" si="201"/>
        <v>0</v>
      </c>
      <c r="I1311" s="162">
        <f t="shared" si="201"/>
        <v>0</v>
      </c>
      <c r="J1311" s="162">
        <f t="shared" si="201"/>
        <v>0</v>
      </c>
      <c r="K1311" s="162">
        <f t="shared" si="201"/>
        <v>0</v>
      </c>
    </row>
    <row r="1312" hidden="1" spans="1:13">
      <c r="A1312" s="151" t="s">
        <v>1403</v>
      </c>
      <c r="B1312" s="156">
        <v>2249999</v>
      </c>
      <c r="C1312" s="157" t="s">
        <v>2510</v>
      </c>
      <c r="D1312" s="158"/>
      <c r="E1312" s="159">
        <v>0</v>
      </c>
      <c r="F1312" s="160"/>
      <c r="G1312" s="160"/>
      <c r="H1312" s="159"/>
      <c r="I1312" s="160"/>
      <c r="J1312" s="160"/>
      <c r="K1312" s="160"/>
    </row>
    <row r="1313" ht="14.5" customHeight="1" spans="1:11">
      <c r="A1313" s="151" t="s">
        <v>1403</v>
      </c>
      <c r="B1313" s="171">
        <v>227</v>
      </c>
      <c r="C1313" s="152" t="s">
        <v>2401</v>
      </c>
      <c r="D1313" s="154">
        <v>4500</v>
      </c>
      <c r="E1313" s="155">
        <v>4500</v>
      </c>
      <c r="F1313" s="135"/>
      <c r="G1313" s="135"/>
      <c r="H1313" s="155"/>
      <c r="I1313" s="135"/>
      <c r="J1313" s="135"/>
      <c r="K1313" s="135"/>
    </row>
    <row r="1314" ht="14.5" customHeight="1" spans="1:11">
      <c r="A1314" s="151" t="s">
        <v>1399</v>
      </c>
      <c r="B1314" s="148">
        <v>229</v>
      </c>
      <c r="C1314" s="152" t="s">
        <v>2402</v>
      </c>
      <c r="D1314" s="150">
        <f>D1315</f>
        <v>10</v>
      </c>
      <c r="E1314" s="150">
        <f t="shared" ref="E1314:K1314" si="202">E1315</f>
        <v>10</v>
      </c>
      <c r="F1314" s="150">
        <f t="shared" si="202"/>
        <v>0</v>
      </c>
      <c r="G1314" s="150">
        <f t="shared" si="202"/>
        <v>0</v>
      </c>
      <c r="H1314" s="150">
        <f t="shared" si="202"/>
        <v>0</v>
      </c>
      <c r="I1314" s="150">
        <f t="shared" si="202"/>
        <v>0</v>
      </c>
      <c r="J1314" s="150">
        <f t="shared" si="202"/>
        <v>0</v>
      </c>
      <c r="K1314" s="150">
        <f t="shared" si="202"/>
        <v>0</v>
      </c>
    </row>
    <row r="1315" ht="14.5" customHeight="1" spans="1:11">
      <c r="A1315" s="151" t="s">
        <v>1401</v>
      </c>
      <c r="B1315" s="148">
        <v>22999</v>
      </c>
      <c r="C1315" s="152" t="s">
        <v>2403</v>
      </c>
      <c r="D1315" s="150">
        <f>D1316</f>
        <v>10</v>
      </c>
      <c r="E1315" s="150">
        <f t="shared" ref="E1315:K1315" si="203">E1316</f>
        <v>10</v>
      </c>
      <c r="F1315" s="150">
        <f t="shared" si="203"/>
        <v>0</v>
      </c>
      <c r="G1315" s="150">
        <f t="shared" si="203"/>
        <v>0</v>
      </c>
      <c r="H1315" s="150">
        <f t="shared" si="203"/>
        <v>0</v>
      </c>
      <c r="I1315" s="150">
        <f t="shared" si="203"/>
        <v>0</v>
      </c>
      <c r="J1315" s="150">
        <f t="shared" si="203"/>
        <v>0</v>
      </c>
      <c r="K1315" s="150">
        <f t="shared" si="203"/>
        <v>0</v>
      </c>
    </row>
    <row r="1316" ht="14.5" customHeight="1" spans="1:11">
      <c r="A1316" s="151" t="s">
        <v>1403</v>
      </c>
      <c r="B1316" s="148">
        <v>2299999</v>
      </c>
      <c r="C1316" s="153" t="s">
        <v>2404</v>
      </c>
      <c r="D1316" s="154">
        <v>10</v>
      </c>
      <c r="E1316" s="155">
        <v>10</v>
      </c>
      <c r="F1316" s="135"/>
      <c r="G1316" s="135"/>
      <c r="H1316" s="155">
        <v>0</v>
      </c>
      <c r="I1316" s="135"/>
      <c r="J1316" s="135"/>
      <c r="K1316" s="135"/>
    </row>
    <row r="1317" ht="14.5" customHeight="1" spans="1:11">
      <c r="A1317" s="151" t="s">
        <v>1399</v>
      </c>
      <c r="B1317" s="148">
        <v>232</v>
      </c>
      <c r="C1317" s="152" t="s">
        <v>2405</v>
      </c>
      <c r="D1317" s="150">
        <f>SUM(D1318,D1320,D1325)</f>
        <v>10050</v>
      </c>
      <c r="E1317" s="150">
        <f t="shared" ref="E1317:K1317" si="204">SUM(E1318,E1320,E1325)</f>
        <v>10050</v>
      </c>
      <c r="F1317" s="150">
        <f t="shared" si="204"/>
        <v>0</v>
      </c>
      <c r="G1317" s="150">
        <f t="shared" si="204"/>
        <v>0</v>
      </c>
      <c r="H1317" s="150">
        <f t="shared" si="204"/>
        <v>0</v>
      </c>
      <c r="I1317" s="150">
        <f t="shared" si="204"/>
        <v>0</v>
      </c>
      <c r="J1317" s="150">
        <f t="shared" si="204"/>
        <v>0</v>
      </c>
      <c r="K1317" s="150">
        <f t="shared" si="204"/>
        <v>0</v>
      </c>
    </row>
    <row r="1318" hidden="1" spans="1:11">
      <c r="A1318" s="151" t="s">
        <v>1401</v>
      </c>
      <c r="B1318" s="156">
        <v>23201</v>
      </c>
      <c r="C1318" s="161" t="s">
        <v>2406</v>
      </c>
      <c r="D1318" s="162">
        <f>D1319</f>
        <v>0</v>
      </c>
      <c r="E1318" s="162">
        <f t="shared" ref="E1318:K1318" si="205">E1319</f>
        <v>0</v>
      </c>
      <c r="F1318" s="162">
        <f t="shared" si="205"/>
        <v>0</v>
      </c>
      <c r="G1318" s="162">
        <f t="shared" si="205"/>
        <v>0</v>
      </c>
      <c r="H1318" s="162">
        <f t="shared" si="205"/>
        <v>0</v>
      </c>
      <c r="I1318" s="162">
        <f t="shared" si="205"/>
        <v>0</v>
      </c>
      <c r="J1318" s="162">
        <f t="shared" si="205"/>
        <v>0</v>
      </c>
      <c r="K1318" s="162">
        <f t="shared" si="205"/>
        <v>0</v>
      </c>
    </row>
    <row r="1319" hidden="1" spans="1:11">
      <c r="A1319" s="151" t="s">
        <v>1403</v>
      </c>
      <c r="B1319" s="156">
        <v>2320101</v>
      </c>
      <c r="C1319" s="157" t="s">
        <v>2407</v>
      </c>
      <c r="D1319" s="158"/>
      <c r="E1319" s="159">
        <v>0</v>
      </c>
      <c r="F1319" s="160"/>
      <c r="G1319" s="160"/>
      <c r="H1319" s="159"/>
      <c r="I1319" s="160"/>
      <c r="J1319" s="160"/>
      <c r="K1319" s="160"/>
    </row>
    <row r="1320" hidden="1" spans="1:11">
      <c r="A1320" s="151" t="s">
        <v>1401</v>
      </c>
      <c r="B1320" s="156">
        <v>23202</v>
      </c>
      <c r="C1320" s="161" t="s">
        <v>2408</v>
      </c>
      <c r="D1320" s="162">
        <f>SUM(D1321:D1324)</f>
        <v>0</v>
      </c>
      <c r="E1320" s="162">
        <f t="shared" ref="E1320:K1320" si="206">SUM(E1321:E1324)</f>
        <v>0</v>
      </c>
      <c r="F1320" s="162">
        <f t="shared" si="206"/>
        <v>0</v>
      </c>
      <c r="G1320" s="162">
        <f t="shared" si="206"/>
        <v>0</v>
      </c>
      <c r="H1320" s="162">
        <f t="shared" si="206"/>
        <v>0</v>
      </c>
      <c r="I1320" s="162">
        <f t="shared" si="206"/>
        <v>0</v>
      </c>
      <c r="J1320" s="162">
        <f t="shared" si="206"/>
        <v>0</v>
      </c>
      <c r="K1320" s="162">
        <f t="shared" si="206"/>
        <v>0</v>
      </c>
    </row>
    <row r="1321" hidden="1" spans="1:11">
      <c r="A1321" s="151" t="s">
        <v>1403</v>
      </c>
      <c r="B1321" s="156">
        <v>2320201</v>
      </c>
      <c r="C1321" s="157" t="s">
        <v>2409</v>
      </c>
      <c r="D1321" s="158"/>
      <c r="E1321" s="159">
        <v>0</v>
      </c>
      <c r="F1321" s="160"/>
      <c r="G1321" s="160"/>
      <c r="H1321" s="159"/>
      <c r="I1321" s="160"/>
      <c r="J1321" s="160"/>
      <c r="K1321" s="160"/>
    </row>
    <row r="1322" hidden="1" spans="1:11">
      <c r="A1322" s="151" t="s">
        <v>1403</v>
      </c>
      <c r="B1322" s="156">
        <v>2320202</v>
      </c>
      <c r="C1322" s="157" t="s">
        <v>2410</v>
      </c>
      <c r="D1322" s="158"/>
      <c r="E1322" s="159">
        <v>0</v>
      </c>
      <c r="F1322" s="160"/>
      <c r="G1322" s="160"/>
      <c r="H1322" s="159"/>
      <c r="I1322" s="160"/>
      <c r="J1322" s="160"/>
      <c r="K1322" s="160"/>
    </row>
    <row r="1323" hidden="1" spans="1:11">
      <c r="A1323" s="151" t="s">
        <v>1403</v>
      </c>
      <c r="B1323" s="156">
        <v>2320203</v>
      </c>
      <c r="C1323" s="157" t="s">
        <v>2411</v>
      </c>
      <c r="D1323" s="158"/>
      <c r="E1323" s="159">
        <v>0</v>
      </c>
      <c r="F1323" s="160"/>
      <c r="G1323" s="160"/>
      <c r="H1323" s="159"/>
      <c r="I1323" s="160"/>
      <c r="J1323" s="160"/>
      <c r="K1323" s="160"/>
    </row>
    <row r="1324" hidden="1" spans="1:11">
      <c r="A1324" s="151" t="s">
        <v>1403</v>
      </c>
      <c r="B1324" s="156">
        <v>2320299</v>
      </c>
      <c r="C1324" s="157" t="s">
        <v>2412</v>
      </c>
      <c r="D1324" s="158"/>
      <c r="E1324" s="159">
        <v>0</v>
      </c>
      <c r="F1324" s="160"/>
      <c r="G1324" s="160"/>
      <c r="H1324" s="159"/>
      <c r="I1324" s="160"/>
      <c r="J1324" s="160"/>
      <c r="K1324" s="160"/>
    </row>
    <row r="1325" ht="14.5" customHeight="1" spans="1:11">
      <c r="A1325" s="151" t="s">
        <v>1401</v>
      </c>
      <c r="B1325" s="148">
        <v>23203</v>
      </c>
      <c r="C1325" s="152" t="s">
        <v>2413</v>
      </c>
      <c r="D1325" s="150">
        <f>SUM(D1326:D1329)</f>
        <v>10050</v>
      </c>
      <c r="E1325" s="150">
        <f t="shared" ref="E1325:K1325" si="207">SUM(E1326:E1329)</f>
        <v>10050</v>
      </c>
      <c r="F1325" s="150">
        <f t="shared" si="207"/>
        <v>0</v>
      </c>
      <c r="G1325" s="150">
        <f t="shared" si="207"/>
        <v>0</v>
      </c>
      <c r="H1325" s="150">
        <f t="shared" si="207"/>
        <v>0</v>
      </c>
      <c r="I1325" s="150">
        <f t="shared" si="207"/>
        <v>0</v>
      </c>
      <c r="J1325" s="150">
        <f t="shared" si="207"/>
        <v>0</v>
      </c>
      <c r="K1325" s="150">
        <f t="shared" si="207"/>
        <v>0</v>
      </c>
    </row>
    <row r="1326" ht="14.5" customHeight="1" spans="1:11">
      <c r="A1326" s="151" t="s">
        <v>1403</v>
      </c>
      <c r="B1326" s="148">
        <v>2320301</v>
      </c>
      <c r="C1326" s="153" t="s">
        <v>2414</v>
      </c>
      <c r="D1326" s="154">
        <v>9858</v>
      </c>
      <c r="E1326" s="155">
        <v>9858</v>
      </c>
      <c r="F1326" s="135"/>
      <c r="G1326" s="135"/>
      <c r="H1326" s="155">
        <v>0</v>
      </c>
      <c r="I1326" s="135"/>
      <c r="J1326" s="135"/>
      <c r="K1326" s="135"/>
    </row>
    <row r="1327" hidden="1" spans="1:11">
      <c r="A1327" s="151" t="s">
        <v>1403</v>
      </c>
      <c r="B1327" s="156">
        <v>2320302</v>
      </c>
      <c r="C1327" s="157" t="s">
        <v>2415</v>
      </c>
      <c r="D1327" s="158"/>
      <c r="E1327" s="159">
        <v>0</v>
      </c>
      <c r="F1327" s="160"/>
      <c r="G1327" s="160"/>
      <c r="H1327" s="159"/>
      <c r="I1327" s="160"/>
      <c r="J1327" s="160"/>
      <c r="K1327" s="160"/>
    </row>
    <row r="1328" ht="14.5" customHeight="1" spans="1:11">
      <c r="A1328" s="151" t="s">
        <v>1403</v>
      </c>
      <c r="B1328" s="148">
        <v>2320303</v>
      </c>
      <c r="C1328" s="153" t="s">
        <v>2416</v>
      </c>
      <c r="D1328" s="154">
        <v>192</v>
      </c>
      <c r="E1328" s="155">
        <v>192</v>
      </c>
      <c r="F1328" s="135"/>
      <c r="G1328" s="135"/>
      <c r="H1328" s="155">
        <v>0</v>
      </c>
      <c r="I1328" s="135"/>
      <c r="J1328" s="135"/>
      <c r="K1328" s="135"/>
    </row>
    <row r="1329" hidden="1" spans="1:11">
      <c r="A1329" s="151" t="s">
        <v>1403</v>
      </c>
      <c r="B1329" s="156">
        <v>2320399</v>
      </c>
      <c r="C1329" s="157" t="s">
        <v>2417</v>
      </c>
      <c r="D1329" s="158"/>
      <c r="E1329" s="159">
        <v>0</v>
      </c>
      <c r="F1329" s="160"/>
      <c r="G1329" s="160"/>
      <c r="H1329" s="159"/>
      <c r="I1329" s="160"/>
      <c r="J1329" s="160"/>
      <c r="K1329" s="160"/>
    </row>
    <row r="1330" hidden="1" spans="1:11">
      <c r="A1330" s="151" t="s">
        <v>1399</v>
      </c>
      <c r="B1330" s="156">
        <v>233</v>
      </c>
      <c r="C1330" s="161" t="s">
        <v>2418</v>
      </c>
      <c r="D1330" s="162">
        <f>SUM(D1331,D1333,D1335)</f>
        <v>0</v>
      </c>
      <c r="E1330" s="162">
        <f t="shared" ref="E1330:K1330" si="208">SUM(E1331,E1333,E1335)</f>
        <v>0</v>
      </c>
      <c r="F1330" s="162">
        <f t="shared" si="208"/>
        <v>0</v>
      </c>
      <c r="G1330" s="162">
        <f t="shared" si="208"/>
        <v>0</v>
      </c>
      <c r="H1330" s="162">
        <f t="shared" si="208"/>
        <v>0</v>
      </c>
      <c r="I1330" s="162">
        <f t="shared" si="208"/>
        <v>0</v>
      </c>
      <c r="J1330" s="162">
        <f t="shared" si="208"/>
        <v>0</v>
      </c>
      <c r="K1330" s="162">
        <f t="shared" si="208"/>
        <v>0</v>
      </c>
    </row>
    <row r="1331" hidden="1" spans="1:11">
      <c r="A1331" s="151" t="s">
        <v>1401</v>
      </c>
      <c r="B1331" s="156">
        <v>23301</v>
      </c>
      <c r="C1331" s="161" t="s">
        <v>2419</v>
      </c>
      <c r="D1331" s="162">
        <f>D1332</f>
        <v>0</v>
      </c>
      <c r="E1331" s="162">
        <f t="shared" ref="E1331:K1331" si="209">E1332</f>
        <v>0</v>
      </c>
      <c r="F1331" s="162">
        <f t="shared" si="209"/>
        <v>0</v>
      </c>
      <c r="G1331" s="162">
        <f t="shared" si="209"/>
        <v>0</v>
      </c>
      <c r="H1331" s="162">
        <f t="shared" si="209"/>
        <v>0</v>
      </c>
      <c r="I1331" s="162">
        <f t="shared" si="209"/>
        <v>0</v>
      </c>
      <c r="J1331" s="162">
        <f t="shared" si="209"/>
        <v>0</v>
      </c>
      <c r="K1331" s="162">
        <f t="shared" si="209"/>
        <v>0</v>
      </c>
    </row>
    <row r="1332" hidden="1" spans="1:11">
      <c r="A1332" s="151" t="s">
        <v>1403</v>
      </c>
      <c r="B1332" s="156">
        <v>2330101</v>
      </c>
      <c r="C1332" s="157" t="s">
        <v>2420</v>
      </c>
      <c r="D1332" s="158"/>
      <c r="E1332" s="159">
        <v>0</v>
      </c>
      <c r="F1332" s="160"/>
      <c r="G1332" s="160"/>
      <c r="H1332" s="159"/>
      <c r="I1332" s="160"/>
      <c r="J1332" s="160"/>
      <c r="K1332" s="160"/>
    </row>
    <row r="1333" hidden="1" spans="1:11">
      <c r="A1333" s="151" t="s">
        <v>1401</v>
      </c>
      <c r="B1333" s="156">
        <v>23302</v>
      </c>
      <c r="C1333" s="161" t="s">
        <v>2421</v>
      </c>
      <c r="D1333" s="162">
        <f>D1334</f>
        <v>0</v>
      </c>
      <c r="E1333" s="162">
        <f t="shared" ref="E1333:K1333" si="210">E1334</f>
        <v>0</v>
      </c>
      <c r="F1333" s="162">
        <f t="shared" si="210"/>
        <v>0</v>
      </c>
      <c r="G1333" s="162">
        <f t="shared" si="210"/>
        <v>0</v>
      </c>
      <c r="H1333" s="162">
        <f t="shared" si="210"/>
        <v>0</v>
      </c>
      <c r="I1333" s="162">
        <f t="shared" si="210"/>
        <v>0</v>
      </c>
      <c r="J1333" s="162">
        <f t="shared" si="210"/>
        <v>0</v>
      </c>
      <c r="K1333" s="162">
        <f t="shared" si="210"/>
        <v>0</v>
      </c>
    </row>
    <row r="1334" hidden="1" spans="1:11">
      <c r="A1334" s="151" t="s">
        <v>1403</v>
      </c>
      <c r="B1334" s="156">
        <v>2330201</v>
      </c>
      <c r="C1334" s="157" t="s">
        <v>2422</v>
      </c>
      <c r="D1334" s="158"/>
      <c r="E1334" s="159">
        <v>0</v>
      </c>
      <c r="F1334" s="160"/>
      <c r="G1334" s="160"/>
      <c r="H1334" s="159"/>
      <c r="I1334" s="160"/>
      <c r="J1334" s="160"/>
      <c r="K1334" s="160"/>
    </row>
    <row r="1335" hidden="1" spans="1:11">
      <c r="A1335" s="151" t="s">
        <v>1401</v>
      </c>
      <c r="B1335" s="156">
        <v>23303</v>
      </c>
      <c r="C1335" s="161" t="s">
        <v>2423</v>
      </c>
      <c r="D1335" s="162">
        <f>D1336</f>
        <v>0</v>
      </c>
      <c r="E1335" s="162">
        <f t="shared" ref="E1335:K1335" si="211">E1336</f>
        <v>0</v>
      </c>
      <c r="F1335" s="162">
        <f t="shared" si="211"/>
        <v>0</v>
      </c>
      <c r="G1335" s="162">
        <f t="shared" si="211"/>
        <v>0</v>
      </c>
      <c r="H1335" s="162">
        <f t="shared" si="211"/>
        <v>0</v>
      </c>
      <c r="I1335" s="162">
        <f t="shared" si="211"/>
        <v>0</v>
      </c>
      <c r="J1335" s="162">
        <f t="shared" si="211"/>
        <v>0</v>
      </c>
      <c r="K1335" s="162">
        <f t="shared" si="211"/>
        <v>0</v>
      </c>
    </row>
    <row r="1336" hidden="1" spans="1:11">
      <c r="A1336" s="151" t="s">
        <v>1403</v>
      </c>
      <c r="B1336" s="156">
        <v>2330301</v>
      </c>
      <c r="C1336" s="157" t="s">
        <v>2424</v>
      </c>
      <c r="D1336" s="158"/>
      <c r="E1336" s="159">
        <v>0</v>
      </c>
      <c r="F1336" s="160"/>
      <c r="G1336" s="160"/>
      <c r="H1336" s="159"/>
      <c r="I1336" s="160"/>
      <c r="J1336" s="160"/>
      <c r="K1336" s="160"/>
    </row>
  </sheetData>
  <autoFilter xmlns:etc="http://www.wps.cn/officeDocument/2017/etCustomData" ref="A5:L1336" etc:filterBottomFollowUsedRange="0">
    <filterColumn colId="3">
      <filters>
        <filter val="100"/>
        <filter val="1900"/>
        <filter val="4500"/>
        <filter val="1"/>
        <filter val="101"/>
        <filter val="501"/>
        <filter val="2"/>
        <filter val="902"/>
        <filter val="3"/>
        <filter val="903"/>
        <filter val="4"/>
        <filter val="2,504"/>
        <filter val="3,904"/>
        <filter val="5"/>
        <filter val="105"/>
        <filter val="6"/>
        <filter val="7"/>
        <filter val="907"/>
        <filter val="8"/>
        <filter val="9"/>
        <filter val="509"/>
        <filter val="16,109"/>
        <filter val="111"/>
        <filter val="3111"/>
        <filter val="112"/>
        <filter val="113"/>
        <filter val="913"/>
        <filter val="915"/>
        <filter val="117"/>
        <filter val="917"/>
        <filter val="3518"/>
        <filter val="119"/>
        <filter val="122"/>
        <filter val="3122"/>
        <filter val="123"/>
        <filter val="523"/>
        <filter val="125"/>
        <filter val="9125"/>
        <filter val="126"/>
        <filter val="1526"/>
        <filter val="1,126"/>
        <filter val="1,926"/>
        <filter val="127"/>
        <filter val="928"/>
        <filter val="9,128"/>
        <filter val="1,532"/>
        <filter val="2,133"/>
        <filter val="135"/>
        <filter val="2937"/>
        <filter val="139"/>
        <filter val="141"/>
        <filter val="145"/>
        <filter val="148"/>
        <filter val="548"/>
        <filter val="4149"/>
        <filter val="150"/>
        <filter val="2950"/>
        <filter val="551"/>
        <filter val="153"/>
        <filter val="154"/>
        <filter val="155"/>
        <filter val="957"/>
        <filter val="1557"/>
        <filter val="4,557"/>
        <filter val="561"/>
        <filter val="6,161"/>
        <filter val="3162"/>
        <filter val="1,562"/>
        <filter val="563"/>
        <filter val="25,564"/>
        <filter val="167"/>
        <filter val="567"/>
        <filter val="1968"/>
        <filter val="73,569"/>
        <filter val="11,170"/>
        <filter val="11,970"/>
        <filter val="7,173"/>
        <filter val="974"/>
        <filter val="6,574"/>
        <filter val="1575"/>
        <filter val="1,576"/>
        <filter val="177"/>
        <filter val="1578"/>
        <filter val="1,578"/>
        <filter val="181"/>
        <filter val="981"/>
        <filter val="183"/>
        <filter val="9983"/>
        <filter val="184"/>
        <filter val="6584"/>
        <filter val="12,184"/>
        <filter val="587"/>
        <filter val="2,187"/>
        <filter val="11588"/>
        <filter val="51,588"/>
        <filter val="189"/>
        <filter val="191"/>
        <filter val="591"/>
        <filter val="192"/>
        <filter val="1,195"/>
        <filter val="46,995"/>
        <filter val="596"/>
        <filter val="197"/>
        <filter val="1600"/>
        <filter val="1,600"/>
        <filter val="203"/>
        <filter val="1604"/>
        <filter val="605"/>
        <filter val="206"/>
        <filter val="208"/>
        <filter val="211"/>
        <filter val="212"/>
        <filter val="613"/>
        <filter val="217"/>
        <filter val="219"/>
        <filter val="220"/>
        <filter val="623"/>
        <filter val="24,230"/>
        <filter val="232"/>
        <filter val="634"/>
        <filter val="635"/>
        <filter val="639"/>
        <filter val="640"/>
        <filter val="242"/>
        <filter val="13242"/>
        <filter val="1644"/>
        <filter val="245"/>
        <filter val="5246"/>
        <filter val="647"/>
        <filter val="3,647"/>
        <filter val="252"/>
        <filter val="1252"/>
        <filter val="254"/>
        <filter val="257"/>
        <filter val="7659"/>
        <filter val="260"/>
        <filter val="2,260"/>
        <filter val="265"/>
        <filter val="665"/>
        <filter val="6665"/>
        <filter val="1266"/>
        <filter val="269"/>
        <filter val="270"/>
        <filter val="272"/>
        <filter val="1674"/>
        <filter val="675"/>
        <filter val="277"/>
        <filter val="278"/>
        <filter val="1278"/>
        <filter val="1679"/>
        <filter val="1280"/>
        <filter val="1,280"/>
        <filter val="681"/>
        <filter val="9685"/>
        <filter val="14,685"/>
        <filter val="2287"/>
        <filter val="2,287"/>
        <filter val="289"/>
        <filter val="4,689"/>
        <filter val="3691"/>
        <filter val="297"/>
        <filter val="4,698"/>
        <filter val="699"/>
        <filter val="300"/>
        <filter val="14301"/>
        <filter val="305"/>
        <filter val="9,707"/>
        <filter val="5,308"/>
        <filter val="2,309"/>
        <filter val="710"/>
        <filter val="315"/>
        <filter val="716"/>
        <filter val="720"/>
        <filter val="322"/>
        <filter val="327"/>
        <filter val="329"/>
        <filter val="331"/>
        <filter val="333"/>
        <filter val="334"/>
        <filter val="739"/>
        <filter val="340"/>
        <filter val="341"/>
        <filter val="2342"/>
        <filter val="17342"/>
        <filter val="344"/>
        <filter val="744"/>
        <filter val="347"/>
        <filter val="10347"/>
        <filter val="3348"/>
        <filter val="1753"/>
        <filter val="331,783"/>
        <filter val="354"/>
        <filter val="13,758"/>
        <filter val="3,760"/>
        <filter val="363"/>
        <filter val="8364"/>
        <filter val="365"/>
        <filter val="366"/>
        <filter val="78,766"/>
        <filter val="368"/>
        <filter val="369"/>
        <filter val="773"/>
        <filter val="377"/>
        <filter val="380"/>
        <filter val="389"/>
        <filter val="791"/>
        <filter val="1,396"/>
        <filter val="2798"/>
        <filter val="799"/>
        <filter val="400"/>
        <filter val="1000"/>
        <filter val="1800"/>
        <filter val="1,000"/>
        <filter val="1,800"/>
        <filter val="1001"/>
        <filter val="1,001"/>
        <filter val="23,801"/>
        <filter val="403"/>
        <filter val="405"/>
        <filter val="3805"/>
        <filter val="406"/>
        <filter val="407"/>
        <filter val="10"/>
        <filter val="11"/>
        <filter val="811"/>
        <filter val="3411"/>
        <filter val="16,411"/>
        <filter val="12"/>
        <filter val="13"/>
        <filter val="10,413"/>
        <filter val="14"/>
        <filter val="15"/>
        <filter val="16"/>
        <filter val="4816"/>
        <filter val="17"/>
        <filter val="2417"/>
        <filter val="18"/>
        <filter val="19"/>
        <filter val="1819"/>
        <filter val="20"/>
        <filter val="21"/>
        <filter val="22"/>
        <filter val="422"/>
        <filter val="23"/>
        <filter val="24"/>
        <filter val="25"/>
        <filter val="426"/>
        <filter val="7026"/>
        <filter val="28"/>
        <filter val="30"/>
        <filter val="2030"/>
        <filter val="4031"/>
        <filter val="32"/>
        <filter val="33"/>
        <filter val="1033"/>
        <filter val="34"/>
        <filter val="35"/>
        <filter val="3,835"/>
        <filter val="36"/>
        <filter val="37"/>
        <filter val="437"/>
        <filter val="8838"/>
        <filter val="39"/>
        <filter val="40"/>
        <filter val="41"/>
        <filter val="42"/>
        <filter val="5042"/>
        <filter val="45"/>
        <filter val="10445"/>
        <filter val="46"/>
        <filter val="846"/>
        <filter val="48"/>
        <filter val="848"/>
        <filter val="50"/>
        <filter val="10,050"/>
        <filter val="51"/>
        <filter val="453"/>
        <filter val="1453"/>
        <filter val="1,453"/>
        <filter val="1454"/>
        <filter val="4,454"/>
        <filter val="55"/>
        <filter val="4455"/>
        <filter val="4,455"/>
        <filter val="32,455"/>
        <filter val="56"/>
        <filter val="1456"/>
        <filter val="5,456"/>
        <filter val="1857"/>
        <filter val="1,857"/>
        <filter val="58"/>
        <filter val="9858"/>
        <filter val="59"/>
        <filter val="60"/>
        <filter val="1,860"/>
        <filter val="461"/>
        <filter val="861"/>
        <filter val="62"/>
        <filter val="1,062"/>
        <filter val="63"/>
        <filter val="1,463"/>
        <filter val="2,063"/>
        <filter val="865"/>
        <filter val="1,065"/>
        <filter val="866"/>
        <filter val="70"/>
        <filter val="71"/>
        <filter val="471"/>
        <filter val="72"/>
        <filter val="73"/>
        <filter val="474"/>
        <filter val="75"/>
        <filter val="76"/>
        <filter val="1076"/>
        <filter val="77"/>
        <filter val="78"/>
        <filter val="82"/>
        <filter val="84"/>
        <filter val="5,084"/>
        <filter val="88"/>
        <filter val="489"/>
        <filter val="90"/>
        <filter val="892"/>
        <filter val="93"/>
        <filter val="95"/>
        <filter val="1096"/>
        <filter val="5,496"/>
        <filter val="97"/>
        <filter val="497"/>
        <filter val="98"/>
        <filter val="498"/>
        <filter val="898"/>
      </filters>
    </filterColumn>
    <extLst/>
  </autoFilter>
  <mergeCells count="12">
    <mergeCell ref="B2:K2"/>
    <mergeCell ref="B3:K3"/>
    <mergeCell ref="B4:B5"/>
    <mergeCell ref="C4:C5"/>
    <mergeCell ref="D4:D5"/>
    <mergeCell ref="E4:E5"/>
    <mergeCell ref="F4:F5"/>
    <mergeCell ref="G4:G5"/>
    <mergeCell ref="H4:H5"/>
    <mergeCell ref="I4:I5"/>
    <mergeCell ref="J4:J5"/>
    <mergeCell ref="K4:K5"/>
  </mergeCells>
  <pageMargins left="1.37777777777778" right="0.786805555555556" top="0.747916666666667" bottom="0.747916666666667" header="0.314583333333333" footer="0.314583333333333"/>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60"/>
  <sheetViews>
    <sheetView view="pageBreakPreview" zoomScaleNormal="100" workbookViewId="0">
      <selection activeCell="A2" sqref="A2:D2"/>
    </sheetView>
  </sheetViews>
  <sheetFormatPr defaultColWidth="9" defaultRowHeight="14.25" outlineLevelCol="3"/>
  <cols>
    <col min="1" max="1" width="22.2916666666667" customWidth="1"/>
    <col min="2" max="2" width="42.925" customWidth="1"/>
    <col min="3" max="3" width="29.9166666666667" customWidth="1"/>
    <col min="4" max="4" width="19.125" customWidth="1"/>
  </cols>
  <sheetData>
    <row r="1" ht="20" customHeight="1" spans="1:4">
      <c r="A1" s="1" t="s">
        <v>2511</v>
      </c>
    </row>
    <row r="2" ht="28.5" customHeight="1" spans="1:4">
      <c r="A2" s="123" t="s">
        <v>2512</v>
      </c>
      <c r="B2" s="123"/>
      <c r="C2" s="124"/>
      <c r="D2" s="123"/>
    </row>
    <row r="3" ht="18.45" customHeight="1" spans="1:4">
      <c r="A3" s="125"/>
      <c r="B3" s="125"/>
      <c r="C3" s="126"/>
      <c r="D3" s="127" t="s">
        <v>2427</v>
      </c>
    </row>
    <row r="4" s="96" customFormat="1" ht="17.75" customHeight="1" spans="1:4">
      <c r="A4" s="128" t="s">
        <v>2513</v>
      </c>
      <c r="B4" s="128" t="s">
        <v>2514</v>
      </c>
      <c r="C4" s="129" t="s">
        <v>2515</v>
      </c>
      <c r="D4" s="130" t="s">
        <v>2516</v>
      </c>
    </row>
    <row r="5" s="96" customFormat="1" ht="17.65" customHeight="1" spans="1:4">
      <c r="A5" s="128" t="s">
        <v>2517</v>
      </c>
      <c r="B5" s="128" t="s">
        <v>2518</v>
      </c>
      <c r="C5" s="131">
        <f>C6+C11+C21+C29+C35+C39+C42+C46+C52+C54+C57+C59</f>
        <v>331783</v>
      </c>
      <c r="D5" s="132"/>
    </row>
    <row r="6" s="96" customFormat="1" ht="17.65" customHeight="1" spans="1:4">
      <c r="A6" s="133" t="s">
        <v>2519</v>
      </c>
      <c r="B6" s="133" t="s">
        <v>2520</v>
      </c>
      <c r="C6" s="134">
        <f>SUM(C7:C10)</f>
        <v>50999</v>
      </c>
      <c r="D6" s="135"/>
    </row>
    <row r="7" s="96" customFormat="1" ht="17.65" customHeight="1" spans="1:4">
      <c r="A7" s="136" t="s">
        <v>2521</v>
      </c>
      <c r="B7" s="136" t="s">
        <v>2522</v>
      </c>
      <c r="C7" s="134">
        <v>30368</v>
      </c>
      <c r="D7" s="135"/>
    </row>
    <row r="8" s="96" customFormat="1" ht="17.65" customHeight="1" spans="1:4">
      <c r="A8" s="136" t="s">
        <v>2523</v>
      </c>
      <c r="B8" s="136" t="s">
        <v>2524</v>
      </c>
      <c r="C8" s="134">
        <v>6960</v>
      </c>
      <c r="D8" s="135"/>
    </row>
    <row r="9" s="96" customFormat="1" ht="17.65" customHeight="1" spans="1:4">
      <c r="A9" s="136" t="s">
        <v>2525</v>
      </c>
      <c r="B9" s="136" t="s">
        <v>2526</v>
      </c>
      <c r="C9" s="134">
        <v>2618</v>
      </c>
      <c r="D9" s="135"/>
    </row>
    <row r="10" s="96" customFormat="1" ht="17.65" customHeight="1" spans="1:4">
      <c r="A10" s="136" t="s">
        <v>2527</v>
      </c>
      <c r="B10" s="136" t="s">
        <v>2528</v>
      </c>
      <c r="C10" s="134">
        <v>11053</v>
      </c>
      <c r="D10" s="135"/>
    </row>
    <row r="11" s="96" customFormat="1" ht="17.65" customHeight="1" spans="1:4">
      <c r="A11" s="133" t="s">
        <v>2529</v>
      </c>
      <c r="B11" s="133" t="s">
        <v>2530</v>
      </c>
      <c r="C11" s="134">
        <f>SUM(C12:C20)</f>
        <v>29429</v>
      </c>
      <c r="D11" s="135"/>
    </row>
    <row r="12" s="96" customFormat="1" ht="17.65" customHeight="1" spans="1:4">
      <c r="A12" s="136" t="s">
        <v>2531</v>
      </c>
      <c r="B12" s="136" t="s">
        <v>2532</v>
      </c>
      <c r="C12" s="134">
        <v>10946</v>
      </c>
      <c r="D12" s="135"/>
    </row>
    <row r="13" s="96" customFormat="1" ht="17.65" customHeight="1" spans="1:4">
      <c r="A13" s="136" t="s">
        <v>2533</v>
      </c>
      <c r="B13" s="136" t="s">
        <v>2534</v>
      </c>
      <c r="C13" s="134">
        <v>138</v>
      </c>
      <c r="D13" s="135"/>
    </row>
    <row r="14" s="96" customFormat="1" ht="17.65" customHeight="1" spans="1:4">
      <c r="A14" s="136" t="s">
        <v>2535</v>
      </c>
      <c r="B14" s="136" t="s">
        <v>2536</v>
      </c>
      <c r="C14" s="134">
        <v>236</v>
      </c>
      <c r="D14" s="135"/>
    </row>
    <row r="15" s="96" customFormat="1" ht="17.65" customHeight="1" spans="1:4">
      <c r="A15" s="136" t="s">
        <v>2537</v>
      </c>
      <c r="B15" s="136" t="s">
        <v>2538</v>
      </c>
      <c r="C15" s="134">
        <v>220</v>
      </c>
      <c r="D15" s="135"/>
    </row>
    <row r="16" s="96" customFormat="1" ht="17.65" customHeight="1" spans="1:4">
      <c r="A16" s="136" t="s">
        <v>2539</v>
      </c>
      <c r="B16" s="136" t="s">
        <v>2540</v>
      </c>
      <c r="C16" s="134">
        <v>10045</v>
      </c>
      <c r="D16" s="135"/>
    </row>
    <row r="17" s="96" customFormat="1" ht="17.65" customHeight="1" spans="1:4">
      <c r="A17" s="136" t="s">
        <v>2541</v>
      </c>
      <c r="B17" s="136" t="s">
        <v>2542</v>
      </c>
      <c r="C17" s="134">
        <v>8</v>
      </c>
      <c r="D17" s="135"/>
    </row>
    <row r="18" s="96" customFormat="1" ht="17.65" customHeight="1" spans="1:4">
      <c r="A18" s="136" t="s">
        <v>2543</v>
      </c>
      <c r="B18" s="136" t="s">
        <v>2544</v>
      </c>
      <c r="C18" s="134">
        <v>204</v>
      </c>
      <c r="D18" s="135"/>
    </row>
    <row r="19" s="96" customFormat="1" ht="17.65" customHeight="1" spans="1:4">
      <c r="A19" s="136" t="s">
        <v>2545</v>
      </c>
      <c r="B19" s="136" t="s">
        <v>2546</v>
      </c>
      <c r="C19" s="134">
        <v>4015</v>
      </c>
      <c r="D19" s="135"/>
    </row>
    <row r="20" s="96" customFormat="1" ht="17.65" customHeight="1" spans="1:4">
      <c r="A20" s="136" t="s">
        <v>2547</v>
      </c>
      <c r="B20" s="136" t="s">
        <v>2548</v>
      </c>
      <c r="C20" s="134">
        <v>3617</v>
      </c>
      <c r="D20" s="135"/>
    </row>
    <row r="21" s="96" customFormat="1" ht="17.65" customHeight="1" spans="1:4">
      <c r="A21" s="133" t="s">
        <v>2549</v>
      </c>
      <c r="B21" s="133" t="s">
        <v>2550</v>
      </c>
      <c r="C21" s="134">
        <f>SUM(C22:C28)</f>
        <v>26339</v>
      </c>
      <c r="D21" s="132"/>
    </row>
    <row r="22" s="96" customFormat="1" ht="17.65" customHeight="1" spans="1:4">
      <c r="A22" s="136" t="s">
        <v>2551</v>
      </c>
      <c r="B22" s="136" t="s">
        <v>2552</v>
      </c>
      <c r="C22" s="134">
        <v>123</v>
      </c>
      <c r="D22" s="132"/>
    </row>
    <row r="23" s="96" customFormat="1" ht="17.65" customHeight="1" spans="1:4">
      <c r="A23" s="136" t="s">
        <v>2553</v>
      </c>
      <c r="B23" s="136" t="s">
        <v>2554</v>
      </c>
      <c r="C23" s="134">
        <v>23612</v>
      </c>
      <c r="D23" s="132"/>
    </row>
    <row r="24" s="96" customFormat="1" ht="17.65" customHeight="1" spans="1:4">
      <c r="A24" s="136" t="s">
        <v>2555</v>
      </c>
      <c r="B24" s="136" t="s">
        <v>2556</v>
      </c>
      <c r="C24" s="134"/>
      <c r="D24" s="132"/>
    </row>
    <row r="25" s="96" customFormat="1" ht="17.65" customHeight="1" spans="1:4">
      <c r="A25" s="136" t="s">
        <v>2557</v>
      </c>
      <c r="B25" s="136" t="s">
        <v>2558</v>
      </c>
      <c r="C25" s="134"/>
      <c r="D25" s="135"/>
    </row>
    <row r="26" s="96" customFormat="1" ht="17.65" customHeight="1" spans="1:4">
      <c r="A26" s="136" t="s">
        <v>2559</v>
      </c>
      <c r="B26" s="136" t="s">
        <v>2560</v>
      </c>
      <c r="C26" s="134">
        <v>1005</v>
      </c>
      <c r="D26" s="135"/>
    </row>
    <row r="27" s="96" customFormat="1" ht="17.75" customHeight="1" spans="1:4">
      <c r="A27" s="136" t="s">
        <v>2561</v>
      </c>
      <c r="B27" s="136" t="s">
        <v>2562</v>
      </c>
      <c r="C27" s="134">
        <v>123</v>
      </c>
      <c r="D27" s="135"/>
    </row>
    <row r="28" s="96" customFormat="1" ht="17.75" customHeight="1" spans="1:4">
      <c r="A28" s="136" t="s">
        <v>2563</v>
      </c>
      <c r="B28" s="136" t="s">
        <v>2564</v>
      </c>
      <c r="C28" s="134">
        <v>1476</v>
      </c>
      <c r="D28" s="132"/>
    </row>
    <row r="29" s="96" customFormat="1" ht="17.75" customHeight="1" spans="1:4">
      <c r="A29" s="133" t="s">
        <v>2565</v>
      </c>
      <c r="B29" s="133" t="s">
        <v>2566</v>
      </c>
      <c r="C29" s="134">
        <f>SUM(C30:C34)</f>
        <v>5034</v>
      </c>
      <c r="D29" s="135"/>
    </row>
    <row r="30" s="96" customFormat="1" ht="17.75" customHeight="1" spans="1:4">
      <c r="A30" s="136" t="s">
        <v>2567</v>
      </c>
      <c r="B30" s="136" t="s">
        <v>2552</v>
      </c>
      <c r="C30" s="134">
        <v>2264</v>
      </c>
      <c r="D30" s="135"/>
    </row>
    <row r="31" s="96" customFormat="1" ht="17.75" customHeight="1" spans="1:4">
      <c r="A31" s="136" t="s">
        <v>2568</v>
      </c>
      <c r="B31" s="136" t="s">
        <v>2554</v>
      </c>
      <c r="C31" s="134"/>
      <c r="D31" s="135"/>
    </row>
    <row r="32" s="96" customFormat="1" ht="17.75" customHeight="1" spans="1:4">
      <c r="A32" s="136" t="s">
        <v>2569</v>
      </c>
      <c r="B32" s="136" t="s">
        <v>2560</v>
      </c>
      <c r="C32" s="134">
        <v>2454</v>
      </c>
      <c r="D32" s="132"/>
    </row>
    <row r="33" s="96" customFormat="1" ht="17.75" customHeight="1" spans="1:4">
      <c r="A33" s="136" t="s">
        <v>2570</v>
      </c>
      <c r="B33" s="136" t="s">
        <v>2562</v>
      </c>
      <c r="C33" s="134">
        <v>316</v>
      </c>
      <c r="D33" s="135"/>
    </row>
    <row r="34" s="96" customFormat="1" ht="17.75" customHeight="1" spans="1:4">
      <c r="A34" s="136" t="s">
        <v>2571</v>
      </c>
      <c r="B34" s="136" t="s">
        <v>2564</v>
      </c>
      <c r="C34" s="134">
        <v>0</v>
      </c>
      <c r="D34" s="135"/>
    </row>
    <row r="35" s="96" customFormat="1" ht="17.75" customHeight="1" spans="1:4">
      <c r="A35" s="133" t="s">
        <v>2572</v>
      </c>
      <c r="B35" s="133" t="s">
        <v>2573</v>
      </c>
      <c r="C35" s="134">
        <f>SUM(C36:C38)</f>
        <v>80768</v>
      </c>
      <c r="D35" s="135"/>
    </row>
    <row r="36" s="96" customFormat="1" ht="17.75" customHeight="1" spans="1:4">
      <c r="A36" s="136" t="s">
        <v>2574</v>
      </c>
      <c r="B36" s="136" t="s">
        <v>2575</v>
      </c>
      <c r="C36" s="134">
        <v>72474</v>
      </c>
      <c r="D36" s="132"/>
    </row>
    <row r="37" s="96" customFormat="1" ht="17.75" customHeight="1" spans="1:4">
      <c r="A37" s="136" t="s">
        <v>2576</v>
      </c>
      <c r="B37" s="136" t="s">
        <v>2577</v>
      </c>
      <c r="C37" s="134">
        <v>8294</v>
      </c>
      <c r="D37" s="135"/>
    </row>
    <row r="38" s="96" customFormat="1" ht="17.75" customHeight="1" spans="1:4">
      <c r="A38" s="136" t="s">
        <v>2578</v>
      </c>
      <c r="B38" s="136" t="s">
        <v>2579</v>
      </c>
      <c r="C38" s="134"/>
      <c r="D38" s="132"/>
    </row>
    <row r="39" s="96" customFormat="1" ht="17.75" customHeight="1" spans="1:4">
      <c r="A39" s="133" t="s">
        <v>2580</v>
      </c>
      <c r="B39" s="133" t="s">
        <v>2581</v>
      </c>
      <c r="C39" s="134">
        <f>SUM(C40:C41)</f>
        <v>3828</v>
      </c>
      <c r="D39" s="132"/>
    </row>
    <row r="40" s="96" customFormat="1" ht="17.75" customHeight="1" spans="1:4">
      <c r="A40" s="136" t="s">
        <v>2582</v>
      </c>
      <c r="B40" s="136" t="s">
        <v>2583</v>
      </c>
      <c r="C40" s="134">
        <v>3819</v>
      </c>
      <c r="D40" s="132"/>
    </row>
    <row r="41" s="96" customFormat="1" ht="17.75" customHeight="1" spans="1:4">
      <c r="A41" s="136" t="s">
        <v>2584</v>
      </c>
      <c r="B41" s="136" t="s">
        <v>2585</v>
      </c>
      <c r="C41" s="134">
        <v>9</v>
      </c>
      <c r="D41" s="135"/>
    </row>
    <row r="42" s="96" customFormat="1" ht="17.75" customHeight="1" spans="1:4">
      <c r="A42" s="133" t="s">
        <v>2586</v>
      </c>
      <c r="B42" s="133" t="s">
        <v>2587</v>
      </c>
      <c r="C42" s="134">
        <f>SUM(C43:C45)</f>
        <v>4505</v>
      </c>
      <c r="D42" s="132"/>
    </row>
    <row r="43" s="96" customFormat="1" ht="17.75" customHeight="1" spans="1:4">
      <c r="A43" s="136" t="s">
        <v>2588</v>
      </c>
      <c r="B43" s="136" t="s">
        <v>2589</v>
      </c>
      <c r="C43" s="134">
        <v>3273</v>
      </c>
      <c r="D43" s="135"/>
    </row>
    <row r="44" s="96" customFormat="1" ht="17.75" customHeight="1" spans="1:4">
      <c r="A44" s="136" t="s">
        <v>2590</v>
      </c>
      <c r="B44" s="136" t="s">
        <v>2591</v>
      </c>
      <c r="C44" s="134">
        <v>794</v>
      </c>
      <c r="D44" s="135"/>
    </row>
    <row r="45" s="96" customFormat="1" ht="17.75" customHeight="1" spans="1:4">
      <c r="A45" s="136" t="s">
        <v>2592</v>
      </c>
      <c r="B45" s="136" t="s">
        <v>2593</v>
      </c>
      <c r="C45" s="134">
        <v>438</v>
      </c>
      <c r="D45" s="135"/>
    </row>
    <row r="46" s="96" customFormat="1" ht="17.75" customHeight="1" spans="1:4">
      <c r="A46" s="133" t="s">
        <v>2594</v>
      </c>
      <c r="B46" s="133" t="s">
        <v>2595</v>
      </c>
      <c r="C46" s="134">
        <f>SUM(C47:C51)</f>
        <v>90014</v>
      </c>
      <c r="D46" s="135"/>
    </row>
    <row r="47" s="96" customFormat="1" ht="17.75" customHeight="1" spans="1:4">
      <c r="A47" s="136" t="s">
        <v>2596</v>
      </c>
      <c r="B47" s="136" t="s">
        <v>2597</v>
      </c>
      <c r="C47" s="134">
        <v>33832</v>
      </c>
      <c r="D47" s="135"/>
    </row>
    <row r="48" s="96" customFormat="1" ht="17.75" customHeight="1" spans="1:4">
      <c r="A48" s="136" t="s">
        <v>2598</v>
      </c>
      <c r="B48" s="136" t="s">
        <v>2599</v>
      </c>
      <c r="C48" s="134">
        <v>685</v>
      </c>
      <c r="D48" s="132"/>
    </row>
    <row r="49" s="96" customFormat="1" ht="17.75" customHeight="1" spans="1:4">
      <c r="A49" s="136" t="s">
        <v>2600</v>
      </c>
      <c r="B49" s="136" t="s">
        <v>2601</v>
      </c>
      <c r="C49" s="134">
        <v>29839</v>
      </c>
      <c r="D49" s="135"/>
    </row>
    <row r="50" s="96" customFormat="1" ht="17.75" customHeight="1" spans="1:4">
      <c r="A50" s="136" t="s">
        <v>2602</v>
      </c>
      <c r="B50" s="136" t="s">
        <v>2603</v>
      </c>
      <c r="C50" s="134">
        <v>4751</v>
      </c>
      <c r="D50" s="132"/>
    </row>
    <row r="51" s="96" customFormat="1" ht="17.75" customHeight="1" spans="1:4">
      <c r="A51" s="136" t="s">
        <v>2604</v>
      </c>
      <c r="B51" s="136" t="s">
        <v>2605</v>
      </c>
      <c r="C51" s="134">
        <v>20907</v>
      </c>
      <c r="D51" s="135"/>
    </row>
    <row r="52" s="96" customFormat="1" ht="17.75" customHeight="1" spans="1:4">
      <c r="A52" s="133" t="s">
        <v>2606</v>
      </c>
      <c r="B52" s="133" t="s">
        <v>2607</v>
      </c>
      <c r="C52" s="134">
        <f>C53</f>
        <v>26159</v>
      </c>
      <c r="D52" s="132"/>
    </row>
    <row r="53" s="96" customFormat="1" ht="17.75" customHeight="1" spans="1:4">
      <c r="A53" s="136" t="s">
        <v>2608</v>
      </c>
      <c r="B53" s="136" t="s">
        <v>2609</v>
      </c>
      <c r="C53" s="134">
        <v>26159</v>
      </c>
      <c r="D53" s="135"/>
    </row>
    <row r="54" s="96" customFormat="1" ht="17.75" customHeight="1" spans="1:4">
      <c r="A54" s="133" t="s">
        <v>2610</v>
      </c>
      <c r="B54" s="133" t="s">
        <v>2611</v>
      </c>
      <c r="C54" s="134">
        <f>C55+C56</f>
        <v>10050</v>
      </c>
      <c r="D54" s="132"/>
    </row>
    <row r="55" s="96" customFormat="1" ht="17.75" customHeight="1" spans="1:4">
      <c r="A55" s="133" t="s">
        <v>2612</v>
      </c>
      <c r="B55" s="133" t="s">
        <v>2613</v>
      </c>
      <c r="C55" s="134">
        <v>9858</v>
      </c>
      <c r="D55" s="132"/>
    </row>
    <row r="56" s="96" customFormat="1" ht="17.75" customHeight="1" spans="1:4">
      <c r="A56" s="137" t="s">
        <v>2614</v>
      </c>
      <c r="B56" s="133" t="s">
        <v>2615</v>
      </c>
      <c r="C56" s="134">
        <v>192</v>
      </c>
      <c r="D56" s="132"/>
    </row>
    <row r="57" s="96" customFormat="1" ht="17.75" customHeight="1" spans="1:4">
      <c r="A57" s="133" t="s">
        <v>2616</v>
      </c>
      <c r="B57" s="133" t="s">
        <v>2617</v>
      </c>
      <c r="C57" s="134">
        <f>C58</f>
        <v>4500</v>
      </c>
      <c r="D57" s="132"/>
    </row>
    <row r="58" s="96" customFormat="1" ht="17.75" customHeight="1" spans="1:4">
      <c r="A58" s="137" t="s">
        <v>2618</v>
      </c>
      <c r="B58" s="133" t="s">
        <v>2619</v>
      </c>
      <c r="C58" s="134">
        <v>4500</v>
      </c>
      <c r="D58" s="132"/>
    </row>
    <row r="59" s="96" customFormat="1" ht="17.75" customHeight="1" spans="1:4">
      <c r="A59" s="133" t="s">
        <v>2620</v>
      </c>
      <c r="B59" s="133" t="s">
        <v>2621</v>
      </c>
      <c r="C59" s="134">
        <f>C60</f>
        <v>158</v>
      </c>
      <c r="D59" s="132"/>
    </row>
    <row r="60" s="96" customFormat="1" ht="17.75" customHeight="1" spans="1:4">
      <c r="A60" s="133" t="s">
        <v>2622</v>
      </c>
      <c r="B60" s="133" t="s">
        <v>2623</v>
      </c>
      <c r="C60" s="134">
        <f>2624-2466</f>
        <v>158</v>
      </c>
      <c r="D60" s="132"/>
    </row>
  </sheetData>
  <mergeCells count="1">
    <mergeCell ref="A2:D2"/>
  </mergeCells>
  <pageMargins left="1.37777777777778" right="0.786805555555556"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13</vt:i4>
      </vt:variant>
    </vt:vector>
  </HeadingPairs>
  <TitlesOfParts>
    <vt:vector size="13" baseType="lpstr">
      <vt:lpstr>表1-1</vt:lpstr>
      <vt:lpstr>表1-2</vt:lpstr>
      <vt:lpstr>表1-3</vt:lpstr>
      <vt:lpstr>表1-4</vt:lpstr>
      <vt:lpstr>表2－1</vt:lpstr>
      <vt:lpstr>表2-2</vt:lpstr>
      <vt:lpstr>表2-3</vt:lpstr>
      <vt:lpstr>表2-4</vt:lpstr>
      <vt:lpstr>表2-5 </vt:lpstr>
      <vt:lpstr>表2-5 (基本)</vt:lpstr>
      <vt:lpstr>表2-6</vt:lpstr>
      <vt:lpstr>表2-7 </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沐栗</cp:lastModifiedBy>
  <cp:revision>1</cp:revision>
  <dcterms:created xsi:type="dcterms:W3CDTF">2006-02-15T04:15:00Z</dcterms:created>
  <cp:lastPrinted>2020-01-02T13:11:00Z</cp:lastPrinted>
  <dcterms:modified xsi:type="dcterms:W3CDTF">2026-03-10T02:36:01Z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A9ECDABA5C72467BB9B63B05A8BAA2DA</vt:lpwstr>
  </property>
  <property fmtid="{D5CDD505-2E9C-101B-9397-08002B2CF9AE}" pid="4" name="KSOReadingLayout">
    <vt:bool>true</vt:bool>
  </property>
  <property fmtid="{D5CDD505-2E9C-101B-9397-08002B2CF9AE}" pid="5" name="CalculationRule">
    <vt:i4>0</vt:i4>
  </property>
</Properties>
</file>