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元" sheetId="3" r:id="rId1"/>
    <sheet name="打印万元数" sheetId="4" r:id="rId2"/>
  </sheets>
  <definedNames>
    <definedName name="_xlnm.Print_Area" localSheetId="0">元!$A$1:$F$47</definedName>
    <definedName name="_xlnm.Print_Titles" localSheetId="0">元!$2:$5</definedName>
    <definedName name="_xlnm.Print_Titles" localSheetId="1">打印万元数!$2:$5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<sst xmlns="http://schemas.openxmlformats.org/spreadsheetml/2006/main" count="106" uniqueCount="56">
  <si>
    <t>附表：</t>
  </si>
  <si>
    <t>2025年部门预算基本支出统计表</t>
  </si>
  <si>
    <r>
      <rPr>
        <sz val="10"/>
        <color theme="1"/>
        <rFont val="宋体"/>
        <charset val="134"/>
      </rPr>
      <t>单位：元</t>
    </r>
  </si>
  <si>
    <r>
      <rPr>
        <b/>
        <sz val="10"/>
        <color theme="1"/>
        <rFont val="宋体"/>
        <charset val="134"/>
      </rPr>
      <t>项目内容</t>
    </r>
  </si>
  <si>
    <r>
      <rPr>
        <b/>
        <sz val="10"/>
        <color theme="1"/>
        <rFont val="Times New Roman"/>
        <charset val="134"/>
      </rPr>
      <t>2024</t>
    </r>
    <r>
      <rPr>
        <b/>
        <sz val="10"/>
        <color theme="1"/>
        <rFont val="宋体"/>
        <charset val="134"/>
      </rPr>
      <t>年部门预算数</t>
    </r>
  </si>
  <si>
    <r>
      <rPr>
        <b/>
        <sz val="10"/>
        <color theme="1"/>
        <rFont val="Times New Roman"/>
        <charset val="134"/>
      </rPr>
      <t>2025</t>
    </r>
    <r>
      <rPr>
        <b/>
        <sz val="10"/>
        <color theme="1"/>
        <rFont val="宋体"/>
        <charset val="134"/>
      </rPr>
      <t>年部门预算数</t>
    </r>
  </si>
  <si>
    <r>
      <rPr>
        <b/>
        <sz val="10"/>
        <color theme="1"/>
        <rFont val="宋体"/>
        <charset val="134"/>
      </rPr>
      <t>变动情况</t>
    </r>
  </si>
  <si>
    <r>
      <rPr>
        <b/>
        <sz val="10"/>
        <color theme="1"/>
        <rFont val="宋体"/>
        <charset val="134"/>
      </rPr>
      <t>备注</t>
    </r>
  </si>
  <si>
    <r>
      <rPr>
        <b/>
        <sz val="10"/>
        <color theme="1"/>
        <rFont val="宋体"/>
        <charset val="134"/>
      </rPr>
      <t>增长额</t>
    </r>
  </si>
  <si>
    <r>
      <rPr>
        <b/>
        <sz val="10"/>
        <color theme="1"/>
        <rFont val="宋体"/>
        <charset val="134"/>
      </rPr>
      <t>增长率</t>
    </r>
    <r>
      <rPr>
        <b/>
        <sz val="10"/>
        <color theme="1"/>
        <rFont val="Times New Roman"/>
        <charset val="134"/>
      </rPr>
      <t>%</t>
    </r>
  </si>
  <si>
    <r>
      <rPr>
        <b/>
        <sz val="10"/>
        <color theme="1"/>
        <rFont val="宋体"/>
        <charset val="134"/>
      </rPr>
      <t>合</t>
    </r>
    <r>
      <rPr>
        <b/>
        <sz val="10"/>
        <color theme="1"/>
        <rFont val="Times New Roman"/>
        <charset val="134"/>
      </rPr>
      <t xml:space="preserve">    </t>
    </r>
    <r>
      <rPr>
        <b/>
        <sz val="10"/>
        <color theme="1"/>
        <rFont val="宋体"/>
        <charset val="134"/>
      </rPr>
      <t>计</t>
    </r>
  </si>
  <si>
    <r>
      <rPr>
        <b/>
        <sz val="10"/>
        <color theme="1"/>
        <rFont val="宋体"/>
        <charset val="134"/>
      </rPr>
      <t>一、工资福利支出</t>
    </r>
  </si>
  <si>
    <r>
      <rPr>
        <b/>
        <sz val="10"/>
        <color theme="1"/>
        <rFont val="宋体"/>
        <charset val="134"/>
      </rPr>
      <t>在职人员工资</t>
    </r>
  </si>
  <si>
    <r>
      <rPr>
        <sz val="10"/>
        <color theme="1"/>
        <rFont val="宋体"/>
        <charset val="134"/>
      </rPr>
      <t>实际人数减少</t>
    </r>
  </si>
  <si>
    <r>
      <rPr>
        <b/>
        <sz val="10"/>
        <color theme="1"/>
        <rFont val="宋体"/>
        <charset val="134"/>
      </rPr>
      <t>社会保障缴费</t>
    </r>
  </si>
  <si>
    <r>
      <rPr>
        <sz val="10"/>
        <color theme="1"/>
        <rFont val="宋体"/>
        <charset val="134"/>
      </rPr>
      <t>机关事业单位养老保险</t>
    </r>
  </si>
  <si>
    <r>
      <rPr>
        <sz val="10"/>
        <color theme="1"/>
        <rFont val="宋体"/>
        <charset val="134"/>
      </rPr>
      <t>核定基数变化</t>
    </r>
  </si>
  <si>
    <r>
      <rPr>
        <sz val="10"/>
        <color theme="1"/>
        <rFont val="宋体"/>
        <charset val="134"/>
      </rPr>
      <t>工伤保险</t>
    </r>
  </si>
  <si>
    <r>
      <rPr>
        <sz val="10"/>
        <color theme="1"/>
        <rFont val="宋体"/>
        <charset val="134"/>
      </rPr>
      <t>医疗保险</t>
    </r>
  </si>
  <si>
    <r>
      <rPr>
        <sz val="10"/>
        <color theme="1"/>
        <rFont val="宋体"/>
        <charset val="134"/>
      </rPr>
      <t>机关事业单位职业年金</t>
    </r>
  </si>
  <si>
    <r>
      <rPr>
        <sz val="10"/>
        <color theme="1"/>
        <rFont val="宋体"/>
        <charset val="134"/>
      </rPr>
      <t>公务员医疗补助</t>
    </r>
  </si>
  <si>
    <r>
      <rPr>
        <sz val="10"/>
        <color theme="1"/>
        <rFont val="宋体"/>
        <charset val="134"/>
      </rPr>
      <t>失业保险</t>
    </r>
  </si>
  <si>
    <r>
      <rPr>
        <b/>
        <sz val="10"/>
        <color theme="1"/>
        <rFont val="宋体"/>
        <charset val="134"/>
      </rPr>
      <t>住房公积金</t>
    </r>
  </si>
  <si>
    <r>
      <rPr>
        <b/>
        <sz val="10"/>
        <color theme="1"/>
        <rFont val="宋体"/>
        <charset val="134"/>
      </rPr>
      <t>其他工资福利支出</t>
    </r>
  </si>
  <si>
    <r>
      <rPr>
        <sz val="10"/>
        <color theme="1"/>
        <rFont val="宋体"/>
        <charset val="134"/>
      </rPr>
      <t>三类人员</t>
    </r>
  </si>
  <si>
    <r>
      <rPr>
        <sz val="10"/>
        <color theme="1"/>
        <rFont val="宋体"/>
        <charset val="134"/>
      </rPr>
      <t>驻村第一书记及工作队员乡镇工作补贴和伙食补助</t>
    </r>
  </si>
  <si>
    <r>
      <rPr>
        <b/>
        <sz val="10"/>
        <color theme="1"/>
        <rFont val="宋体"/>
        <charset val="134"/>
      </rPr>
      <t>二、离退休人员支出</t>
    </r>
  </si>
  <si>
    <r>
      <rPr>
        <sz val="10"/>
        <color theme="1"/>
        <rFont val="宋体"/>
        <charset val="134"/>
      </rPr>
      <t>离休人员工资</t>
    </r>
  </si>
  <si>
    <r>
      <rPr>
        <sz val="10"/>
        <color theme="1"/>
        <rFont val="宋体"/>
        <charset val="134"/>
      </rPr>
      <t>退休人员福利</t>
    </r>
  </si>
  <si>
    <r>
      <rPr>
        <b/>
        <sz val="10"/>
        <color theme="1"/>
        <rFont val="宋体"/>
        <charset val="134"/>
      </rPr>
      <t>三、对个人和家庭补助支出</t>
    </r>
  </si>
  <si>
    <r>
      <rPr>
        <sz val="10"/>
        <color theme="1"/>
        <rFont val="宋体"/>
        <charset val="134"/>
      </rPr>
      <t>村组干部</t>
    </r>
  </si>
  <si>
    <r>
      <rPr>
        <sz val="10"/>
        <color theme="1"/>
        <rFont val="宋体"/>
        <charset val="134"/>
      </rPr>
      <t>社区人员</t>
    </r>
  </si>
  <si>
    <r>
      <rPr>
        <sz val="10"/>
        <color theme="1"/>
        <rFont val="宋体"/>
        <charset val="134"/>
      </rPr>
      <t>村级卫生防保人员</t>
    </r>
  </si>
  <si>
    <r>
      <rPr>
        <sz val="10"/>
        <color theme="1"/>
        <rFont val="宋体"/>
        <charset val="134"/>
      </rPr>
      <t>临时工</t>
    </r>
  </si>
  <si>
    <r>
      <rPr>
        <sz val="10"/>
        <color theme="1"/>
        <rFont val="宋体"/>
        <charset val="134"/>
      </rPr>
      <t>遗属生活费</t>
    </r>
  </si>
  <si>
    <r>
      <rPr>
        <b/>
        <sz val="10"/>
        <color theme="1"/>
        <rFont val="宋体"/>
        <charset val="134"/>
      </rPr>
      <t>四、基本运转支出</t>
    </r>
  </si>
  <si>
    <r>
      <rPr>
        <sz val="10"/>
        <color theme="1"/>
        <rFont val="宋体"/>
        <charset val="134"/>
      </rPr>
      <t>一般综合定额</t>
    </r>
  </si>
  <si>
    <r>
      <rPr>
        <sz val="10"/>
        <color theme="1"/>
        <rFont val="宋体"/>
        <charset val="134"/>
      </rPr>
      <t>教育公用经费</t>
    </r>
  </si>
  <si>
    <r>
      <rPr>
        <sz val="10"/>
        <color theme="1"/>
        <rFont val="宋体"/>
        <charset val="134"/>
      </rPr>
      <t>会议费</t>
    </r>
  </si>
  <si>
    <r>
      <rPr>
        <sz val="10"/>
        <color theme="1"/>
        <rFont val="宋体"/>
        <charset val="134"/>
      </rPr>
      <t>公务交通补贴</t>
    </r>
  </si>
  <si>
    <t>人大、政协视察经费</t>
  </si>
  <si>
    <r>
      <rPr>
        <sz val="10"/>
        <color theme="1"/>
        <rFont val="宋体"/>
        <charset val="134"/>
      </rPr>
      <t>县四套班子在职领导工作经费（含常委）</t>
    </r>
  </si>
  <si>
    <r>
      <rPr>
        <sz val="10"/>
        <color theme="1"/>
        <rFont val="宋体"/>
        <charset val="134"/>
      </rPr>
      <t>村办公经费</t>
    </r>
  </si>
  <si>
    <r>
      <rPr>
        <sz val="10"/>
        <color theme="1"/>
        <rFont val="宋体"/>
        <charset val="134"/>
      </rPr>
      <t>社区办公经费</t>
    </r>
  </si>
  <si>
    <r>
      <rPr>
        <sz val="10"/>
        <color theme="1"/>
        <rFont val="宋体"/>
        <charset val="134"/>
      </rPr>
      <t>乡村治理专项经费</t>
    </r>
  </si>
  <si>
    <r>
      <rPr>
        <sz val="10"/>
        <color theme="1"/>
        <rFont val="宋体"/>
        <charset val="134"/>
      </rPr>
      <t>社区为民服务专项经费</t>
    </r>
  </si>
  <si>
    <r>
      <rPr>
        <b/>
        <sz val="10"/>
        <color theme="1"/>
        <rFont val="宋体"/>
        <charset val="134"/>
      </rPr>
      <t>五、其他支出</t>
    </r>
  </si>
  <si>
    <r>
      <rPr>
        <sz val="10"/>
        <color theme="1"/>
        <rFont val="Times New Roman"/>
        <charset val="134"/>
      </rPr>
      <t xml:space="preserve">   </t>
    </r>
    <r>
      <rPr>
        <sz val="10"/>
        <color theme="1"/>
        <rFont val="宋体"/>
        <charset val="134"/>
      </rPr>
      <t>科普专项经费</t>
    </r>
  </si>
  <si>
    <r>
      <rPr>
        <sz val="10"/>
        <color theme="1"/>
        <rFont val="宋体"/>
        <charset val="134"/>
      </rPr>
      <t>基本公共卫生经费</t>
    </r>
  </si>
  <si>
    <r>
      <rPr>
        <sz val="10"/>
        <color indexed="8"/>
        <rFont val="宋体"/>
        <charset val="134"/>
      </rPr>
      <t>离退休干部工作经费</t>
    </r>
  </si>
  <si>
    <r>
      <rPr>
        <sz val="10"/>
        <color theme="1"/>
        <rFont val="宋体"/>
        <charset val="134"/>
      </rPr>
      <t>综治工作经费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</si>
  <si>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民族宗教事务业务经费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</si>
  <si>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青少年事务工作经费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</si>
  <si>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少先队事务工作经费</t>
    </r>
  </si>
  <si>
    <t>附件：</t>
  </si>
  <si>
    <t>彭阳县2025年部门预算基本支出统计表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</si>
</sst>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rgb="FFFF0000"/>
      <name val="Times New Roman"/>
      <charset val="134"/>
    </font>
    <font>
      <sz val="9"/>
      <color indexed="8"/>
      <name val="宋体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0"/>
      <color theme="1"/>
      <name val="宋体"/>
      <charset val="134"/>
    </font>
    <font>
      <sz val="10"/>
      <color indexed="8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vertical="center" wrapText="1"/>
    </xf>
    <xf numFmtId="10" fontId="3" fillId="0" borderId="1" xfId="1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3" fontId="3" fillId="0" borderId="0" xfId="1" applyFont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3" fontId="3" fillId="0" borderId="0" xfId="1" applyFont="1" applyFill="1" applyAlignment="1">
      <alignment vertical="center" wrapText="1"/>
    </xf>
    <xf numFmtId="43" fontId="2" fillId="0" borderId="1" xfId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43" fontId="11" fillId="0" borderId="0" xfId="1" applyFont="1" applyAlignment="1">
      <alignment vertical="center" wrapText="1"/>
    </xf>
    <xf numFmtId="43" fontId="11" fillId="0" borderId="0" xfId="1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8"/>
  <sheetViews>
    <sheetView zoomScale="130" zoomScaleNormal="130" workbookViewId="0">
      <pane ySplit="5" topLeftCell="A6" activePane="bottomLeft" state="frozen"/>
      <selection/>
      <selection pane="bottomLeft" activeCell="A26" sqref="$A26:$XFD47"/>
    </sheetView>
  </sheetViews>
  <sheetFormatPr defaultColWidth="9" defaultRowHeight="13.5"/>
  <cols>
    <col min="1" max="1" width="34.725" style="40" customWidth="1"/>
    <col min="2" max="2" width="22.8" style="32" customWidth="1"/>
    <col min="3" max="3" width="20.1416666666667" style="41" customWidth="1"/>
    <col min="4" max="4" width="17.7416666666667" style="32" customWidth="1"/>
    <col min="5" max="5" width="16.3416666666667" style="32" customWidth="1"/>
    <col min="6" max="6" width="12.2" style="32" customWidth="1"/>
    <col min="7" max="7" width="15.75" style="32" customWidth="1"/>
    <col min="8" max="8" width="18.3833333333333" style="32" customWidth="1"/>
    <col min="9" max="9" width="16.8833333333333" style="32" customWidth="1"/>
    <col min="10" max="10" width="10.3833333333333" style="32"/>
    <col min="11" max="11" width="17.1333333333333" style="32"/>
    <col min="12" max="12" width="12.8833333333333" style="32"/>
    <col min="13" max="16384" width="9" style="32"/>
  </cols>
  <sheetData>
    <row r="1" s="32" customFormat="1" ht="19" customHeight="1" spans="1:6">
      <c r="A1" s="42" t="s">
        <v>0</v>
      </c>
      <c r="B1" s="39"/>
      <c r="C1" s="39"/>
      <c r="D1" s="39"/>
      <c r="E1" s="39"/>
      <c r="F1" s="39"/>
    </row>
    <row r="2" s="33" customFormat="1" ht="28" customHeight="1" spans="1:6">
      <c r="A2" s="43" t="s">
        <v>1</v>
      </c>
      <c r="B2" s="44"/>
      <c r="C2" s="44"/>
      <c r="D2" s="44"/>
      <c r="E2" s="44"/>
      <c r="F2" s="44"/>
    </row>
    <row r="3" s="32" customFormat="1" ht="18.5" customHeight="1" spans="1:6">
      <c r="A3" s="45"/>
      <c r="B3" s="46"/>
      <c r="C3" s="46"/>
      <c r="D3" s="46"/>
      <c r="E3" s="46"/>
      <c r="F3" s="47" t="s">
        <v>2</v>
      </c>
    </row>
    <row r="4" s="34" customFormat="1" ht="20.5" customHeight="1" spans="1:6">
      <c r="A4" s="17" t="s">
        <v>3</v>
      </c>
      <c r="B4" s="17" t="s">
        <v>4</v>
      </c>
      <c r="C4" s="17" t="s">
        <v>5</v>
      </c>
      <c r="D4" s="18" t="s">
        <v>6</v>
      </c>
      <c r="E4" s="19"/>
      <c r="F4" s="20" t="s">
        <v>7</v>
      </c>
    </row>
    <row r="5" s="35" customFormat="1" ht="20.5" customHeight="1" spans="1:6">
      <c r="A5" s="17"/>
      <c r="B5" s="17"/>
      <c r="C5" s="17"/>
      <c r="D5" s="17" t="s">
        <v>8</v>
      </c>
      <c r="E5" s="17" t="s">
        <v>9</v>
      </c>
      <c r="F5" s="20"/>
    </row>
    <row r="6" s="35" customFormat="1" ht="18.5" customHeight="1" spans="1:11">
      <c r="A6" s="17" t="s">
        <v>10</v>
      </c>
      <c r="B6" s="21">
        <f>B7+B20+B23+B29+B40</f>
        <v>1319874825.97</v>
      </c>
      <c r="C6" s="21">
        <f>C7+C20+C23+C29+C40</f>
        <v>1279784671.58</v>
      </c>
      <c r="D6" s="21">
        <f t="shared" ref="D6:D47" si="0">C6-B6</f>
        <v>-40090154.3900001</v>
      </c>
      <c r="E6" s="22">
        <f t="shared" ref="E6:E47" si="1">D6/B6</f>
        <v>-0.0303742094334871</v>
      </c>
      <c r="F6" s="23"/>
      <c r="G6" s="48"/>
      <c r="H6" s="48"/>
      <c r="I6" s="48"/>
      <c r="J6" s="48"/>
      <c r="K6" s="48"/>
    </row>
    <row r="7" s="35" customFormat="1" ht="18.5" customHeight="1" spans="1:8">
      <c r="A7" s="25" t="s">
        <v>11</v>
      </c>
      <c r="B7" s="21">
        <f>B8+B9+B16+B17</f>
        <v>1102435148.17</v>
      </c>
      <c r="C7" s="21">
        <f>C8+C9+C16+C17</f>
        <v>1053852670.47</v>
      </c>
      <c r="D7" s="21">
        <f t="shared" si="0"/>
        <v>-48582477.7000002</v>
      </c>
      <c r="E7" s="22">
        <f t="shared" si="1"/>
        <v>-0.0440683316208171</v>
      </c>
      <c r="F7" s="23"/>
      <c r="G7" s="49"/>
      <c r="H7" s="49"/>
    </row>
    <row r="8" s="35" customFormat="1" ht="18.5" customHeight="1" spans="1:6">
      <c r="A8" s="17" t="s">
        <v>12</v>
      </c>
      <c r="B8" s="21">
        <v>792289284.17</v>
      </c>
      <c r="C8" s="21">
        <v>768583575.55</v>
      </c>
      <c r="D8" s="21">
        <f t="shared" si="0"/>
        <v>-23705708.62</v>
      </c>
      <c r="E8" s="22">
        <f t="shared" si="1"/>
        <v>-0.0299205215741799</v>
      </c>
      <c r="F8" s="27" t="s">
        <v>13</v>
      </c>
    </row>
    <row r="9" s="35" customFormat="1" ht="18.5" customHeight="1" spans="1:6">
      <c r="A9" s="17" t="s">
        <v>14</v>
      </c>
      <c r="B9" s="21">
        <f>SUM(B10:B15)</f>
        <v>212982768.57</v>
      </c>
      <c r="C9" s="21">
        <f>SUM(C10:C15)</f>
        <v>194365571.87</v>
      </c>
      <c r="D9" s="21">
        <f t="shared" si="0"/>
        <v>-18617196.7</v>
      </c>
      <c r="E9" s="22">
        <f t="shared" si="1"/>
        <v>-0.0874117508425626</v>
      </c>
      <c r="F9" s="23"/>
    </row>
    <row r="10" s="36" customFormat="1" ht="18.5" customHeight="1" spans="1:6">
      <c r="A10" s="28" t="s">
        <v>15</v>
      </c>
      <c r="B10" s="27">
        <v>95297611.78</v>
      </c>
      <c r="C10" s="27">
        <v>91761468.33</v>
      </c>
      <c r="D10" s="21">
        <f t="shared" si="0"/>
        <v>-3536143.45</v>
      </c>
      <c r="E10" s="22">
        <f t="shared" si="1"/>
        <v>-0.0371063176080781</v>
      </c>
      <c r="F10" s="29" t="s">
        <v>16</v>
      </c>
    </row>
    <row r="11" s="36" customFormat="1" ht="18.5" customHeight="1" spans="1:6">
      <c r="A11" s="28" t="s">
        <v>17</v>
      </c>
      <c r="B11" s="27">
        <v>992570.81</v>
      </c>
      <c r="C11" s="27">
        <v>2887671.01</v>
      </c>
      <c r="D11" s="21">
        <f t="shared" si="0"/>
        <v>1895100.2</v>
      </c>
      <c r="E11" s="22">
        <f t="shared" si="1"/>
        <v>1.90928463834233</v>
      </c>
      <c r="F11" s="29"/>
    </row>
    <row r="12" s="36" customFormat="1" ht="18.5" customHeight="1" spans="1:6">
      <c r="A12" s="28" t="s">
        <v>18</v>
      </c>
      <c r="B12" s="27">
        <v>50355597.18</v>
      </c>
      <c r="C12" s="27">
        <v>48465052.93</v>
      </c>
      <c r="D12" s="21">
        <f t="shared" si="0"/>
        <v>-1890544.25</v>
      </c>
      <c r="E12" s="22">
        <f t="shared" si="1"/>
        <v>-0.0375438750779204</v>
      </c>
      <c r="F12" s="29"/>
    </row>
    <row r="13" s="36" customFormat="1" ht="18.5" customHeight="1" spans="1:6">
      <c r="A13" s="28" t="s">
        <v>19</v>
      </c>
      <c r="B13" s="27">
        <v>47393578.21</v>
      </c>
      <c r="C13" s="27">
        <v>45620499.64</v>
      </c>
      <c r="D13" s="21">
        <f t="shared" si="0"/>
        <v>-1773078.57</v>
      </c>
      <c r="E13" s="22">
        <f t="shared" si="1"/>
        <v>-0.0374117894653053</v>
      </c>
      <c r="F13" s="29"/>
    </row>
    <row r="14" s="36" customFormat="1" ht="18.5" customHeight="1" spans="1:6">
      <c r="A14" s="28" t="s">
        <v>20</v>
      </c>
      <c r="B14" s="27">
        <v>16375525.96</v>
      </c>
      <c r="C14" s="27">
        <v>3159855.76</v>
      </c>
      <c r="D14" s="21">
        <f t="shared" si="0"/>
        <v>-13215670.2</v>
      </c>
      <c r="E14" s="22">
        <f t="shared" si="1"/>
        <v>-0.807037907196478</v>
      </c>
      <c r="F14" s="29"/>
    </row>
    <row r="15" s="36" customFormat="1" ht="18.5" customHeight="1" spans="1:6">
      <c r="A15" s="28" t="s">
        <v>21</v>
      </c>
      <c r="B15" s="27">
        <v>2567884.63</v>
      </c>
      <c r="C15" s="27">
        <v>2471024.2</v>
      </c>
      <c r="D15" s="21">
        <f t="shared" si="0"/>
        <v>-96860.4299999997</v>
      </c>
      <c r="E15" s="22">
        <f t="shared" si="1"/>
        <v>-0.0377199305873799</v>
      </c>
      <c r="F15" s="29"/>
    </row>
    <row r="16" s="36" customFormat="1" ht="18.5" customHeight="1" spans="1:6">
      <c r="A16" s="17" t="s">
        <v>22</v>
      </c>
      <c r="B16" s="21">
        <v>76059036.9</v>
      </c>
      <c r="C16" s="21">
        <v>69686872.53</v>
      </c>
      <c r="D16" s="21">
        <f t="shared" si="0"/>
        <v>-6372164.37</v>
      </c>
      <c r="E16" s="22">
        <f t="shared" si="1"/>
        <v>-0.0837791882426532</v>
      </c>
      <c r="F16" s="29"/>
    </row>
    <row r="17" s="37" customFormat="1" ht="18.5" customHeight="1" spans="1:6">
      <c r="A17" s="17" t="s">
        <v>23</v>
      </c>
      <c r="B17" s="21">
        <f>SUM(B18:B19)</f>
        <v>21104058.53</v>
      </c>
      <c r="C17" s="21">
        <f>SUM(C18:C19)</f>
        <v>21216650.52</v>
      </c>
      <c r="D17" s="21">
        <f t="shared" si="0"/>
        <v>112591.989999998</v>
      </c>
      <c r="E17" s="22">
        <f t="shared" si="1"/>
        <v>0.00533508708004888</v>
      </c>
      <c r="F17" s="23"/>
    </row>
    <row r="18" s="36" customFormat="1" ht="18.5" customHeight="1" spans="1:6">
      <c r="A18" s="28" t="s">
        <v>24</v>
      </c>
      <c r="B18" s="27">
        <v>13232058.53</v>
      </c>
      <c r="C18" s="27">
        <v>13300970.52</v>
      </c>
      <c r="D18" s="21">
        <f t="shared" si="0"/>
        <v>68911.9900000002</v>
      </c>
      <c r="E18" s="22">
        <f t="shared" si="1"/>
        <v>0.00520795686051127</v>
      </c>
      <c r="F18" s="29"/>
    </row>
    <row r="19" s="36" customFormat="1" ht="26" customHeight="1" spans="1:6">
      <c r="A19" s="28" t="s">
        <v>25</v>
      </c>
      <c r="B19" s="27">
        <v>7872000</v>
      </c>
      <c r="C19" s="27">
        <v>7915680</v>
      </c>
      <c r="D19" s="21">
        <f t="shared" si="0"/>
        <v>43680</v>
      </c>
      <c r="E19" s="22">
        <f t="shared" si="1"/>
        <v>0.00554878048780488</v>
      </c>
      <c r="F19" s="29"/>
    </row>
    <row r="20" s="38" customFormat="1" ht="18.5" customHeight="1" spans="1:6">
      <c r="A20" s="25" t="s">
        <v>26</v>
      </c>
      <c r="B20" s="21">
        <f>SUM(B21:B22)</f>
        <v>45521909.82</v>
      </c>
      <c r="C20" s="21">
        <f>SUM(C21:C22)</f>
        <v>44913400.01</v>
      </c>
      <c r="D20" s="21">
        <f t="shared" si="0"/>
        <v>-608509.810000002</v>
      </c>
      <c r="E20" s="22">
        <f t="shared" si="1"/>
        <v>-0.0133674051112121</v>
      </c>
      <c r="F20" s="29"/>
    </row>
    <row r="21" s="36" customFormat="1" ht="18.5" customHeight="1" spans="1:6">
      <c r="A21" s="28" t="s">
        <v>27</v>
      </c>
      <c r="B21" s="27">
        <v>156938</v>
      </c>
      <c r="C21" s="27">
        <v>156938</v>
      </c>
      <c r="D21" s="21">
        <f t="shared" si="0"/>
        <v>0</v>
      </c>
      <c r="E21" s="22">
        <f t="shared" si="1"/>
        <v>0</v>
      </c>
      <c r="F21" s="29"/>
    </row>
    <row r="22" s="36" customFormat="1" ht="18.5" customHeight="1" spans="1:6">
      <c r="A22" s="28" t="s">
        <v>28</v>
      </c>
      <c r="B22" s="27">
        <v>45364971.82</v>
      </c>
      <c r="C22" s="27">
        <v>44756462.01</v>
      </c>
      <c r="D22" s="21">
        <f t="shared" si="0"/>
        <v>-608509.810000002</v>
      </c>
      <c r="E22" s="22">
        <f t="shared" si="1"/>
        <v>-0.0134136490245042</v>
      </c>
      <c r="F22" s="29"/>
    </row>
    <row r="23" s="35" customFormat="1" ht="18.5" customHeight="1" spans="1:6">
      <c r="A23" s="25" t="s">
        <v>29</v>
      </c>
      <c r="B23" s="21">
        <f>SUM(B24:B28)</f>
        <v>69028913.98</v>
      </c>
      <c r="C23" s="21">
        <f>SUM(C24:C28)</f>
        <v>78981581.1</v>
      </c>
      <c r="D23" s="21">
        <f t="shared" si="0"/>
        <v>9952667.12000002</v>
      </c>
      <c r="E23" s="22">
        <f t="shared" si="1"/>
        <v>0.144181134341526</v>
      </c>
      <c r="F23" s="23"/>
    </row>
    <row r="24" s="36" customFormat="1" ht="18.5" customHeight="1" spans="1:6">
      <c r="A24" s="28" t="s">
        <v>30</v>
      </c>
      <c r="B24" s="27">
        <v>60074838.76</v>
      </c>
      <c r="C24" s="27">
        <v>64710231.88</v>
      </c>
      <c r="D24" s="21">
        <f t="shared" si="0"/>
        <v>4635393.12</v>
      </c>
      <c r="E24" s="22">
        <f t="shared" si="1"/>
        <v>0.0771603089692588</v>
      </c>
      <c r="F24" s="29"/>
    </row>
    <row r="25" s="36" customFormat="1" ht="18.5" customHeight="1" spans="1:6">
      <c r="A25" s="28" t="s">
        <v>31</v>
      </c>
      <c r="B25" s="27">
        <v>4194995.22</v>
      </c>
      <c r="C25" s="27">
        <v>9493669.22</v>
      </c>
      <c r="D25" s="21">
        <f t="shared" si="0"/>
        <v>5298674</v>
      </c>
      <c r="E25" s="22">
        <f t="shared" si="1"/>
        <v>1.26309416867464</v>
      </c>
      <c r="F25" s="29"/>
    </row>
    <row r="26" s="36" customFormat="1" ht="18.05" customHeight="1" spans="1:6">
      <c r="A26" s="28" t="s">
        <v>32</v>
      </c>
      <c r="B26" s="27">
        <v>2353300</v>
      </c>
      <c r="C26" s="27">
        <v>2330000</v>
      </c>
      <c r="D26" s="21">
        <f t="shared" si="0"/>
        <v>-23300</v>
      </c>
      <c r="E26" s="22">
        <f t="shared" si="1"/>
        <v>-0.0099009900990099</v>
      </c>
      <c r="F26" s="29"/>
    </row>
    <row r="27" s="36" customFormat="1" ht="18.05" customHeight="1" spans="1:6">
      <c r="A27" s="28" t="s">
        <v>33</v>
      </c>
      <c r="B27" s="27">
        <v>612000</v>
      </c>
      <c r="C27" s="27">
        <v>633600</v>
      </c>
      <c r="D27" s="21">
        <f t="shared" si="0"/>
        <v>21600</v>
      </c>
      <c r="E27" s="22">
        <f t="shared" si="1"/>
        <v>0.0352941176470588</v>
      </c>
      <c r="F27" s="29"/>
    </row>
    <row r="28" s="36" customFormat="1" ht="18.05" customHeight="1" spans="1:6">
      <c r="A28" s="28" t="s">
        <v>34</v>
      </c>
      <c r="B28" s="27">
        <v>1793780</v>
      </c>
      <c r="C28" s="27">
        <v>1814080</v>
      </c>
      <c r="D28" s="21">
        <f t="shared" si="0"/>
        <v>20300</v>
      </c>
      <c r="E28" s="22">
        <f t="shared" si="1"/>
        <v>0.0113168838988059</v>
      </c>
      <c r="F28" s="29"/>
    </row>
    <row r="29" s="35" customFormat="1" ht="18.05" customHeight="1" spans="1:6">
      <c r="A29" s="25" t="s">
        <v>35</v>
      </c>
      <c r="B29" s="21">
        <f>SUM(B30:B39)</f>
        <v>86425735</v>
      </c>
      <c r="C29" s="21">
        <f>SUM(C30:C39)</f>
        <v>84878445</v>
      </c>
      <c r="D29" s="21">
        <f t="shared" si="0"/>
        <v>-1547290</v>
      </c>
      <c r="E29" s="22">
        <f t="shared" si="1"/>
        <v>-0.0179031164733514</v>
      </c>
      <c r="F29" s="23"/>
    </row>
    <row r="30" s="36" customFormat="1" ht="18.05" customHeight="1" spans="1:6">
      <c r="A30" s="28" t="s">
        <v>36</v>
      </c>
      <c r="B30" s="27">
        <v>15314500</v>
      </c>
      <c r="C30" s="27">
        <v>14526450</v>
      </c>
      <c r="D30" s="21">
        <f t="shared" si="0"/>
        <v>-788050</v>
      </c>
      <c r="E30" s="22">
        <f t="shared" si="1"/>
        <v>-0.0514577687812204</v>
      </c>
      <c r="F30" s="29"/>
    </row>
    <row r="31" s="36" customFormat="1" ht="18.05" customHeight="1" spans="1:6">
      <c r="A31" s="28" t="s">
        <v>37</v>
      </c>
      <c r="B31" s="27">
        <v>38530095</v>
      </c>
      <c r="C31" s="27">
        <v>37854785</v>
      </c>
      <c r="D31" s="21">
        <f t="shared" si="0"/>
        <v>-675310</v>
      </c>
      <c r="E31" s="22">
        <f t="shared" si="1"/>
        <v>-0.0175268189709888</v>
      </c>
      <c r="F31" s="29"/>
    </row>
    <row r="32" s="36" customFormat="1" ht="18.05" customHeight="1" spans="1:6">
      <c r="A32" s="28" t="s">
        <v>38</v>
      </c>
      <c r="B32" s="27">
        <v>176000</v>
      </c>
      <c r="C32" s="27">
        <v>167200</v>
      </c>
      <c r="D32" s="21">
        <f t="shared" si="0"/>
        <v>-8800</v>
      </c>
      <c r="E32" s="22">
        <f t="shared" si="1"/>
        <v>-0.05</v>
      </c>
      <c r="F32" s="29"/>
    </row>
    <row r="33" s="36" customFormat="1" ht="18.05" customHeight="1" spans="1:6">
      <c r="A33" s="28" t="s">
        <v>39</v>
      </c>
      <c r="B33" s="27">
        <v>8356140</v>
      </c>
      <c r="C33" s="27">
        <v>7979010</v>
      </c>
      <c r="D33" s="21">
        <f t="shared" si="0"/>
        <v>-377130</v>
      </c>
      <c r="E33" s="22">
        <f t="shared" si="1"/>
        <v>-0.0451320825165687</v>
      </c>
      <c r="F33" s="29"/>
    </row>
    <row r="34" s="36" customFormat="1" ht="18.05" customHeight="1" spans="1:6">
      <c r="A34" s="30" t="s">
        <v>40</v>
      </c>
      <c r="B34" s="27">
        <v>394000</v>
      </c>
      <c r="C34" s="27">
        <v>750000</v>
      </c>
      <c r="D34" s="21">
        <f t="shared" si="0"/>
        <v>356000</v>
      </c>
      <c r="E34" s="22">
        <f t="shared" si="1"/>
        <v>0.903553299492386</v>
      </c>
      <c r="F34" s="29"/>
    </row>
    <row r="35" s="36" customFormat="1" ht="18.05" customHeight="1" spans="1:6">
      <c r="A35" s="28" t="s">
        <v>41</v>
      </c>
      <c r="B35" s="27">
        <v>1080000</v>
      </c>
      <c r="C35" s="27">
        <v>1026000</v>
      </c>
      <c r="D35" s="21">
        <f t="shared" si="0"/>
        <v>-54000</v>
      </c>
      <c r="E35" s="22">
        <f t="shared" si="1"/>
        <v>-0.05</v>
      </c>
      <c r="F35" s="29"/>
    </row>
    <row r="36" s="36" customFormat="1" ht="18.05" customHeight="1" spans="1:6">
      <c r="A36" s="28" t="s">
        <v>42</v>
      </c>
      <c r="B36" s="27">
        <v>9360000</v>
      </c>
      <c r="C36" s="27">
        <v>9360000</v>
      </c>
      <c r="D36" s="21">
        <f t="shared" si="0"/>
        <v>0</v>
      </c>
      <c r="E36" s="22">
        <f t="shared" si="1"/>
        <v>0</v>
      </c>
      <c r="F36" s="29"/>
    </row>
    <row r="37" s="36" customFormat="1" ht="18.05" customHeight="1" spans="1:6">
      <c r="A37" s="28" t="s">
        <v>43</v>
      </c>
      <c r="B37" s="27">
        <v>420000</v>
      </c>
      <c r="C37" s="27">
        <v>420000</v>
      </c>
      <c r="D37" s="21">
        <f t="shared" si="0"/>
        <v>0</v>
      </c>
      <c r="E37" s="22">
        <f t="shared" si="1"/>
        <v>0</v>
      </c>
      <c r="F37" s="29"/>
    </row>
    <row r="38" s="36" customFormat="1" ht="18.05" customHeight="1" spans="1:6">
      <c r="A38" s="28" t="s">
        <v>44</v>
      </c>
      <c r="B38" s="27">
        <v>12480000</v>
      </c>
      <c r="C38" s="27">
        <v>12480000</v>
      </c>
      <c r="D38" s="21">
        <f t="shared" si="0"/>
        <v>0</v>
      </c>
      <c r="E38" s="22">
        <f t="shared" si="1"/>
        <v>0</v>
      </c>
      <c r="F38" s="29"/>
    </row>
    <row r="39" s="36" customFormat="1" ht="18.05" customHeight="1" spans="1:6">
      <c r="A39" s="28" t="s">
        <v>45</v>
      </c>
      <c r="B39" s="27">
        <v>315000</v>
      </c>
      <c r="C39" s="27">
        <v>315000</v>
      </c>
      <c r="D39" s="21">
        <f t="shared" si="0"/>
        <v>0</v>
      </c>
      <c r="E39" s="22">
        <f t="shared" si="1"/>
        <v>0</v>
      </c>
      <c r="F39" s="29"/>
    </row>
    <row r="40" s="37" customFormat="1" ht="18.05" customHeight="1" spans="1:6">
      <c r="A40" s="25" t="s">
        <v>46</v>
      </c>
      <c r="B40" s="21">
        <f>SUM(B41:B47)</f>
        <v>16463119</v>
      </c>
      <c r="C40" s="21">
        <f>SUM(C41:C47)</f>
        <v>17158575</v>
      </c>
      <c r="D40" s="21">
        <f t="shared" si="0"/>
        <v>695456</v>
      </c>
      <c r="E40" s="22">
        <f t="shared" si="1"/>
        <v>0.0422432711565773</v>
      </c>
      <c r="F40" s="23"/>
    </row>
    <row r="41" s="39" customFormat="1" ht="18.05" customHeight="1" spans="1:6">
      <c r="A41" s="50" t="s">
        <v>47</v>
      </c>
      <c r="B41" s="27">
        <v>500000</v>
      </c>
      <c r="C41" s="27">
        <v>500000</v>
      </c>
      <c r="D41" s="21">
        <f t="shared" si="0"/>
        <v>0</v>
      </c>
      <c r="E41" s="22">
        <f t="shared" si="1"/>
        <v>0</v>
      </c>
      <c r="F41" s="29"/>
    </row>
    <row r="42" s="36" customFormat="1" ht="18.05" customHeight="1" spans="1:6">
      <c r="A42" s="50" t="s">
        <v>48</v>
      </c>
      <c r="B42" s="27">
        <v>14329000</v>
      </c>
      <c r="C42" s="27">
        <v>15134000</v>
      </c>
      <c r="D42" s="21">
        <f t="shared" si="0"/>
        <v>805000</v>
      </c>
      <c r="E42" s="22">
        <f t="shared" si="1"/>
        <v>0.0561797752808989</v>
      </c>
      <c r="F42" s="29"/>
    </row>
    <row r="43" s="39" customFormat="1" ht="18.05" customHeight="1" spans="1:6">
      <c r="A43" s="51" t="s">
        <v>49</v>
      </c>
      <c r="B43" s="27">
        <v>491200</v>
      </c>
      <c r="C43" s="27">
        <v>468920</v>
      </c>
      <c r="D43" s="21">
        <f t="shared" si="0"/>
        <v>-22280</v>
      </c>
      <c r="E43" s="22">
        <f t="shared" si="1"/>
        <v>-0.0453583061889251</v>
      </c>
      <c r="F43" s="29"/>
    </row>
    <row r="44" s="36" customFormat="1" ht="18.05" customHeight="1" spans="1:6">
      <c r="A44" s="28" t="s">
        <v>50</v>
      </c>
      <c r="B44" s="27">
        <v>125671</v>
      </c>
      <c r="C44" s="27">
        <v>125671</v>
      </c>
      <c r="D44" s="21">
        <f t="shared" si="0"/>
        <v>0</v>
      </c>
      <c r="E44" s="22">
        <f t="shared" si="1"/>
        <v>0</v>
      </c>
      <c r="F44" s="29"/>
    </row>
    <row r="45" s="39" customFormat="1" ht="18.05" customHeight="1" spans="1:6">
      <c r="A45" s="50" t="s">
        <v>51</v>
      </c>
      <c r="B45" s="27">
        <v>826248</v>
      </c>
      <c r="C45" s="27">
        <v>739284</v>
      </c>
      <c r="D45" s="21">
        <f t="shared" si="0"/>
        <v>-86964</v>
      </c>
      <c r="E45" s="22">
        <f t="shared" si="1"/>
        <v>-0.105251691985941</v>
      </c>
      <c r="F45" s="52"/>
    </row>
    <row r="46" s="39" customFormat="1" ht="18.05" customHeight="1" spans="1:6">
      <c r="A46" s="50" t="s">
        <v>52</v>
      </c>
      <c r="B46" s="27">
        <v>160000</v>
      </c>
      <c r="C46" s="27">
        <v>161200</v>
      </c>
      <c r="D46" s="21">
        <f t="shared" si="0"/>
        <v>1200</v>
      </c>
      <c r="E46" s="22">
        <f t="shared" si="1"/>
        <v>0.0075</v>
      </c>
      <c r="F46" s="52"/>
    </row>
    <row r="47" s="39" customFormat="1" ht="18.05" customHeight="1" spans="1:6">
      <c r="A47" s="50" t="s">
        <v>53</v>
      </c>
      <c r="B47" s="27">
        <v>31000</v>
      </c>
      <c r="C47" s="27">
        <v>29500</v>
      </c>
      <c r="D47" s="21">
        <f t="shared" si="0"/>
        <v>-1500</v>
      </c>
      <c r="E47" s="22">
        <f t="shared" si="1"/>
        <v>-0.0483870967741935</v>
      </c>
      <c r="F47" s="52"/>
    </row>
    <row r="48" s="32" customFormat="1" spans="1:1">
      <c r="A48" s="40"/>
    </row>
    <row r="49" s="32" customFormat="1" spans="1:1">
      <c r="A49" s="40"/>
    </row>
    <row r="50" s="32" customFormat="1" spans="1:1">
      <c r="A50" s="40"/>
    </row>
    <row r="51" s="32" customFormat="1" spans="1:1">
      <c r="A51" s="40"/>
    </row>
    <row r="52" s="32" customFormat="1"/>
    <row r="53" s="32" customFormat="1"/>
    <row r="54" s="32" customFormat="1"/>
    <row r="55" s="32" customFormat="1"/>
    <row r="56" s="32" customFormat="1"/>
    <row r="57" s="32" customFormat="1"/>
    <row r="58" s="32" customFormat="1"/>
    <row r="59" s="32" customFormat="1"/>
    <row r="60" s="32" customFormat="1"/>
    <row r="61" s="32" customFormat="1" spans="1:1">
      <c r="A61" s="40"/>
    </row>
    <row r="62" s="32" customFormat="1" spans="1:1">
      <c r="A62" s="40"/>
    </row>
    <row r="63" s="32" customFormat="1" spans="1:1">
      <c r="A63" s="40"/>
    </row>
    <row r="64" s="32" customFormat="1" spans="1:1">
      <c r="A64" s="40"/>
    </row>
    <row r="65" s="32" customFormat="1" spans="1:1">
      <c r="A65" s="40"/>
    </row>
    <row r="66" s="32" customFormat="1" spans="1:1">
      <c r="A66" s="40"/>
    </row>
    <row r="67" s="32" customFormat="1" spans="1:1">
      <c r="A67" s="40"/>
    </row>
    <row r="68" s="32" customFormat="1" spans="1:1">
      <c r="A68" s="40"/>
    </row>
    <row r="69" s="32" customFormat="1" spans="1:1">
      <c r="A69" s="40"/>
    </row>
    <row r="70" s="32" customFormat="1" spans="1:1">
      <c r="A70" s="40"/>
    </row>
    <row r="71" s="32" customFormat="1" spans="1:1">
      <c r="A71" s="40"/>
    </row>
    <row r="72" s="32" customFormat="1" spans="1:1">
      <c r="A72" s="40"/>
    </row>
    <row r="73" s="32" customFormat="1" spans="1:1">
      <c r="A73" s="40"/>
    </row>
    <row r="74" s="32" customFormat="1" spans="1:1">
      <c r="A74" s="40"/>
    </row>
    <row r="75" s="32" customFormat="1" spans="1:1">
      <c r="A75" s="40"/>
    </row>
    <row r="76" s="32" customFormat="1" spans="1:1">
      <c r="A76" s="40"/>
    </row>
    <row r="77" s="32" customFormat="1" spans="1:1">
      <c r="A77" s="40"/>
    </row>
    <row r="78" s="32" customFormat="1" spans="1:1">
      <c r="A78" s="40"/>
    </row>
    <row r="79" s="32" customFormat="1" spans="1:1">
      <c r="A79" s="40"/>
    </row>
    <row r="80" s="32" customFormat="1" spans="1:1">
      <c r="A80" s="40"/>
    </row>
    <row r="81" s="32" customFormat="1" spans="1:1">
      <c r="A81" s="40"/>
    </row>
    <row r="82" s="32" customFormat="1" spans="1:1">
      <c r="A82" s="40"/>
    </row>
    <row r="83" s="32" customFormat="1" spans="1:1">
      <c r="A83" s="40"/>
    </row>
    <row r="84" s="32" customFormat="1" spans="1:1">
      <c r="A84" s="40"/>
    </row>
    <row r="85" s="32" customFormat="1" spans="1:1">
      <c r="A85" s="40"/>
    </row>
    <row r="86" s="32" customFormat="1" spans="1:1">
      <c r="A86" s="40"/>
    </row>
    <row r="87" s="32" customFormat="1" spans="1:1">
      <c r="A87" s="40"/>
    </row>
    <row r="88" s="32" customFormat="1" spans="1:1">
      <c r="A88" s="40"/>
    </row>
    <row r="89" s="32" customFormat="1" spans="1:1">
      <c r="A89" s="40"/>
    </row>
    <row r="90" s="32" customFormat="1" spans="1:1">
      <c r="A90" s="40"/>
    </row>
    <row r="91" s="32" customFormat="1" spans="1:1">
      <c r="A91" s="40"/>
    </row>
    <row r="92" s="32" customFormat="1" spans="1:1">
      <c r="A92" s="40"/>
    </row>
    <row r="93" s="32" customFormat="1" spans="1:1">
      <c r="A93" s="40"/>
    </row>
    <row r="94" s="32" customFormat="1" spans="1:1">
      <c r="A94" s="40"/>
    </row>
    <row r="95" s="32" customFormat="1" spans="1:1">
      <c r="A95" s="40"/>
    </row>
    <row r="96" s="32" customFormat="1" spans="1:1">
      <c r="A96" s="40"/>
    </row>
    <row r="97" s="32" customFormat="1" spans="1:1">
      <c r="A97" s="40"/>
    </row>
    <row r="98" s="32" customFormat="1" spans="1:1">
      <c r="A98" s="40"/>
    </row>
    <row r="99" s="32" customFormat="1" spans="1:1">
      <c r="A99" s="40"/>
    </row>
    <row r="100" s="32" customFormat="1" spans="1:1">
      <c r="A100" s="40"/>
    </row>
    <row r="101" s="32" customFormat="1" spans="1:1">
      <c r="A101" s="40"/>
    </row>
    <row r="102" s="32" customFormat="1" spans="1:1">
      <c r="A102" s="40"/>
    </row>
    <row r="103" s="32" customFormat="1" spans="1:1">
      <c r="A103" s="40"/>
    </row>
    <row r="104" s="32" customFormat="1" spans="1:1">
      <c r="A104" s="40"/>
    </row>
    <row r="105" s="32" customFormat="1" spans="1:1">
      <c r="A105" s="40"/>
    </row>
    <row r="106" s="32" customFormat="1" spans="1:1">
      <c r="A106" s="40"/>
    </row>
    <row r="107" s="32" customFormat="1" spans="1:1">
      <c r="A107" s="40"/>
    </row>
    <row r="108" s="32" customFormat="1" spans="1:1">
      <c r="A108" s="40"/>
    </row>
    <row r="109" s="32" customFormat="1" spans="1:1">
      <c r="A109" s="40"/>
    </row>
    <row r="110" s="32" customFormat="1" spans="1:1">
      <c r="A110" s="40"/>
    </row>
    <row r="111" s="32" customFormat="1" spans="1:1">
      <c r="A111" s="40"/>
    </row>
    <row r="112" s="32" customFormat="1" spans="1:1">
      <c r="A112" s="40"/>
    </row>
    <row r="113" s="32" customFormat="1" spans="1:1">
      <c r="A113" s="40"/>
    </row>
    <row r="114" s="32" customFormat="1" spans="1:1">
      <c r="A114" s="40"/>
    </row>
    <row r="115" s="32" customFormat="1" spans="1:1">
      <c r="A115" s="40"/>
    </row>
    <row r="116" s="32" customFormat="1" spans="1:1">
      <c r="A116" s="40"/>
    </row>
    <row r="117" s="32" customFormat="1" spans="1:1">
      <c r="A117" s="40"/>
    </row>
    <row r="118" s="32" customFormat="1" spans="1:1">
      <c r="A118" s="40"/>
    </row>
  </sheetData>
  <mergeCells count="6">
    <mergeCell ref="A2:F2"/>
    <mergeCell ref="D4:E4"/>
    <mergeCell ref="A4:A5"/>
    <mergeCell ref="B4:B5"/>
    <mergeCell ref="C4:C5"/>
    <mergeCell ref="F4:F5"/>
  </mergeCells>
  <pageMargins left="1.37777777777778" right="0.786805555555556" top="0.747916666666667" bottom="0.747916666666667" header="0.314583333333333" footer="0.314583333333333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8"/>
  <sheetViews>
    <sheetView tabSelected="1" zoomScale="115" zoomScaleNormal="115" workbookViewId="0">
      <pane ySplit="5" topLeftCell="A13" activePane="bottomLeft" state="frozen"/>
      <selection/>
      <selection pane="bottomLeft" activeCell="A2" sqref="A2:F2"/>
    </sheetView>
  </sheetViews>
  <sheetFormatPr defaultColWidth="9" defaultRowHeight="13.5"/>
  <cols>
    <col min="1" max="1" width="34.875" style="8" customWidth="1"/>
    <col min="2" max="2" width="21" customWidth="1"/>
    <col min="3" max="3" width="22.625" style="9" customWidth="1"/>
    <col min="4" max="4" width="19.375" customWidth="1"/>
    <col min="5" max="5" width="14.4" customWidth="1"/>
    <col min="6" max="6" width="11.8333333333333" customWidth="1"/>
    <col min="7" max="7" width="15.75" customWidth="1"/>
    <col min="8" max="8" width="18.3833333333333" customWidth="1"/>
    <col min="9" max="9" width="16.8833333333333" customWidth="1"/>
    <col min="10" max="10" width="10.3833333333333"/>
    <col min="11" max="11" width="17.1333333333333"/>
    <col min="12" max="12" width="12.8833333333333"/>
  </cols>
  <sheetData>
    <row r="1" customFormat="1" ht="19" customHeight="1" spans="1:6">
      <c r="A1" s="10" t="s">
        <v>54</v>
      </c>
      <c r="B1" s="11"/>
      <c r="C1" s="11"/>
      <c r="D1" s="11"/>
      <c r="E1" s="11"/>
      <c r="F1" s="11"/>
    </row>
    <row r="2" s="1" customFormat="1" ht="31" customHeight="1" spans="1:6">
      <c r="A2" s="12" t="s">
        <v>55</v>
      </c>
      <c r="B2" s="13"/>
      <c r="C2" s="13"/>
      <c r="D2" s="13"/>
      <c r="E2" s="13"/>
      <c r="F2" s="13"/>
    </row>
    <row r="3" s="2" customFormat="1" ht="18.5" customHeight="1" spans="1:6">
      <c r="A3" s="14"/>
      <c r="B3" s="15"/>
      <c r="C3" s="15"/>
      <c r="D3" s="15"/>
      <c r="E3" s="15"/>
      <c r="F3" s="16" t="s">
        <v>2</v>
      </c>
    </row>
    <row r="4" s="3" customFormat="1" ht="18.5" customHeight="1" spans="1:6">
      <c r="A4" s="17" t="s">
        <v>3</v>
      </c>
      <c r="B4" s="17" t="s">
        <v>4</v>
      </c>
      <c r="C4" s="17" t="s">
        <v>5</v>
      </c>
      <c r="D4" s="18" t="s">
        <v>6</v>
      </c>
      <c r="E4" s="19"/>
      <c r="F4" s="20" t="s">
        <v>7</v>
      </c>
    </row>
    <row r="5" s="4" customFormat="1" ht="18.5" customHeight="1" spans="1:6">
      <c r="A5" s="17"/>
      <c r="B5" s="17"/>
      <c r="C5" s="17"/>
      <c r="D5" s="17" t="s">
        <v>8</v>
      </c>
      <c r="E5" s="17" t="s">
        <v>9</v>
      </c>
      <c r="F5" s="20"/>
    </row>
    <row r="6" s="4" customFormat="1" ht="18.5" customHeight="1" spans="1:11">
      <c r="A6" s="17" t="s">
        <v>10</v>
      </c>
      <c r="B6" s="21">
        <v>131987.482597</v>
      </c>
      <c r="C6" s="21">
        <f>C7+C20+C23+C29+C40</f>
        <v>127978.467158</v>
      </c>
      <c r="D6" s="21">
        <f>C6-B6</f>
        <v>-4009.015439</v>
      </c>
      <c r="E6" s="22">
        <f>D6/B6</f>
        <v>-0.030374209433487</v>
      </c>
      <c r="F6" s="23"/>
      <c r="G6" s="24"/>
      <c r="H6" s="24"/>
      <c r="I6" s="24"/>
      <c r="J6" s="24"/>
      <c r="K6" s="24"/>
    </row>
    <row r="7" s="5" customFormat="1" ht="18.5" customHeight="1" spans="1:8">
      <c r="A7" s="25" t="s">
        <v>11</v>
      </c>
      <c r="B7" s="21">
        <v>110243.514817</v>
      </c>
      <c r="C7" s="21">
        <f>C8+C9+C16+C17</f>
        <v>105385.267047</v>
      </c>
      <c r="D7" s="21">
        <f t="shared" ref="D7:D47" si="0">C7-B7</f>
        <v>-4858.24777000002</v>
      </c>
      <c r="E7" s="22">
        <f t="shared" ref="E7:E47" si="1">D7/B7</f>
        <v>-0.0440683316208171</v>
      </c>
      <c r="F7" s="23"/>
      <c r="G7" s="26"/>
      <c r="H7" s="26"/>
    </row>
    <row r="8" s="5" customFormat="1" ht="18.5" customHeight="1" spans="1:6">
      <c r="A8" s="17" t="s">
        <v>12</v>
      </c>
      <c r="B8" s="21">
        <v>79228.928417</v>
      </c>
      <c r="C8" s="21">
        <v>76858.357555</v>
      </c>
      <c r="D8" s="21">
        <f t="shared" si="0"/>
        <v>-2370.57086200001</v>
      </c>
      <c r="E8" s="22">
        <f t="shared" si="1"/>
        <v>-0.02992052157418</v>
      </c>
      <c r="F8" s="27"/>
    </row>
    <row r="9" s="5" customFormat="1" ht="18.5" customHeight="1" spans="1:6">
      <c r="A9" s="17" t="s">
        <v>14</v>
      </c>
      <c r="B9" s="21">
        <v>21298.276857</v>
      </c>
      <c r="C9" s="21">
        <v>19436.557187</v>
      </c>
      <c r="D9" s="21">
        <f t="shared" si="0"/>
        <v>-1861.71967</v>
      </c>
      <c r="E9" s="22">
        <f t="shared" si="1"/>
        <v>-0.0874117508425626</v>
      </c>
      <c r="F9" s="23"/>
    </row>
    <row r="10" s="6" customFormat="1" ht="18.5" customHeight="1" spans="1:6">
      <c r="A10" s="28" t="s">
        <v>15</v>
      </c>
      <c r="B10" s="21">
        <v>9529.761178</v>
      </c>
      <c r="C10" s="21">
        <v>9176.146833</v>
      </c>
      <c r="D10" s="21">
        <f t="shared" si="0"/>
        <v>-353.614345</v>
      </c>
      <c r="E10" s="22">
        <f t="shared" si="1"/>
        <v>-0.037106317608078</v>
      </c>
      <c r="F10" s="29"/>
    </row>
    <row r="11" s="6" customFormat="1" ht="18.5" customHeight="1" spans="1:6">
      <c r="A11" s="28" t="s">
        <v>17</v>
      </c>
      <c r="B11" s="21">
        <v>99.257081</v>
      </c>
      <c r="C11" s="21">
        <v>288.767101</v>
      </c>
      <c r="D11" s="21">
        <f t="shared" si="0"/>
        <v>189.51002</v>
      </c>
      <c r="E11" s="22">
        <f t="shared" si="1"/>
        <v>1.90928463834233</v>
      </c>
      <c r="F11" s="29"/>
    </row>
    <row r="12" s="6" customFormat="1" ht="18.5" customHeight="1" spans="1:6">
      <c r="A12" s="28" t="s">
        <v>18</v>
      </c>
      <c r="B12" s="21">
        <v>5035.559718</v>
      </c>
      <c r="C12" s="21">
        <v>4846.505293</v>
      </c>
      <c r="D12" s="21">
        <f t="shared" si="0"/>
        <v>-189.054425</v>
      </c>
      <c r="E12" s="22">
        <f t="shared" si="1"/>
        <v>-0.0375438750779204</v>
      </c>
      <c r="F12" s="29"/>
    </row>
    <row r="13" s="6" customFormat="1" ht="18.5" customHeight="1" spans="1:6">
      <c r="A13" s="28" t="s">
        <v>19</v>
      </c>
      <c r="B13" s="21">
        <v>4739.357821</v>
      </c>
      <c r="C13" s="21">
        <v>4562.049964</v>
      </c>
      <c r="D13" s="21">
        <f t="shared" si="0"/>
        <v>-177.307857</v>
      </c>
      <c r="E13" s="22">
        <f t="shared" si="1"/>
        <v>-0.0374117894653052</v>
      </c>
      <c r="F13" s="29"/>
    </row>
    <row r="14" s="6" customFormat="1" ht="18.5" customHeight="1" spans="1:6">
      <c r="A14" s="28" t="s">
        <v>20</v>
      </c>
      <c r="B14" s="21">
        <v>1637.552596</v>
      </c>
      <c r="C14" s="21">
        <v>315.985576</v>
      </c>
      <c r="D14" s="21">
        <f t="shared" si="0"/>
        <v>-1321.56702</v>
      </c>
      <c r="E14" s="22">
        <f t="shared" si="1"/>
        <v>-0.807037907196478</v>
      </c>
      <c r="F14" s="29"/>
    </row>
    <row r="15" s="6" customFormat="1" ht="18.5" customHeight="1" spans="1:6">
      <c r="A15" s="28" t="s">
        <v>21</v>
      </c>
      <c r="B15" s="21">
        <v>256.788463</v>
      </c>
      <c r="C15" s="21">
        <v>247.10242</v>
      </c>
      <c r="D15" s="21">
        <f t="shared" si="0"/>
        <v>-9.68604299999998</v>
      </c>
      <c r="E15" s="22">
        <f t="shared" si="1"/>
        <v>-0.0377199305873799</v>
      </c>
      <c r="F15" s="29"/>
    </row>
    <row r="16" s="6" customFormat="1" ht="18.5" customHeight="1" spans="1:6">
      <c r="A16" s="17" t="s">
        <v>22</v>
      </c>
      <c r="B16" s="21">
        <v>7605.90369</v>
      </c>
      <c r="C16" s="21">
        <v>6968.687253</v>
      </c>
      <c r="D16" s="21">
        <f t="shared" si="0"/>
        <v>-637.216437</v>
      </c>
      <c r="E16" s="22">
        <f t="shared" si="1"/>
        <v>-0.0837791882426531</v>
      </c>
      <c r="F16" s="29"/>
    </row>
    <row r="17" s="7" customFormat="1" ht="18.5" customHeight="1" spans="1:6">
      <c r="A17" s="17" t="s">
        <v>23</v>
      </c>
      <c r="B17" s="21">
        <v>2110.405853</v>
      </c>
      <c r="C17" s="21">
        <f>C18+C19</f>
        <v>2121.665052</v>
      </c>
      <c r="D17" s="21">
        <f t="shared" si="0"/>
        <v>11.2591990000001</v>
      </c>
      <c r="E17" s="22">
        <f t="shared" si="1"/>
        <v>0.005335087080049</v>
      </c>
      <c r="F17" s="23"/>
    </row>
    <row r="18" s="6" customFormat="1" ht="18.5" customHeight="1" spans="1:6">
      <c r="A18" s="28" t="s">
        <v>24</v>
      </c>
      <c r="B18" s="21">
        <v>1323.205853</v>
      </c>
      <c r="C18" s="21">
        <v>1330.097052</v>
      </c>
      <c r="D18" s="21">
        <f t="shared" si="0"/>
        <v>6.89119900000014</v>
      </c>
      <c r="E18" s="22">
        <f t="shared" si="1"/>
        <v>0.00520795686051136</v>
      </c>
      <c r="F18" s="29"/>
    </row>
    <row r="19" s="6" customFormat="1" ht="27" customHeight="1" spans="1:6">
      <c r="A19" s="28" t="s">
        <v>25</v>
      </c>
      <c r="B19" s="21">
        <v>787.2</v>
      </c>
      <c r="C19" s="21">
        <v>791.568</v>
      </c>
      <c r="D19" s="21">
        <f t="shared" si="0"/>
        <v>4.36799999999994</v>
      </c>
      <c r="E19" s="22">
        <f t="shared" si="1"/>
        <v>0.0055487804878048</v>
      </c>
      <c r="F19" s="29"/>
    </row>
    <row r="20" s="6" customFormat="1" ht="18.5" customHeight="1" spans="1:6">
      <c r="A20" s="25" t="s">
        <v>26</v>
      </c>
      <c r="B20" s="21">
        <v>4552.190982</v>
      </c>
      <c r="C20" s="21">
        <v>4491.340001</v>
      </c>
      <c r="D20" s="21">
        <f t="shared" si="0"/>
        <v>-60.8509810000005</v>
      </c>
      <c r="E20" s="22">
        <f t="shared" si="1"/>
        <v>-0.0133674051112121</v>
      </c>
      <c r="F20" s="29"/>
    </row>
    <row r="21" s="6" customFormat="1" ht="18.5" customHeight="1" spans="1:6">
      <c r="A21" s="28" t="s">
        <v>27</v>
      </c>
      <c r="B21" s="21">
        <v>15.6938</v>
      </c>
      <c r="C21" s="21">
        <v>15.6938</v>
      </c>
      <c r="D21" s="21">
        <f t="shared" si="0"/>
        <v>0</v>
      </c>
      <c r="E21" s="22">
        <f t="shared" si="1"/>
        <v>0</v>
      </c>
      <c r="F21" s="29"/>
    </row>
    <row r="22" s="6" customFormat="1" ht="18.5" customHeight="1" spans="1:6">
      <c r="A22" s="28" t="s">
        <v>28</v>
      </c>
      <c r="B22" s="21">
        <v>4536.497182</v>
      </c>
      <c r="C22" s="21">
        <v>4475.646201</v>
      </c>
      <c r="D22" s="21">
        <f t="shared" si="0"/>
        <v>-60.8509810000005</v>
      </c>
      <c r="E22" s="22">
        <f t="shared" si="1"/>
        <v>-0.0134136490245042</v>
      </c>
      <c r="F22" s="29"/>
    </row>
    <row r="23" s="5" customFormat="1" ht="18.5" customHeight="1" spans="1:6">
      <c r="A23" s="25" t="s">
        <v>29</v>
      </c>
      <c r="B23" s="21">
        <v>6902.891398</v>
      </c>
      <c r="C23" s="21">
        <f>C24+C25+C26+C27+C28</f>
        <v>7898.15811</v>
      </c>
      <c r="D23" s="21">
        <f t="shared" si="0"/>
        <v>995.266712000001</v>
      </c>
      <c r="E23" s="22">
        <f t="shared" si="1"/>
        <v>0.144181134341526</v>
      </c>
      <c r="F23" s="23"/>
    </row>
    <row r="24" s="6" customFormat="1" ht="18.5" customHeight="1" spans="1:6">
      <c r="A24" s="28" t="s">
        <v>30</v>
      </c>
      <c r="B24" s="21">
        <v>6007.483876</v>
      </c>
      <c r="C24" s="21">
        <v>6471.023188</v>
      </c>
      <c r="D24" s="21">
        <f t="shared" si="0"/>
        <v>463.539312</v>
      </c>
      <c r="E24" s="22">
        <f t="shared" si="1"/>
        <v>0.0771603089692587</v>
      </c>
      <c r="F24" s="29"/>
    </row>
    <row r="25" s="6" customFormat="1" ht="18.5" customHeight="1" spans="1:6">
      <c r="A25" s="28" t="s">
        <v>31</v>
      </c>
      <c r="B25" s="21">
        <v>419.499522</v>
      </c>
      <c r="C25" s="21">
        <v>949.366922</v>
      </c>
      <c r="D25" s="21">
        <f t="shared" si="0"/>
        <v>529.8674</v>
      </c>
      <c r="E25" s="22">
        <f t="shared" si="1"/>
        <v>1.26309416867464</v>
      </c>
      <c r="F25" s="29"/>
    </row>
    <row r="26" s="6" customFormat="1" ht="18" customHeight="1" spans="1:6">
      <c r="A26" s="28" t="s">
        <v>32</v>
      </c>
      <c r="B26" s="21">
        <v>235.33</v>
      </c>
      <c r="C26" s="21">
        <v>233</v>
      </c>
      <c r="D26" s="21">
        <f t="shared" si="0"/>
        <v>-2.33000000000001</v>
      </c>
      <c r="E26" s="22">
        <f t="shared" si="1"/>
        <v>-0.00990099009900995</v>
      </c>
      <c r="F26" s="29"/>
    </row>
    <row r="27" s="6" customFormat="1" ht="18" customHeight="1" spans="1:6">
      <c r="A27" s="28" t="s">
        <v>33</v>
      </c>
      <c r="B27" s="21">
        <v>61.2</v>
      </c>
      <c r="C27" s="21">
        <v>63.36</v>
      </c>
      <c r="D27" s="21">
        <f t="shared" si="0"/>
        <v>2.16</v>
      </c>
      <c r="E27" s="22">
        <f t="shared" si="1"/>
        <v>0.0352941176470588</v>
      </c>
      <c r="F27" s="29"/>
    </row>
    <row r="28" s="6" customFormat="1" ht="18" customHeight="1" spans="1:6">
      <c r="A28" s="28" t="s">
        <v>34</v>
      </c>
      <c r="B28" s="21">
        <v>179.378</v>
      </c>
      <c r="C28" s="21">
        <v>181.408</v>
      </c>
      <c r="D28" s="21">
        <f t="shared" si="0"/>
        <v>2.03</v>
      </c>
      <c r="E28" s="22">
        <f t="shared" si="1"/>
        <v>0.0113168838988059</v>
      </c>
      <c r="F28" s="29"/>
    </row>
    <row r="29" s="5" customFormat="1" ht="18" customHeight="1" spans="1:6">
      <c r="A29" s="25" t="s">
        <v>35</v>
      </c>
      <c r="B29" s="21">
        <v>8642.5735</v>
      </c>
      <c r="C29" s="21">
        <f>C30+C31+C32+C33+C34+C35+C36+C37+C38+C39</f>
        <v>8487.8445</v>
      </c>
      <c r="D29" s="21">
        <f t="shared" si="0"/>
        <v>-154.729000000001</v>
      </c>
      <c r="E29" s="22">
        <f t="shared" si="1"/>
        <v>-0.0179031164733515</v>
      </c>
      <c r="F29" s="23"/>
    </row>
    <row r="30" s="6" customFormat="1" ht="18" customHeight="1" spans="1:6">
      <c r="A30" s="28" t="s">
        <v>36</v>
      </c>
      <c r="B30" s="21">
        <v>1531.45</v>
      </c>
      <c r="C30" s="21">
        <v>1452.645</v>
      </c>
      <c r="D30" s="21">
        <f t="shared" si="0"/>
        <v>-78.8050000000001</v>
      </c>
      <c r="E30" s="22">
        <f t="shared" si="1"/>
        <v>-0.0514577687812205</v>
      </c>
      <c r="F30" s="29"/>
    </row>
    <row r="31" s="6" customFormat="1" ht="18" customHeight="1" spans="1:6">
      <c r="A31" s="28" t="s">
        <v>37</v>
      </c>
      <c r="B31" s="21">
        <v>3853.0095</v>
      </c>
      <c r="C31" s="21">
        <v>3785.4785</v>
      </c>
      <c r="D31" s="21">
        <f t="shared" si="0"/>
        <v>-67.5309999999999</v>
      </c>
      <c r="E31" s="22">
        <f t="shared" si="1"/>
        <v>-0.0175268189709888</v>
      </c>
      <c r="F31" s="29"/>
    </row>
    <row r="32" s="6" customFormat="1" ht="18" customHeight="1" spans="1:6">
      <c r="A32" s="28" t="s">
        <v>38</v>
      </c>
      <c r="B32" s="21">
        <v>17.6</v>
      </c>
      <c r="C32" s="21">
        <v>16.72</v>
      </c>
      <c r="D32" s="21">
        <f t="shared" si="0"/>
        <v>-0.880000000000003</v>
      </c>
      <c r="E32" s="22">
        <f t="shared" si="1"/>
        <v>-0.0500000000000001</v>
      </c>
      <c r="F32" s="29"/>
    </row>
    <row r="33" s="6" customFormat="1" ht="18" customHeight="1" spans="1:6">
      <c r="A33" s="28" t="s">
        <v>39</v>
      </c>
      <c r="B33" s="21">
        <v>835.614</v>
      </c>
      <c r="C33" s="21">
        <v>797.901</v>
      </c>
      <c r="D33" s="21">
        <f t="shared" si="0"/>
        <v>-37.7130000000001</v>
      </c>
      <c r="E33" s="22">
        <f t="shared" si="1"/>
        <v>-0.0451320825165688</v>
      </c>
      <c r="F33" s="29"/>
    </row>
    <row r="34" s="6" customFormat="1" ht="18" customHeight="1" spans="1:6">
      <c r="A34" s="30" t="s">
        <v>40</v>
      </c>
      <c r="B34" s="21">
        <v>39.4</v>
      </c>
      <c r="C34" s="21">
        <v>75</v>
      </c>
      <c r="D34" s="21">
        <f t="shared" si="0"/>
        <v>35.6</v>
      </c>
      <c r="E34" s="22">
        <f t="shared" si="1"/>
        <v>0.903553299492386</v>
      </c>
      <c r="F34" s="29"/>
    </row>
    <row r="35" s="6" customFormat="1" ht="18" customHeight="1" spans="1:6">
      <c r="A35" s="28" t="s">
        <v>41</v>
      </c>
      <c r="B35" s="21">
        <v>108</v>
      </c>
      <c r="C35" s="21">
        <v>102.6</v>
      </c>
      <c r="D35" s="21">
        <f t="shared" si="0"/>
        <v>-5.40000000000001</v>
      </c>
      <c r="E35" s="22">
        <f t="shared" si="1"/>
        <v>-0.0500000000000001</v>
      </c>
      <c r="F35" s="29"/>
    </row>
    <row r="36" s="6" customFormat="1" ht="18" customHeight="1" spans="1:6">
      <c r="A36" s="28" t="s">
        <v>42</v>
      </c>
      <c r="B36" s="21">
        <v>936</v>
      </c>
      <c r="C36" s="21">
        <v>936</v>
      </c>
      <c r="D36" s="21">
        <f t="shared" si="0"/>
        <v>0</v>
      </c>
      <c r="E36" s="22">
        <f t="shared" si="1"/>
        <v>0</v>
      </c>
      <c r="F36" s="29"/>
    </row>
    <row r="37" s="6" customFormat="1" ht="18" customHeight="1" spans="1:6">
      <c r="A37" s="28" t="s">
        <v>43</v>
      </c>
      <c r="B37" s="21">
        <v>42</v>
      </c>
      <c r="C37" s="21">
        <v>42</v>
      </c>
      <c r="D37" s="21">
        <f t="shared" si="0"/>
        <v>0</v>
      </c>
      <c r="E37" s="22">
        <f t="shared" si="1"/>
        <v>0</v>
      </c>
      <c r="F37" s="29"/>
    </row>
    <row r="38" s="6" customFormat="1" ht="18" customHeight="1" spans="1:6">
      <c r="A38" s="28" t="s">
        <v>44</v>
      </c>
      <c r="B38" s="21">
        <v>1248</v>
      </c>
      <c r="C38" s="21">
        <v>1248</v>
      </c>
      <c r="D38" s="21">
        <f t="shared" si="0"/>
        <v>0</v>
      </c>
      <c r="E38" s="22">
        <f t="shared" si="1"/>
        <v>0</v>
      </c>
      <c r="F38" s="29"/>
    </row>
    <row r="39" s="6" customFormat="1" ht="18" customHeight="1" spans="1:6">
      <c r="A39" s="28" t="s">
        <v>45</v>
      </c>
      <c r="B39" s="21">
        <v>31.5</v>
      </c>
      <c r="C39" s="21">
        <v>31.5</v>
      </c>
      <c r="D39" s="21">
        <f t="shared" si="0"/>
        <v>0</v>
      </c>
      <c r="E39" s="22">
        <f t="shared" si="1"/>
        <v>0</v>
      </c>
      <c r="F39" s="29"/>
    </row>
    <row r="40" s="7" customFormat="1" ht="18" customHeight="1" spans="1:6">
      <c r="A40" s="25" t="s">
        <v>46</v>
      </c>
      <c r="B40" s="21">
        <v>1646.3119</v>
      </c>
      <c r="C40" s="21">
        <f>C41+C42+C43+C44+C45+C46+C47</f>
        <v>1715.8575</v>
      </c>
      <c r="D40" s="21">
        <f t="shared" si="0"/>
        <v>69.5456000000001</v>
      </c>
      <c r="E40" s="22">
        <f t="shared" si="1"/>
        <v>0.0422432711565774</v>
      </c>
      <c r="F40" s="23"/>
    </row>
    <row r="41" s="6" customFormat="1" ht="18" customHeight="1" spans="1:6">
      <c r="A41" s="28" t="s">
        <v>47</v>
      </c>
      <c r="B41" s="21">
        <v>50</v>
      </c>
      <c r="C41" s="21">
        <v>50</v>
      </c>
      <c r="D41" s="21">
        <f t="shared" si="0"/>
        <v>0</v>
      </c>
      <c r="E41" s="22">
        <f t="shared" si="1"/>
        <v>0</v>
      </c>
      <c r="F41" s="29"/>
    </row>
    <row r="42" s="6" customFormat="1" ht="18" customHeight="1" spans="1:6">
      <c r="A42" s="28" t="s">
        <v>48</v>
      </c>
      <c r="B42" s="21">
        <v>1432.9</v>
      </c>
      <c r="C42" s="21">
        <v>1513.4</v>
      </c>
      <c r="D42" s="21">
        <f t="shared" si="0"/>
        <v>80.5</v>
      </c>
      <c r="E42" s="22">
        <f t="shared" si="1"/>
        <v>0.0561797752808989</v>
      </c>
      <c r="F42" s="29"/>
    </row>
    <row r="43" s="6" customFormat="1" ht="18" customHeight="1" spans="1:6">
      <c r="A43" s="31" t="s">
        <v>49</v>
      </c>
      <c r="B43" s="21">
        <v>49.12</v>
      </c>
      <c r="C43" s="21">
        <v>46.892</v>
      </c>
      <c r="D43" s="21">
        <f t="shared" si="0"/>
        <v>-2.22799999999999</v>
      </c>
      <c r="E43" s="22">
        <f t="shared" si="1"/>
        <v>-0.045358306188925</v>
      </c>
      <c r="F43" s="29"/>
    </row>
    <row r="44" s="6" customFormat="1" ht="18" customHeight="1" spans="1:6">
      <c r="A44" s="28" t="s">
        <v>50</v>
      </c>
      <c r="B44" s="21">
        <v>12.5671</v>
      </c>
      <c r="C44" s="21">
        <v>12.5671</v>
      </c>
      <c r="D44" s="21">
        <f t="shared" si="0"/>
        <v>0</v>
      </c>
      <c r="E44" s="22">
        <f t="shared" si="1"/>
        <v>0</v>
      </c>
      <c r="F44" s="29"/>
    </row>
    <row r="45" s="6" customFormat="1" ht="18" customHeight="1" spans="1:6">
      <c r="A45" s="28" t="s">
        <v>51</v>
      </c>
      <c r="B45" s="21">
        <v>82.6248</v>
      </c>
      <c r="C45" s="21">
        <v>73.9284</v>
      </c>
      <c r="D45" s="21">
        <f t="shared" si="0"/>
        <v>-8.6964</v>
      </c>
      <c r="E45" s="22">
        <f t="shared" si="1"/>
        <v>-0.105251691985941</v>
      </c>
      <c r="F45" s="29"/>
    </row>
    <row r="46" s="6" customFormat="1" ht="18" customHeight="1" spans="1:6">
      <c r="A46" s="28" t="s">
        <v>52</v>
      </c>
      <c r="B46" s="21">
        <v>16</v>
      </c>
      <c r="C46" s="21">
        <v>16.12</v>
      </c>
      <c r="D46" s="21">
        <f t="shared" si="0"/>
        <v>0.120000000000001</v>
      </c>
      <c r="E46" s="22">
        <f t="shared" si="1"/>
        <v>0.00750000000000006</v>
      </c>
      <c r="F46" s="29"/>
    </row>
    <row r="47" s="6" customFormat="1" ht="18" customHeight="1" spans="1:6">
      <c r="A47" s="28" t="s">
        <v>53</v>
      </c>
      <c r="B47" s="21">
        <v>3.1</v>
      </c>
      <c r="C47" s="21">
        <v>2.95</v>
      </c>
      <c r="D47" s="21">
        <f t="shared" si="0"/>
        <v>-0.15</v>
      </c>
      <c r="E47" s="22">
        <f t="shared" si="1"/>
        <v>-0.0483870967741935</v>
      </c>
      <c r="F47" s="29"/>
    </row>
    <row r="48" customFormat="1" spans="1:1">
      <c r="A48" s="8"/>
    </row>
    <row r="49" customFormat="1" spans="1:1">
      <c r="A49" s="8"/>
    </row>
    <row r="50" customFormat="1" spans="1:1">
      <c r="A50" s="8"/>
    </row>
    <row r="51" customFormat="1" spans="1:1">
      <c r="A51" s="8"/>
    </row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 spans="1:1">
      <c r="A61" s="8"/>
    </row>
    <row r="62" customFormat="1" spans="1:1">
      <c r="A62" s="8"/>
    </row>
    <row r="63" customFormat="1" spans="1:1">
      <c r="A63" s="8"/>
    </row>
    <row r="64" customFormat="1" spans="1:1">
      <c r="A64" s="8"/>
    </row>
    <row r="65" customFormat="1" spans="1:1">
      <c r="A65" s="8"/>
    </row>
    <row r="66" customFormat="1" spans="1:1">
      <c r="A66" s="8"/>
    </row>
    <row r="67" customFormat="1" spans="1:1">
      <c r="A67" s="8"/>
    </row>
    <row r="68" customFormat="1" spans="1:1">
      <c r="A68" s="8"/>
    </row>
    <row r="69" customFormat="1" spans="1:1">
      <c r="A69" s="8"/>
    </row>
    <row r="70" customFormat="1" spans="1:1">
      <c r="A70" s="8"/>
    </row>
    <row r="71" customFormat="1" spans="1:1">
      <c r="A71" s="8"/>
    </row>
    <row r="72" customFormat="1" spans="1:1">
      <c r="A72" s="8"/>
    </row>
    <row r="73" customFormat="1" spans="1:1">
      <c r="A73" s="8"/>
    </row>
    <row r="74" customFormat="1" spans="1:1">
      <c r="A74" s="8"/>
    </row>
    <row r="75" customFormat="1" spans="1:1">
      <c r="A75" s="8"/>
    </row>
    <row r="76" customFormat="1" spans="1:1">
      <c r="A76" s="8"/>
    </row>
    <row r="77" customFormat="1" spans="1:1">
      <c r="A77" s="8"/>
    </row>
    <row r="78" customFormat="1" spans="1:1">
      <c r="A78" s="8"/>
    </row>
    <row r="79" customFormat="1" spans="1:1">
      <c r="A79" s="8"/>
    </row>
    <row r="80" customFormat="1" spans="1:1">
      <c r="A80" s="8"/>
    </row>
    <row r="81" customFormat="1" spans="1:1">
      <c r="A81" s="8"/>
    </row>
    <row r="82" customFormat="1" spans="1:1">
      <c r="A82" s="8"/>
    </row>
    <row r="83" customFormat="1" spans="1:1">
      <c r="A83" s="8"/>
    </row>
    <row r="84" customFormat="1" spans="1:1">
      <c r="A84" s="8"/>
    </row>
    <row r="85" customFormat="1" spans="1:1">
      <c r="A85" s="8"/>
    </row>
    <row r="86" customFormat="1" spans="1:1">
      <c r="A86" s="8"/>
    </row>
    <row r="87" customFormat="1" spans="1:1">
      <c r="A87" s="8"/>
    </row>
    <row r="88" customFormat="1" spans="1:1">
      <c r="A88" s="8"/>
    </row>
    <row r="89" customFormat="1" spans="1:1">
      <c r="A89" s="8"/>
    </row>
    <row r="90" customFormat="1" spans="1:1">
      <c r="A90" s="8"/>
    </row>
    <row r="91" customFormat="1" spans="1:1">
      <c r="A91" s="8"/>
    </row>
    <row r="92" customFormat="1" spans="1:1">
      <c r="A92" s="8"/>
    </row>
    <row r="93" customFormat="1" spans="1:1">
      <c r="A93" s="8"/>
    </row>
    <row r="94" customFormat="1" spans="1:1">
      <c r="A94" s="8"/>
    </row>
    <row r="95" customFormat="1" spans="1:1">
      <c r="A95" s="8"/>
    </row>
    <row r="96" customFormat="1" spans="1:1">
      <c r="A96" s="8"/>
    </row>
    <row r="97" customFormat="1" spans="1:1">
      <c r="A97" s="8"/>
    </row>
    <row r="98" customFormat="1" spans="1:1">
      <c r="A98" s="8"/>
    </row>
    <row r="99" customFormat="1" spans="1:1">
      <c r="A99" s="8"/>
    </row>
    <row r="100" customFormat="1" spans="1:1">
      <c r="A100" s="8"/>
    </row>
    <row r="101" customFormat="1" spans="1:1">
      <c r="A101" s="8"/>
    </row>
    <row r="102" customFormat="1" spans="1:1">
      <c r="A102" s="8"/>
    </row>
    <row r="103" customFormat="1" spans="1:1">
      <c r="A103" s="8"/>
    </row>
    <row r="104" customFormat="1" spans="1:1">
      <c r="A104" s="8"/>
    </row>
    <row r="105" customFormat="1" spans="1:1">
      <c r="A105" s="8"/>
    </row>
    <row r="106" customFormat="1" spans="1:1">
      <c r="A106" s="8"/>
    </row>
    <row r="107" customFormat="1" spans="1:1">
      <c r="A107" s="8"/>
    </row>
    <row r="108" customFormat="1" spans="1:1">
      <c r="A108" s="8"/>
    </row>
    <row r="109" customFormat="1" spans="1:1">
      <c r="A109" s="8"/>
    </row>
    <row r="110" customFormat="1" spans="1:1">
      <c r="A110" s="8"/>
    </row>
    <row r="111" customFormat="1" spans="1:1">
      <c r="A111" s="8"/>
    </row>
    <row r="112" customFormat="1" spans="1:1">
      <c r="A112" s="8"/>
    </row>
    <row r="113" customFormat="1" spans="1:1">
      <c r="A113" s="8"/>
    </row>
    <row r="114" customFormat="1" spans="1:1">
      <c r="A114" s="8"/>
    </row>
    <row r="115" customFormat="1" spans="1:1">
      <c r="A115" s="8"/>
    </row>
    <row r="116" customFormat="1" spans="1:1">
      <c r="A116" s="8"/>
    </row>
    <row r="117" customFormat="1" spans="1:1">
      <c r="A117" s="8"/>
    </row>
    <row r="118" customFormat="1" spans="1:1">
      <c r="A118" s="8"/>
    </row>
  </sheetData>
  <mergeCells count="6">
    <mergeCell ref="A2:F2"/>
    <mergeCell ref="D4:E4"/>
    <mergeCell ref="A4:A5"/>
    <mergeCell ref="B4:B5"/>
    <mergeCell ref="C4:C5"/>
    <mergeCell ref="F4:F5"/>
  </mergeCells>
  <pageMargins left="1.37777777777778" right="0.786805555555556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元</vt:lpstr>
      <vt:lpstr>打印万元数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ゆ久醉绕心弦</cp:lastModifiedBy>
  <dcterms:created xsi:type="dcterms:W3CDTF">2006-09-24T03:21:00Z</dcterms:created>
  <cp:lastPrinted>2015-01-30T18:17:00Z</cp:lastPrinted>
  <dcterms:modified xsi:type="dcterms:W3CDTF">2025-01-04T05:03:11Z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4BCFB23F9DC34BF0924CF7FF1EDCDA63_12</vt:lpwstr>
  </property>
</Properties>
</file>