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4"/>
  </bookViews>
  <sheets>
    <sheet name="表1-1" sheetId="2" r:id="rId1"/>
    <sheet name="表1-2" sheetId="3" r:id="rId2"/>
    <sheet name="表1－3" sheetId="4" r:id="rId3"/>
    <sheet name="表1-4" sheetId="5" r:id="rId4"/>
    <sheet name="表1-5" sheetId="6" r:id="rId5"/>
    <sheet name="表2－1" sheetId="8" r:id="rId6"/>
    <sheet name="表2-2" sheetId="18" r:id="rId7"/>
    <sheet name="表2－3" sheetId="10" r:id="rId8"/>
    <sheet name="表2-4" sheetId="24" r:id="rId9"/>
    <sheet name="表2-5" sheetId="12" r:id="rId10"/>
    <sheet name="表2-6" sheetId="14" r:id="rId11"/>
    <sheet name="表3" sheetId="16" r:id="rId12"/>
    <sheet name="表2-7" sheetId="25" r:id="rId13"/>
    <sheet name="表2-7（基本）" sheetId="26" r:id="rId14"/>
    <sheet name="表2-8" sheetId="27" r:id="rId15"/>
  </sheets>
  <externalReferences>
    <externalReference r:id="rId16"/>
  </externalReferences>
  <definedNames>
    <definedName name="_xlnm._FilterDatabase" localSheetId="1" hidden="1">'表1-2'!$A$4:$J$1249</definedName>
    <definedName name="_xlnm._FilterDatabase" localSheetId="2" hidden="1">'表1－3'!$A$4:$H$71</definedName>
    <definedName name="_xlnm._FilterDatabase" localSheetId="6" hidden="1">'表2-2'!$A$4:$J$1242</definedName>
    <definedName name="_xlnm._FilterDatabase" localSheetId="8" hidden="1">'表2-4'!$A$4:$W$1240</definedName>
    <definedName name="_xlnm._FilterDatabase" localSheetId="12" hidden="1">'表2-7'!$A$4:$D$60</definedName>
    <definedName name="_xlnm._FilterDatabase" localSheetId="13" hidden="1">'表2-7（基本）'!$A$4:$D$33</definedName>
    <definedName name="_xlnm.Print_Area" localSheetId="2">'表1－3'!$A$1:$H$70</definedName>
    <definedName name="_xlnm.Print_Area" localSheetId="3">'表1-4'!$A$1:$I$70</definedName>
    <definedName name="_xlnm.Print_Titles" localSheetId="0">'表1-1'!$1:$6</definedName>
    <definedName name="_xlnm.Print_Titles" localSheetId="1">'表1-2'!$1:$5</definedName>
    <definedName name="_xlnm.Print_Titles" localSheetId="2">'表1－3'!$1:$3</definedName>
    <definedName name="_xlnm.Print_Titles" localSheetId="3">'表1-4'!$1:$5</definedName>
    <definedName name="_xlnm.Print_Titles" localSheetId="5">'表2－1'!$1:$4</definedName>
    <definedName name="_xlnm.Print_Titles" localSheetId="6">'表2-2'!$1:$5</definedName>
    <definedName name="_xlnm.Print_Titles" localSheetId="7">'表2－3'!$1:$5</definedName>
    <definedName name="_xlnm.Print_Titles" localSheetId="9">'表2-5'!$1:$5</definedName>
    <definedName name="地区名称" localSheetId="2">[1]封面!$B$2:$B$5</definedName>
    <definedName name="地区名称">#REF!</definedName>
    <definedName name="_xlnm.Print_Titles" localSheetId="8">'表2-4'!$1:$5</definedName>
    <definedName name="_xlnm.Print_Titles" localSheetId="13">'表2-7（基本）'!$1:$4</definedName>
    <definedName name="_xlnm.Print_Titles" localSheetId="12">'表2-7'!$1:$4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王蕾</author>
  </authors>
  <commentList>
    <comment ref="F542" authorId="0">
      <text>
        <r>
          <rPr>
            <b/>
            <sz val="9"/>
            <rFont val="宋体"/>
            <charset val="134"/>
          </rPr>
          <t>王蕾:</t>
        </r>
        <r>
          <rPr>
            <sz val="9"/>
            <rFont val="宋体"/>
            <charset val="134"/>
          </rPr>
          <t xml:space="preserve">
新增纳入预算6000万元</t>
        </r>
      </text>
    </comment>
    <comment ref="F786" authorId="0">
      <text>
        <r>
          <rPr>
            <b/>
            <sz val="9"/>
            <rFont val="宋体"/>
            <charset val="134"/>
          </rPr>
          <t>王蕾:结余2977万元资金纳入</t>
        </r>
      </text>
    </comment>
    <comment ref="F900" authorId="0">
      <text>
        <r>
          <rPr>
            <b/>
            <sz val="9"/>
            <rFont val="宋体"/>
            <charset val="134"/>
          </rPr>
          <t>王蕾:</t>
        </r>
        <r>
          <rPr>
            <sz val="9"/>
            <rFont val="宋体"/>
            <charset val="134"/>
          </rPr>
          <t xml:space="preserve">
结余纳入1000万元</t>
        </r>
      </text>
    </comment>
  </commentList>
</comments>
</file>

<file path=xl/comments2.xml><?xml version="1.0" encoding="utf-8"?>
<comments xmlns="http://schemas.openxmlformats.org/spreadsheetml/2006/main">
  <authors>
    <author>王蕾</author>
  </authors>
  <commentList>
    <comment ref="D542" authorId="0">
      <text>
        <r>
          <rPr>
            <b/>
            <sz val="9"/>
            <rFont val="宋体"/>
            <charset val="134"/>
          </rPr>
          <t>王蕾:</t>
        </r>
        <r>
          <rPr>
            <sz val="9"/>
            <rFont val="宋体"/>
            <charset val="134"/>
          </rPr>
          <t xml:space="preserve">
新增纳入预算6000万元</t>
        </r>
      </text>
    </comment>
    <comment ref="D786" authorId="0">
      <text>
        <r>
          <rPr>
            <b/>
            <sz val="9"/>
            <rFont val="宋体"/>
            <charset val="134"/>
          </rPr>
          <t>王蕾:结余2977万元资金纳入</t>
        </r>
      </text>
    </comment>
    <comment ref="D900" authorId="0">
      <text>
        <r>
          <rPr>
            <b/>
            <sz val="9"/>
            <rFont val="宋体"/>
            <charset val="134"/>
          </rPr>
          <t>王蕾:</t>
        </r>
        <r>
          <rPr>
            <sz val="9"/>
            <rFont val="宋体"/>
            <charset val="134"/>
          </rPr>
          <t xml:space="preserve">
结余纳入1000万元</t>
        </r>
      </text>
    </comment>
  </commentList>
</comments>
</file>

<file path=xl/sharedStrings.xml><?xml version="1.0" encoding="utf-8"?>
<sst xmlns="http://schemas.openxmlformats.org/spreadsheetml/2006/main" count="5550" uniqueCount="1595">
  <si>
    <r>
      <rPr>
        <sz val="12"/>
        <rFont val="Times New Roman"/>
        <charset val="134"/>
      </rPr>
      <t>表</t>
    </r>
    <r>
      <rPr>
        <sz val="12"/>
        <rFont val="Times New Roman"/>
        <charset val="134"/>
      </rPr>
      <t>1</t>
    </r>
    <r>
      <rPr>
        <sz val="12"/>
        <rFont val="黑体"/>
        <charset val="134"/>
      </rPr>
      <t>－</t>
    </r>
    <r>
      <rPr>
        <sz val="12"/>
        <rFont val="Times New Roman"/>
        <charset val="134"/>
      </rPr>
      <t>1</t>
    </r>
  </si>
  <si>
    <t>彭阳县2023年地方一般公共预算收入执行情况表</t>
  </si>
  <si>
    <t>单位：万元</t>
  </si>
  <si>
    <t>科目名称</t>
  </si>
  <si>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</t>
    </r>
  </si>
  <si>
    <r>
      <rPr>
        <sz val="10"/>
        <rFont val="Times New Roman"/>
        <charset val="134"/>
      </rPr>
      <t>2023</t>
    </r>
    <r>
      <rPr>
        <sz val="10"/>
        <rFont val="宋体"/>
        <charset val="134"/>
      </rPr>
      <t>年</t>
    </r>
  </si>
  <si>
    <r>
      <rPr>
        <sz val="10"/>
        <rFont val="宋体"/>
        <charset val="134"/>
      </rPr>
      <t>同比增减</t>
    </r>
    <r>
      <rPr>
        <sz val="10"/>
        <rFont val="Times New Roman"/>
        <charset val="134"/>
      </rPr>
      <t>%</t>
    </r>
  </si>
  <si>
    <t>备注</t>
  </si>
  <si>
    <t>年初预算数</t>
  </si>
  <si>
    <t>调整预算数</t>
  </si>
  <si>
    <t>全年完成数</t>
  </si>
  <si>
    <t>金额</t>
  </si>
  <si>
    <r>
      <rPr>
        <sz val="10"/>
        <rFont val="宋体"/>
        <charset val="134"/>
      </rPr>
      <t>为年初预算</t>
    </r>
    <r>
      <rPr>
        <sz val="10"/>
        <rFont val="Times New Roman"/>
        <charset val="134"/>
      </rPr>
      <t>%</t>
    </r>
  </si>
  <si>
    <r>
      <rPr>
        <sz val="10"/>
        <rFont val="宋体"/>
        <charset val="134"/>
      </rPr>
      <t>为调整预算</t>
    </r>
    <r>
      <rPr>
        <sz val="10"/>
        <rFont val="Times New Roman"/>
        <charset val="134"/>
      </rPr>
      <t>%</t>
    </r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</si>
  <si>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计</t>
    </r>
  </si>
  <si>
    <t>一、税收收入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</si>
  <si>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增值税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</si>
  <si>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企业所得税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</si>
  <si>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个人所得税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</si>
  <si>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资源税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</si>
  <si>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城市维护建设税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</si>
  <si>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房产税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</si>
  <si>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印花税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</si>
  <si>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城镇土地使用税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</si>
  <si>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土地增值税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</si>
  <si>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车船税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</si>
  <si>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耕地占用税</t>
    </r>
  </si>
  <si>
    <t>-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</si>
  <si>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契税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</si>
  <si>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烟叶税</t>
    </r>
  </si>
  <si>
    <t xml:space="preserve">  环境保护税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</si>
  <si>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其他税收收入</t>
    </r>
  </si>
  <si>
    <t>二、非税收入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</si>
  <si>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专项收入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</si>
  <si>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行政事业性收费收入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</si>
  <si>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罚没收入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</si>
  <si>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国有资本经营收入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</si>
  <si>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国有资源（资产）有偿使用收入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</si>
  <si>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捐赠收入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</si>
  <si>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政府住房基金收入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</si>
  <si>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其他收入</t>
    </r>
  </si>
  <si>
    <t>表1－2</t>
  </si>
  <si>
    <t>彭阳县2023年一般公共预算支出执行情况表</t>
  </si>
  <si>
    <t>项目</t>
  </si>
  <si>
    <t>2022年完成数</t>
  </si>
  <si>
    <t>2023年完成数</t>
  </si>
  <si>
    <t>同比增减</t>
  </si>
  <si>
    <t>代码</t>
  </si>
  <si>
    <t>名称</t>
  </si>
  <si>
    <t>201</t>
  </si>
  <si>
    <t>一般公共服务</t>
  </si>
  <si>
    <t>20101</t>
  </si>
  <si>
    <t xml:space="preserve">    人大事务</t>
  </si>
  <si>
    <t>20102</t>
  </si>
  <si>
    <t xml:space="preserve">      行政运行</t>
  </si>
  <si>
    <t>20103</t>
  </si>
  <si>
    <t xml:space="preserve">      一般行政管理事务</t>
  </si>
  <si>
    <t>20104</t>
  </si>
  <si>
    <t xml:space="preserve">      机关服务</t>
  </si>
  <si>
    <t>20105</t>
  </si>
  <si>
    <t xml:space="preserve">      人大会议</t>
  </si>
  <si>
    <t>20106</t>
  </si>
  <si>
    <t xml:space="preserve">      人大立法</t>
  </si>
  <si>
    <t>20107</t>
  </si>
  <si>
    <t xml:space="preserve">      人大监督</t>
  </si>
  <si>
    <t>20108</t>
  </si>
  <si>
    <t xml:space="preserve">      人大代表履职能力提升</t>
  </si>
  <si>
    <t>20109</t>
  </si>
  <si>
    <t xml:space="preserve">      代表工作</t>
  </si>
  <si>
    <t>20110</t>
  </si>
  <si>
    <t xml:space="preserve">      人大信访工作</t>
  </si>
  <si>
    <t>20111</t>
  </si>
  <si>
    <t xml:space="preserve">      事业运行</t>
  </si>
  <si>
    <t>20113</t>
  </si>
  <si>
    <t xml:space="preserve">      其他人大事务支出</t>
  </si>
  <si>
    <t>20114</t>
  </si>
  <si>
    <t xml:space="preserve">    政协事务</t>
  </si>
  <si>
    <t>20115</t>
  </si>
  <si>
    <t>20117</t>
  </si>
  <si>
    <t>20123</t>
  </si>
  <si>
    <t>20124</t>
  </si>
  <si>
    <t xml:space="preserve">      政协会议</t>
  </si>
  <si>
    <t>20125</t>
  </si>
  <si>
    <t xml:space="preserve">      委员视察</t>
  </si>
  <si>
    <t>20126</t>
  </si>
  <si>
    <t xml:space="preserve">      参政议政</t>
  </si>
  <si>
    <t>20128</t>
  </si>
  <si>
    <t>20129</t>
  </si>
  <si>
    <t xml:space="preserve">      其他政协事务支出</t>
  </si>
  <si>
    <t>20131</t>
  </si>
  <si>
    <t xml:space="preserve">    政府办公厅(室)及相关机构事务</t>
  </si>
  <si>
    <t>20132</t>
  </si>
  <si>
    <t>20133</t>
  </si>
  <si>
    <t>20134</t>
  </si>
  <si>
    <t>20135</t>
  </si>
  <si>
    <t xml:space="preserve">      专项服务</t>
  </si>
  <si>
    <t xml:space="preserve">      专项业务及机关事务管理</t>
  </si>
  <si>
    <t xml:space="preserve">      政务公开审批</t>
  </si>
  <si>
    <t>20136</t>
  </si>
  <si>
    <t xml:space="preserve">      信访事务</t>
  </si>
  <si>
    <t>20199</t>
  </si>
  <si>
    <t xml:space="preserve">      参事事务</t>
  </si>
  <si>
    <t>202</t>
  </si>
  <si>
    <t>20201</t>
  </si>
  <si>
    <t xml:space="preserve">      其他政府办公厅（室）及相关机构事务支出</t>
  </si>
  <si>
    <t>20202</t>
  </si>
  <si>
    <t xml:space="preserve">    发展与改革事务</t>
  </si>
  <si>
    <t>20203</t>
  </si>
  <si>
    <t>20204</t>
  </si>
  <si>
    <t>20205</t>
  </si>
  <si>
    <t>20206</t>
  </si>
  <si>
    <t xml:space="preserve">      战略规划与实施</t>
  </si>
  <si>
    <t>20207</t>
  </si>
  <si>
    <t xml:space="preserve">      日常经济运行调节</t>
  </si>
  <si>
    <t>20299</t>
  </si>
  <si>
    <t xml:space="preserve">      社会事业发展规划</t>
  </si>
  <si>
    <t>203</t>
  </si>
  <si>
    <t xml:space="preserve">      经济体制改革研究</t>
  </si>
  <si>
    <t>20301</t>
  </si>
  <si>
    <t xml:space="preserve">      物价管理</t>
  </si>
  <si>
    <t>20304</t>
  </si>
  <si>
    <t>20305</t>
  </si>
  <si>
    <t xml:space="preserve">      其他发展与改革事务支出</t>
  </si>
  <si>
    <t>20306</t>
  </si>
  <si>
    <t xml:space="preserve">    统计信息事务</t>
  </si>
  <si>
    <t>20399</t>
  </si>
  <si>
    <t>204</t>
  </si>
  <si>
    <t>20401</t>
  </si>
  <si>
    <t>20402</t>
  </si>
  <si>
    <t xml:space="preserve">      信息事务</t>
  </si>
  <si>
    <t>20403</t>
  </si>
  <si>
    <t xml:space="preserve">      专项统计业务</t>
  </si>
  <si>
    <t>20404</t>
  </si>
  <si>
    <t xml:space="preserve">      统计管理</t>
  </si>
  <si>
    <t>20405</t>
  </si>
  <si>
    <t xml:space="preserve">      专项普查活动</t>
  </si>
  <si>
    <t>20406</t>
  </si>
  <si>
    <t xml:space="preserve">      统计抽样调查</t>
  </si>
  <si>
    <t>20407</t>
  </si>
  <si>
    <t>20408</t>
  </si>
  <si>
    <t xml:space="preserve">      其他统计信息事务支出</t>
  </si>
  <si>
    <t>20409</t>
  </si>
  <si>
    <t xml:space="preserve">    财政事务</t>
  </si>
  <si>
    <t>20410</t>
  </si>
  <si>
    <t>20499</t>
  </si>
  <si>
    <t>205</t>
  </si>
  <si>
    <t xml:space="preserve">      预算改革业务</t>
  </si>
  <si>
    <t>20501</t>
  </si>
  <si>
    <t xml:space="preserve">      财政国库业务</t>
  </si>
  <si>
    <t>20502</t>
  </si>
  <si>
    <t xml:space="preserve">      财政监察</t>
  </si>
  <si>
    <t>20503</t>
  </si>
  <si>
    <t xml:space="preserve">      信息化建设</t>
  </si>
  <si>
    <t>20504</t>
  </si>
  <si>
    <t xml:space="preserve">      财政委托业务支出</t>
  </si>
  <si>
    <t>20505</t>
  </si>
  <si>
    <t>20506</t>
  </si>
  <si>
    <t xml:space="preserve">      其他财政事务支出</t>
  </si>
  <si>
    <t>20507</t>
  </si>
  <si>
    <t xml:space="preserve">    税收事务</t>
  </si>
  <si>
    <t>20508</t>
  </si>
  <si>
    <t>20509</t>
  </si>
  <si>
    <t>20599</t>
  </si>
  <si>
    <t>206</t>
  </si>
  <si>
    <t>20601</t>
  </si>
  <si>
    <t xml:space="preserve">      税收业务</t>
  </si>
  <si>
    <t>20602</t>
  </si>
  <si>
    <t>20603</t>
  </si>
  <si>
    <t xml:space="preserve">      其他税收事务支出</t>
  </si>
  <si>
    <t>20604</t>
  </si>
  <si>
    <t xml:space="preserve">    审计事务</t>
  </si>
  <si>
    <t>20605</t>
  </si>
  <si>
    <t>20606</t>
  </si>
  <si>
    <t>20607</t>
  </si>
  <si>
    <t>20608</t>
  </si>
  <si>
    <t xml:space="preserve">      审计业务</t>
  </si>
  <si>
    <t>20609</t>
  </si>
  <si>
    <t xml:space="preserve">      审计管理</t>
  </si>
  <si>
    <t>20699</t>
  </si>
  <si>
    <t>207</t>
  </si>
  <si>
    <t>20701</t>
  </si>
  <si>
    <t xml:space="preserve">      其他审计事务支出</t>
  </si>
  <si>
    <t>20702</t>
  </si>
  <si>
    <t xml:space="preserve">    海关事务</t>
  </si>
  <si>
    <t>20703</t>
  </si>
  <si>
    <t>20704</t>
  </si>
  <si>
    <t>20799</t>
  </si>
  <si>
    <t>208</t>
  </si>
  <si>
    <t xml:space="preserve">      缉私办案</t>
  </si>
  <si>
    <t>20801</t>
  </si>
  <si>
    <t xml:space="preserve">      口岸管理</t>
  </si>
  <si>
    <t>20802</t>
  </si>
  <si>
    <t>20803</t>
  </si>
  <si>
    <t xml:space="preserve">      海关关务</t>
  </si>
  <si>
    <t>20804</t>
  </si>
  <si>
    <t xml:space="preserve">      关税征管</t>
  </si>
  <si>
    <t>20805</t>
  </si>
  <si>
    <t xml:space="preserve">      海关监管</t>
  </si>
  <si>
    <t>20806</t>
  </si>
  <si>
    <t xml:space="preserve">      检验检疫</t>
  </si>
  <si>
    <t>20807</t>
  </si>
  <si>
    <t>20808</t>
  </si>
  <si>
    <t xml:space="preserve">      其他海关事务支出</t>
  </si>
  <si>
    <t>20809</t>
  </si>
  <si>
    <t xml:space="preserve">    纪检监察事务</t>
  </si>
  <si>
    <t>20810</t>
  </si>
  <si>
    <t>20811</t>
  </si>
  <si>
    <t>20812</t>
  </si>
  <si>
    <t>20813</t>
  </si>
  <si>
    <t xml:space="preserve">      大案要案查处</t>
  </si>
  <si>
    <t>20815</t>
  </si>
  <si>
    <t xml:space="preserve">      派驻派出机构</t>
  </si>
  <si>
    <t>20816</t>
  </si>
  <si>
    <t xml:space="preserve">      巡视工作</t>
  </si>
  <si>
    <t>20817</t>
  </si>
  <si>
    <t>20818</t>
  </si>
  <si>
    <t xml:space="preserve">      其他纪检监察事务支出</t>
  </si>
  <si>
    <t>20824</t>
  </si>
  <si>
    <t xml:space="preserve">    商贸事务</t>
  </si>
  <si>
    <t>20899</t>
  </si>
  <si>
    <t>210</t>
  </si>
  <si>
    <t xml:space="preserve">      对外贸易管理</t>
  </si>
  <si>
    <t>21001</t>
  </si>
  <si>
    <t xml:space="preserve">      国际经济合作</t>
  </si>
  <si>
    <t>21002</t>
  </si>
  <si>
    <t xml:space="preserve">      外资管理</t>
  </si>
  <si>
    <t>21003</t>
  </si>
  <si>
    <t xml:space="preserve">      国内贸易管理</t>
  </si>
  <si>
    <t>21004</t>
  </si>
  <si>
    <t xml:space="preserve">      招商引资</t>
  </si>
  <si>
    <t>21005</t>
  </si>
  <si>
    <t>21006</t>
  </si>
  <si>
    <t xml:space="preserve">      其他商贸事务支出</t>
  </si>
  <si>
    <t>21007</t>
  </si>
  <si>
    <t xml:space="preserve">    知识产权事务</t>
  </si>
  <si>
    <t>21010</t>
  </si>
  <si>
    <t xml:space="preserve">      专利审批</t>
  </si>
  <si>
    <t xml:space="preserve">      知识产权战略和规划</t>
  </si>
  <si>
    <t xml:space="preserve">      国际合作与交流</t>
  </si>
  <si>
    <t>21099</t>
  </si>
  <si>
    <t xml:space="preserve">      知识产权宏观管理</t>
  </si>
  <si>
    <t>211</t>
  </si>
  <si>
    <t xml:space="preserve">      商标管理</t>
  </si>
  <si>
    <t>21101</t>
  </si>
  <si>
    <t xml:space="preserve">      原产地地理标志管理</t>
  </si>
  <si>
    <t>21102</t>
  </si>
  <si>
    <t>21103</t>
  </si>
  <si>
    <t xml:space="preserve">      其他知识产权事务支出</t>
  </si>
  <si>
    <t>21104</t>
  </si>
  <si>
    <t xml:space="preserve">    民族事务</t>
  </si>
  <si>
    <t>21105</t>
  </si>
  <si>
    <t>21106</t>
  </si>
  <si>
    <t>21107</t>
  </si>
  <si>
    <t>21108</t>
  </si>
  <si>
    <t xml:space="preserve">      民族工作专项</t>
  </si>
  <si>
    <t>21109</t>
  </si>
  <si>
    <t>21110</t>
  </si>
  <si>
    <t xml:space="preserve">      其他民族事务支出</t>
  </si>
  <si>
    <t>21111</t>
  </si>
  <si>
    <t xml:space="preserve">    港澳台事务</t>
  </si>
  <si>
    <t>21112</t>
  </si>
  <si>
    <t>21113</t>
  </si>
  <si>
    <t>21114</t>
  </si>
  <si>
    <t>21199</t>
  </si>
  <si>
    <t xml:space="preserve">      港澳事务</t>
  </si>
  <si>
    <t>212</t>
  </si>
  <si>
    <t xml:space="preserve">      台湾事务</t>
  </si>
  <si>
    <t>21201</t>
  </si>
  <si>
    <t>21202</t>
  </si>
  <si>
    <t xml:space="preserve">      其他港澳台事务支出</t>
  </si>
  <si>
    <t>21203</t>
  </si>
  <si>
    <t xml:space="preserve">    档案事务</t>
  </si>
  <si>
    <t>21205</t>
  </si>
  <si>
    <t>21206</t>
  </si>
  <si>
    <t>21299</t>
  </si>
  <si>
    <t>213</t>
  </si>
  <si>
    <t xml:space="preserve">      档案馆</t>
  </si>
  <si>
    <t>21301</t>
  </si>
  <si>
    <t xml:space="preserve">      其他档案事务支出</t>
  </si>
  <si>
    <t>21302</t>
  </si>
  <si>
    <t xml:space="preserve">    民主党派及工商联事务</t>
  </si>
  <si>
    <t>21303</t>
  </si>
  <si>
    <t>21304</t>
  </si>
  <si>
    <t>21305</t>
  </si>
  <si>
    <t>21306</t>
  </si>
  <si>
    <t>21307</t>
  </si>
  <si>
    <t xml:space="preserve">      其他民主党派及工商联事务支出</t>
  </si>
  <si>
    <t>21308</t>
  </si>
  <si>
    <t xml:space="preserve">    群众团体事务</t>
  </si>
  <si>
    <t>21399</t>
  </si>
  <si>
    <t>214</t>
  </si>
  <si>
    <t>21401</t>
  </si>
  <si>
    <t>21402</t>
  </si>
  <si>
    <t xml:space="preserve">      工会事务</t>
  </si>
  <si>
    <t>21403</t>
  </si>
  <si>
    <t>21404</t>
  </si>
  <si>
    <t xml:space="preserve">      其他群众团体事务支出</t>
  </si>
  <si>
    <t>21405</t>
  </si>
  <si>
    <t xml:space="preserve">    党委办公厅（室）及相关机构事务</t>
  </si>
  <si>
    <t>21406</t>
  </si>
  <si>
    <t>21499</t>
  </si>
  <si>
    <t>215</t>
  </si>
  <si>
    <t>21501</t>
  </si>
  <si>
    <t xml:space="preserve">      专项业务</t>
  </si>
  <si>
    <t>21502</t>
  </si>
  <si>
    <t>21503</t>
  </si>
  <si>
    <t xml:space="preserve">      其他党委办公厅（室）及相关机构事务支出</t>
  </si>
  <si>
    <t>21505</t>
  </si>
  <si>
    <t xml:space="preserve">    组织事务</t>
  </si>
  <si>
    <t>21506</t>
  </si>
  <si>
    <t>21507</t>
  </si>
  <si>
    <t>21508</t>
  </si>
  <si>
    <t>21599</t>
  </si>
  <si>
    <t xml:space="preserve">      公务员事务</t>
  </si>
  <si>
    <t>216</t>
  </si>
  <si>
    <t>21602</t>
  </si>
  <si>
    <t xml:space="preserve">      其他组织事务支出</t>
  </si>
  <si>
    <t>21605</t>
  </si>
  <si>
    <t xml:space="preserve">    宣传事务</t>
  </si>
  <si>
    <t>21606</t>
  </si>
  <si>
    <t>21699</t>
  </si>
  <si>
    <t>217</t>
  </si>
  <si>
    <t>21701</t>
  </si>
  <si>
    <t xml:space="preserve">      宣传管理</t>
  </si>
  <si>
    <t>21702</t>
  </si>
  <si>
    <t>21703</t>
  </si>
  <si>
    <t xml:space="preserve">      其他宣传事务支出</t>
  </si>
  <si>
    <t>21704</t>
  </si>
  <si>
    <t xml:space="preserve">    统战事务</t>
  </si>
  <si>
    <t>21799</t>
  </si>
  <si>
    <t>219</t>
  </si>
  <si>
    <t>21901</t>
  </si>
  <si>
    <t>21902</t>
  </si>
  <si>
    <t xml:space="preserve">      宗教事务</t>
  </si>
  <si>
    <t>21903</t>
  </si>
  <si>
    <t xml:space="preserve">      华侨事务</t>
  </si>
  <si>
    <t>21904</t>
  </si>
  <si>
    <t>21905</t>
  </si>
  <si>
    <t xml:space="preserve">      其他统战事务支出</t>
  </si>
  <si>
    <t>21906</t>
  </si>
  <si>
    <t xml:space="preserve">    对外联络事务</t>
  </si>
  <si>
    <t>21907</t>
  </si>
  <si>
    <t>21908</t>
  </si>
  <si>
    <t>21999</t>
  </si>
  <si>
    <t>220</t>
  </si>
  <si>
    <t>22001</t>
  </si>
  <si>
    <t xml:space="preserve">      其他对外联络事务支出</t>
  </si>
  <si>
    <t>22002</t>
  </si>
  <si>
    <t xml:space="preserve">    其他共产党事务支出</t>
  </si>
  <si>
    <t>22003</t>
  </si>
  <si>
    <t>22004</t>
  </si>
  <si>
    <t>22005</t>
  </si>
  <si>
    <t>22099</t>
  </si>
  <si>
    <t>221</t>
  </si>
  <si>
    <t xml:space="preserve">      其他共产党事务支出</t>
  </si>
  <si>
    <t>22101</t>
  </si>
  <si>
    <t xml:space="preserve">    网信事务</t>
  </si>
  <si>
    <t>22102</t>
  </si>
  <si>
    <t>22103</t>
  </si>
  <si>
    <t>222</t>
  </si>
  <si>
    <t>22201</t>
  </si>
  <si>
    <t xml:space="preserve">      信息安全事务</t>
  </si>
  <si>
    <t>22202</t>
  </si>
  <si>
    <t>22203</t>
  </si>
  <si>
    <t xml:space="preserve">      其他网信事务支出</t>
  </si>
  <si>
    <t>22204</t>
  </si>
  <si>
    <t xml:space="preserve">    市场监督管理事务</t>
  </si>
  <si>
    <t>22205</t>
  </si>
  <si>
    <t>22808</t>
  </si>
  <si>
    <t>22809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</si>
  <si>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</si>
  <si>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</si>
  <si>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</si>
  <si>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</si>
  <si>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</si>
  <si>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</si>
  <si>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>229</t>
  </si>
  <si>
    <t xml:space="preserve">      质量安全监管</t>
  </si>
  <si>
    <t>22999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</si>
  <si>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</si>
  <si>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</si>
  <si>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</si>
  <si>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</si>
  <si>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</si>
  <si>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外交支出</t>
  </si>
  <si>
    <t xml:space="preserve">    对外合作与交流</t>
  </si>
  <si>
    <t xml:space="preserve">    对外宣传</t>
  </si>
  <si>
    <t xml:space="preserve">    其他外交支出</t>
  </si>
  <si>
    <t>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</si>
  <si>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</si>
  <si>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</si>
  <si>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</si>
  <si>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</si>
  <si>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</si>
  <si>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</si>
  <si>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</si>
  <si>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</si>
  <si>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</si>
  <si>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</si>
  <si>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</si>
  <si>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</si>
  <si>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</si>
  <si>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</si>
  <si>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</si>
  <si>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</si>
  <si>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</si>
  <si>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</si>
  <si>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</si>
  <si>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</si>
  <si>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</si>
  <si>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</si>
  <si>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</si>
  <si>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</si>
  <si>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</si>
  <si>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</si>
  <si>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</si>
  <si>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</si>
  <si>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</si>
  <si>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</si>
  <si>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</si>
  <si>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</si>
  <si>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</si>
  <si>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</si>
  <si>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</si>
  <si>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</si>
  <si>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</si>
  <si>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</si>
  <si>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</si>
  <si>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</si>
  <si>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</si>
  <si>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</si>
  <si>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</si>
  <si>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</si>
  <si>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</si>
  <si>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</si>
  <si>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</si>
  <si>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</si>
  <si>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</si>
  <si>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</si>
  <si>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</si>
  <si>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</si>
  <si>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</si>
  <si>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</si>
  <si>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</si>
  <si>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</si>
  <si>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</si>
  <si>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</si>
  <si>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</si>
  <si>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</si>
  <si>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>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</si>
  <si>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</si>
  <si>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</si>
  <si>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</si>
  <si>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</si>
  <si>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</si>
  <si>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</si>
  <si>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</si>
  <si>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</si>
  <si>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</si>
  <si>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</si>
  <si>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</si>
  <si>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</si>
  <si>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</si>
  <si>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</si>
  <si>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</si>
  <si>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</si>
  <si>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</si>
  <si>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</si>
  <si>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</si>
  <si>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</si>
  <si>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</si>
  <si>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</si>
  <si>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</si>
  <si>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</si>
  <si>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</si>
  <si>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</si>
  <si>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</si>
  <si>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</si>
  <si>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</si>
  <si>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</si>
  <si>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</si>
  <si>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</si>
  <si>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</si>
  <si>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</si>
  <si>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</si>
  <si>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</si>
  <si>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</si>
  <si>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</si>
  <si>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</si>
  <si>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</si>
  <si>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</si>
  <si>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</si>
  <si>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</si>
  <si>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</si>
  <si>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</si>
  <si>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</si>
  <si>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</si>
  <si>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</si>
  <si>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</si>
  <si>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</si>
  <si>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</si>
  <si>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</si>
  <si>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</si>
  <si>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</si>
  <si>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</si>
  <si>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</si>
  <si>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</si>
  <si>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</si>
  <si>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</si>
  <si>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</si>
  <si>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</si>
  <si>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</si>
  <si>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</si>
  <si>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</si>
  <si>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</si>
  <si>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</si>
  <si>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</si>
  <si>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</si>
  <si>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</si>
  <si>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</si>
  <si>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</si>
  <si>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</si>
  <si>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</si>
  <si>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</si>
  <si>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</si>
  <si>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</si>
  <si>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</si>
  <si>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</si>
  <si>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</si>
  <si>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</si>
  <si>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</si>
  <si>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</si>
  <si>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</si>
  <si>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</si>
  <si>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</si>
  <si>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</si>
  <si>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</si>
  <si>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</si>
  <si>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</si>
  <si>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</si>
  <si>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</si>
  <si>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</si>
  <si>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</si>
  <si>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</si>
  <si>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</si>
  <si>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</si>
  <si>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</si>
  <si>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</si>
  <si>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</si>
  <si>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</si>
  <si>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</si>
  <si>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</si>
  <si>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</si>
  <si>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</si>
  <si>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</si>
  <si>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</si>
  <si>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</si>
  <si>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</si>
  <si>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</si>
  <si>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</si>
  <si>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</si>
  <si>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</si>
  <si>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</si>
  <si>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</si>
  <si>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</si>
  <si>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</si>
  <si>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</si>
  <si>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</si>
  <si>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</si>
  <si>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</si>
  <si>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</si>
  <si>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</si>
  <si>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</si>
  <si>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</si>
  <si>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</si>
  <si>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</si>
  <si>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</si>
  <si>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</si>
  <si>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</si>
  <si>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</si>
  <si>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</si>
  <si>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</si>
  <si>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</si>
  <si>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</si>
  <si>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</si>
  <si>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</si>
  <si>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</si>
  <si>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</si>
  <si>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</si>
  <si>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</si>
  <si>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</si>
  <si>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</si>
  <si>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</si>
  <si>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</si>
  <si>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</si>
  <si>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</si>
  <si>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</si>
  <si>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</si>
  <si>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</si>
  <si>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</si>
  <si>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</si>
  <si>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</si>
  <si>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</si>
  <si>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</si>
  <si>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</si>
  <si>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</si>
  <si>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</si>
  <si>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</si>
  <si>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</si>
  <si>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</si>
  <si>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</si>
  <si>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</si>
  <si>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</si>
  <si>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</si>
  <si>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</si>
  <si>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</si>
  <si>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</si>
  <si>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</si>
  <si>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</si>
  <si>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</si>
  <si>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</si>
  <si>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</si>
  <si>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</si>
  <si>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</si>
  <si>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</si>
  <si>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</si>
  <si>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</si>
  <si>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</si>
  <si>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</si>
  <si>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</si>
  <si>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</si>
  <si>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</si>
  <si>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</si>
  <si>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</si>
  <si>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</si>
  <si>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</si>
  <si>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</si>
  <si>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</si>
  <si>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</si>
  <si>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</si>
  <si>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烈士纪念设施管理维护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</si>
  <si>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</si>
  <si>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</si>
  <si>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</si>
  <si>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</si>
  <si>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</si>
  <si>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</si>
  <si>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</si>
  <si>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</si>
  <si>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</si>
  <si>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</si>
  <si>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</si>
  <si>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</si>
  <si>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</si>
  <si>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</si>
  <si>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</si>
  <si>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</si>
  <si>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</si>
  <si>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</si>
  <si>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</si>
  <si>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</si>
  <si>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</si>
  <si>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</si>
  <si>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</si>
  <si>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</si>
  <si>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</si>
  <si>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</si>
  <si>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</si>
  <si>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</si>
  <si>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</si>
  <si>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</si>
  <si>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</si>
  <si>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</si>
  <si>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</si>
  <si>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</si>
  <si>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</si>
  <si>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</si>
  <si>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</si>
  <si>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</si>
  <si>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</si>
  <si>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</si>
  <si>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</si>
  <si>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</si>
  <si>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</si>
  <si>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</si>
  <si>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</si>
  <si>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</si>
  <si>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</si>
  <si>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</si>
  <si>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</si>
  <si>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</si>
  <si>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</si>
  <si>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</si>
  <si>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</si>
  <si>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</si>
  <si>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</si>
  <si>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</si>
  <si>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</si>
  <si>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</si>
  <si>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</si>
  <si>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</si>
  <si>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</si>
  <si>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</si>
  <si>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</si>
  <si>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</si>
  <si>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</si>
  <si>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</si>
  <si>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</si>
  <si>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</si>
  <si>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</si>
  <si>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</si>
  <si>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</si>
  <si>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</si>
  <si>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</si>
  <si>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</si>
  <si>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</si>
  <si>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</si>
  <si>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</si>
  <si>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</si>
  <si>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</si>
  <si>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</si>
  <si>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</si>
  <si>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</si>
  <si>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</si>
  <si>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</si>
  <si>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</si>
  <si>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</si>
  <si>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</si>
  <si>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</si>
  <si>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</si>
  <si>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</si>
  <si>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</si>
  <si>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</si>
  <si>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</si>
  <si>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</si>
  <si>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</si>
  <si>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</si>
  <si>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</si>
  <si>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</si>
  <si>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</si>
  <si>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</si>
  <si>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</si>
  <si>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</si>
  <si>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</si>
  <si>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</si>
  <si>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</si>
  <si>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</si>
  <si>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</si>
  <si>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</si>
  <si>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</si>
  <si>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</si>
  <si>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</si>
  <si>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</si>
  <si>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</si>
  <si>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</si>
  <si>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</si>
  <si>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</si>
  <si>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</si>
  <si>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其他卫生健康支出</t>
  </si>
  <si>
    <t>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</si>
  <si>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</si>
  <si>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</si>
  <si>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</si>
  <si>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</si>
  <si>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</si>
  <si>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</si>
  <si>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</si>
  <si>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</si>
  <si>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</si>
  <si>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</si>
  <si>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</si>
  <si>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</si>
  <si>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</si>
  <si>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</si>
  <si>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</si>
  <si>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</si>
  <si>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</si>
  <si>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</si>
  <si>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</si>
  <si>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</si>
  <si>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</si>
  <si>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</si>
  <si>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</si>
  <si>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</si>
  <si>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</si>
  <si>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</si>
  <si>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</si>
  <si>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</si>
  <si>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</si>
  <si>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</si>
  <si>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</si>
  <si>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</si>
  <si>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</si>
  <si>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</si>
  <si>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</si>
  <si>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</si>
  <si>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</si>
  <si>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</si>
  <si>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</si>
  <si>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</si>
  <si>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</si>
  <si>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</si>
  <si>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</si>
  <si>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</si>
  <si>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</si>
  <si>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</si>
  <si>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</si>
  <si>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</si>
  <si>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</si>
  <si>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</si>
  <si>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</si>
  <si>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</si>
  <si>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</si>
  <si>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</si>
  <si>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</si>
  <si>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</si>
  <si>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</si>
  <si>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</si>
  <si>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</si>
  <si>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</si>
  <si>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</si>
  <si>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</si>
  <si>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</si>
  <si>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>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</si>
  <si>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</si>
  <si>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</si>
  <si>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</si>
  <si>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</si>
  <si>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</si>
  <si>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</si>
  <si>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</si>
  <si>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</si>
  <si>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</si>
  <si>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</si>
  <si>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</si>
  <si>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</si>
  <si>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</si>
  <si>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</si>
  <si>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</si>
  <si>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>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</si>
  <si>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</si>
  <si>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</si>
  <si>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</si>
  <si>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</si>
  <si>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</si>
  <si>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</si>
  <si>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</si>
  <si>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</si>
  <si>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</si>
  <si>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</si>
  <si>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</si>
  <si>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</si>
  <si>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</si>
  <si>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</si>
  <si>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</si>
  <si>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</si>
  <si>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</si>
  <si>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</si>
  <si>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渔业发展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</si>
  <si>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</si>
  <si>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</si>
  <si>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</si>
  <si>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</si>
  <si>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</si>
  <si>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</si>
  <si>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</si>
  <si>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</si>
  <si>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</si>
  <si>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</si>
  <si>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</si>
  <si>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</si>
  <si>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</si>
  <si>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</si>
  <si>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</si>
  <si>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</si>
  <si>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</si>
  <si>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</si>
  <si>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</si>
  <si>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</si>
  <si>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</si>
  <si>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</si>
  <si>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</si>
  <si>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</si>
  <si>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</si>
  <si>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</si>
  <si>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</si>
  <si>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</si>
  <si>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</si>
  <si>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</si>
  <si>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</si>
  <si>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</si>
  <si>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</si>
  <si>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</si>
  <si>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</si>
  <si>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</si>
  <si>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</si>
  <si>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</si>
  <si>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</si>
  <si>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</si>
  <si>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</si>
  <si>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</si>
  <si>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</si>
  <si>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</si>
  <si>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</si>
  <si>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巩固拓展脱贫衔接乡村振兴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</si>
  <si>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</si>
  <si>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</si>
  <si>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</si>
  <si>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</si>
  <si>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 “三西”农业建设专项补助</t>
  </si>
  <si>
    <t xml:space="preserve">      其他巩固拓展脱贫衔接乡村振兴支出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</si>
  <si>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</si>
  <si>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</si>
  <si>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</si>
  <si>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</si>
  <si>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</si>
  <si>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</si>
  <si>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</si>
  <si>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</si>
  <si>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</si>
  <si>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</si>
  <si>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</si>
  <si>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</si>
  <si>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</si>
  <si>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</si>
  <si>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</si>
  <si>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</si>
  <si>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</si>
  <si>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</si>
  <si>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</si>
  <si>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</si>
  <si>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</si>
  <si>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</si>
  <si>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</si>
  <si>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</si>
  <si>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</si>
  <si>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</si>
  <si>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</si>
  <si>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</si>
  <si>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</si>
  <si>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</si>
  <si>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</si>
  <si>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</si>
  <si>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</si>
  <si>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</si>
  <si>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</si>
  <si>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</si>
  <si>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</si>
  <si>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</si>
  <si>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</si>
  <si>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</si>
  <si>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</si>
  <si>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</si>
  <si>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</si>
  <si>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</si>
  <si>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</si>
  <si>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</si>
  <si>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</si>
  <si>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</si>
  <si>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</si>
  <si>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</si>
  <si>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</si>
  <si>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</si>
  <si>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</si>
  <si>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</si>
  <si>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</si>
  <si>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</si>
  <si>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</si>
  <si>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</si>
  <si>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</si>
  <si>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</si>
  <si>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</si>
  <si>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</si>
  <si>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</si>
  <si>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</si>
  <si>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>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</si>
  <si>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</si>
  <si>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</si>
  <si>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</si>
  <si>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</si>
  <si>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</si>
  <si>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</si>
  <si>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</si>
  <si>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</si>
  <si>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</si>
  <si>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</si>
  <si>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</si>
  <si>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</si>
  <si>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</si>
  <si>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</si>
  <si>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</si>
  <si>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</si>
  <si>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</si>
  <si>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</si>
  <si>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</si>
  <si>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</si>
  <si>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</si>
  <si>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</si>
  <si>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</si>
  <si>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</si>
  <si>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</si>
  <si>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</si>
  <si>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</si>
  <si>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</si>
  <si>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</si>
  <si>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</si>
  <si>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</si>
  <si>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</si>
  <si>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</si>
  <si>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</si>
  <si>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</si>
  <si>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</si>
  <si>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</si>
  <si>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</si>
  <si>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</si>
  <si>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</si>
  <si>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</si>
  <si>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</si>
  <si>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</si>
  <si>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</si>
  <si>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</si>
  <si>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</si>
  <si>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</si>
  <si>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</si>
  <si>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</si>
  <si>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</si>
  <si>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</si>
  <si>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</si>
  <si>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</si>
  <si>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</si>
  <si>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</si>
  <si>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</si>
  <si>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</si>
  <si>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>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</si>
  <si>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</si>
  <si>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</si>
  <si>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</si>
  <si>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</si>
  <si>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</si>
  <si>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</si>
  <si>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</si>
  <si>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</si>
  <si>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</si>
  <si>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</si>
  <si>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</si>
  <si>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</si>
  <si>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</si>
  <si>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</si>
  <si>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</si>
  <si>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</si>
  <si>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</si>
  <si>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</si>
  <si>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</si>
  <si>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</si>
  <si>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</si>
  <si>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</si>
  <si>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</si>
  <si>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</si>
  <si>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</si>
  <si>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>援助其他地区支出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</si>
  <si>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</si>
  <si>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</si>
  <si>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</si>
  <si>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</si>
  <si>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</si>
  <si>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</si>
  <si>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</si>
  <si>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</si>
  <si>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>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</si>
  <si>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</si>
  <si>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</si>
  <si>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</si>
  <si>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</si>
  <si>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</si>
  <si>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</si>
  <si>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</si>
  <si>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</si>
  <si>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</si>
  <si>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</si>
  <si>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</si>
  <si>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</si>
  <si>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</si>
  <si>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</si>
  <si>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</si>
  <si>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</si>
  <si>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</si>
  <si>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</si>
  <si>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</si>
  <si>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</si>
  <si>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</si>
  <si>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</si>
  <si>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</si>
  <si>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</si>
  <si>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</si>
  <si>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</si>
  <si>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</si>
  <si>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</si>
  <si>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</si>
  <si>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</si>
  <si>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</si>
  <si>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</si>
  <si>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</si>
  <si>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</si>
  <si>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</si>
  <si>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</si>
  <si>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>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</si>
  <si>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</si>
  <si>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</si>
  <si>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</si>
  <si>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</si>
  <si>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</si>
  <si>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</si>
  <si>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</si>
  <si>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</si>
  <si>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</si>
  <si>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</si>
  <si>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保障性租赁住房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</si>
  <si>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</si>
  <si>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</si>
  <si>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</si>
  <si>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</si>
  <si>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</si>
  <si>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</si>
  <si>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</si>
  <si>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</si>
  <si>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</si>
  <si>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粮油物资储备支出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</si>
  <si>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</si>
  <si>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</si>
  <si>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</si>
  <si>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</si>
  <si>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</si>
  <si>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</si>
  <si>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</si>
  <si>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</si>
  <si>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</si>
  <si>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</si>
  <si>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</si>
  <si>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</si>
  <si>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</si>
  <si>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</si>
  <si>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</si>
  <si>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</si>
  <si>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</si>
  <si>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</si>
  <si>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</si>
  <si>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</si>
  <si>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</si>
  <si>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</si>
  <si>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</si>
  <si>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</si>
  <si>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</si>
  <si>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</si>
  <si>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</si>
  <si>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</si>
  <si>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</si>
  <si>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</si>
  <si>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</si>
  <si>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</si>
  <si>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</si>
  <si>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</si>
  <si>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</si>
  <si>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</si>
  <si>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</si>
  <si>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</si>
  <si>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</si>
  <si>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>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</si>
  <si>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</si>
  <si>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</si>
  <si>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</si>
  <si>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</si>
  <si>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</si>
  <si>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</si>
  <si>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</si>
  <si>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</si>
  <si>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</si>
  <si>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</si>
  <si>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</si>
  <si>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</si>
  <si>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</si>
  <si>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</si>
  <si>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</si>
  <si>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</si>
  <si>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</si>
  <si>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</si>
  <si>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</si>
  <si>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</si>
  <si>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</si>
  <si>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</si>
  <si>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</si>
  <si>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</si>
  <si>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</si>
  <si>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</si>
  <si>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</si>
  <si>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</si>
  <si>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</si>
  <si>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</si>
  <si>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</si>
  <si>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</si>
  <si>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</si>
  <si>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>预备费</t>
  </si>
  <si>
    <t>其他支出</t>
  </si>
  <si>
    <t xml:space="preserve">    年初预留</t>
  </si>
  <si>
    <t>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</si>
  <si>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</si>
  <si>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</si>
  <si>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</si>
  <si>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</si>
  <si>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</si>
  <si>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债务发行费用支出</t>
  </si>
  <si>
    <t xml:space="preserve">    地方政府一般债务发行费用支出</t>
  </si>
  <si>
    <t>支出合计</t>
  </si>
  <si>
    <t>表1－3</t>
  </si>
  <si>
    <t>彭阳县2023年一般公共预算收支平衡表</t>
  </si>
  <si>
    <t>收    入</t>
  </si>
  <si>
    <t>支     出</t>
  </si>
  <si>
    <t>项  目</t>
  </si>
  <si>
    <t>同比增减（%）</t>
  </si>
  <si>
    <t>本级收入合计</t>
  </si>
  <si>
    <t>本级支出合计</t>
  </si>
  <si>
    <t>转移性收入</t>
  </si>
  <si>
    <t>转移性支出</t>
  </si>
  <si>
    <t xml:space="preserve">  上级补助收入</t>
  </si>
  <si>
    <t xml:space="preserve">  上解上级支出</t>
  </si>
  <si>
    <t xml:space="preserve">    返还性收入</t>
  </si>
  <si>
    <t xml:space="preserve">    体制上解支出</t>
  </si>
  <si>
    <t xml:space="preserve">      增值税“五五分享”税收返还</t>
  </si>
  <si>
    <t xml:space="preserve">    出口退税专项上解支出</t>
  </si>
  <si>
    <t xml:space="preserve">      所得税基数返还收入</t>
  </si>
  <si>
    <t xml:space="preserve">    成品油价格和税费改革专项上解支出</t>
  </si>
  <si>
    <t xml:space="preserve">      成品油税费改革税收返还收入</t>
  </si>
  <si>
    <t xml:space="preserve">    专项上解支出</t>
  </si>
  <si>
    <t xml:space="preserve">      增值税税收返还收入</t>
  </si>
  <si>
    <t xml:space="preserve">    一般性转移支付收入</t>
  </si>
  <si>
    <t xml:space="preserve">  补助下级支出</t>
  </si>
  <si>
    <t xml:space="preserve">    体制补助收入</t>
  </si>
  <si>
    <t xml:space="preserve">    返还性支出</t>
  </si>
  <si>
    <t xml:space="preserve">    均衡性转移支付收入</t>
  </si>
  <si>
    <t xml:space="preserve">      增值税和消费税税收返还支出 </t>
  </si>
  <si>
    <t xml:space="preserve">    县级基本财力保障机制奖补资金收入</t>
  </si>
  <si>
    <t xml:space="preserve">      所得税基数返还支出</t>
  </si>
  <si>
    <t xml:space="preserve">    结算补助收入</t>
  </si>
  <si>
    <t xml:space="preserve">      成品油价格和税费改革税收返还支出</t>
  </si>
  <si>
    <t xml:space="preserve">    资源枯竭型城市转移支付补助收入</t>
  </si>
  <si>
    <t xml:space="preserve">      其他税收返还支出</t>
  </si>
  <si>
    <t xml:space="preserve">    企业事业单位划转补助收入</t>
  </si>
  <si>
    <t xml:space="preserve">    一般性转移支付</t>
  </si>
  <si>
    <t xml:space="preserve">    产粮(油)大县奖励资金收入</t>
  </si>
  <si>
    <t xml:space="preserve">      体制补助支出</t>
  </si>
  <si>
    <t xml:space="preserve">    重点生态功能区转移支付收入</t>
  </si>
  <si>
    <t xml:space="preserve">      均衡性转移支付支出</t>
  </si>
  <si>
    <t xml:space="preserve">    固定数额补助收入</t>
  </si>
  <si>
    <t xml:space="preserve">      老少边穷转移支付支出</t>
  </si>
  <si>
    <t xml:space="preserve">    革命老区转移支付收入</t>
  </si>
  <si>
    <t xml:space="preserve">      县级基本财力保障机制奖补资金支出</t>
  </si>
  <si>
    <t xml:space="preserve">    巩固拓展脱贫攻坚成果衔接乡村振兴转移支付收入</t>
  </si>
  <si>
    <t xml:space="preserve">      结算补助支出</t>
  </si>
  <si>
    <t xml:space="preserve">    一般公共服务共同财政事权转移支付收入  </t>
  </si>
  <si>
    <t xml:space="preserve">      化解债务补助支出</t>
  </si>
  <si>
    <t xml:space="preserve">    外交共同财政事权转移支付收入  </t>
  </si>
  <si>
    <t xml:space="preserve">      资源枯竭型城市转移支付补助支出</t>
  </si>
  <si>
    <t xml:space="preserve">    国防共同财政事权转移支付收入  </t>
  </si>
  <si>
    <t xml:space="preserve">      企业事业单位划转补助支出</t>
  </si>
  <si>
    <t xml:space="preserve">    公共安全共同财政事权转移支付收入  </t>
  </si>
  <si>
    <t xml:space="preserve">      成品油价格和税费改革转移支付补助支出</t>
  </si>
  <si>
    <t xml:space="preserve">    教育共同财政事权转移支付收入  </t>
  </si>
  <si>
    <t xml:space="preserve">      基层公检法司转移支付支出</t>
  </si>
  <si>
    <t xml:space="preserve">    科学技术共同财政事权转移支付收入  </t>
  </si>
  <si>
    <t xml:space="preserve">      义务教育等转移支付支出</t>
  </si>
  <si>
    <t xml:space="preserve">    文化旅游体育与传媒共同财政事权转移支付收入  </t>
  </si>
  <si>
    <t xml:space="preserve">      基本养老保险和低保等转移支付支出</t>
  </si>
  <si>
    <t xml:space="preserve">    社会保障和就业共同财政事权转移支付收入  </t>
  </si>
  <si>
    <t xml:space="preserve">      新型农村合作医疗等转移支付支出</t>
  </si>
  <si>
    <t xml:space="preserve">    医疗卫生共同财政事权转移支付收入  </t>
  </si>
  <si>
    <t xml:space="preserve">      农村综合改革转移支付支出</t>
  </si>
  <si>
    <t xml:space="preserve">    节能环保共同财政事权转移支付收入  </t>
  </si>
  <si>
    <t xml:space="preserve">      重点生态功能区转移支付支出</t>
  </si>
  <si>
    <t xml:space="preserve">    城乡社区共同财政事权转移支付收入  </t>
  </si>
  <si>
    <t xml:space="preserve">      固定数额补助支出</t>
  </si>
  <si>
    <t xml:space="preserve">    农林水共同财政事权转移支付收入  </t>
  </si>
  <si>
    <t xml:space="preserve">    交通运输共同财政事权转移支付收入  </t>
  </si>
  <si>
    <t xml:space="preserve">    资源勘探工业信息等共同财政事权转移支付收入  </t>
  </si>
  <si>
    <t xml:space="preserve">      其他一般性转移支付支出</t>
  </si>
  <si>
    <t xml:space="preserve">    商业服务业等共同财政事权转移支付收入  </t>
  </si>
  <si>
    <t xml:space="preserve">    专项转移支付支出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</si>
  <si>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</si>
  <si>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</si>
  <si>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</si>
  <si>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</si>
  <si>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</si>
  <si>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其他共同财政事权转移支付收入  </t>
  </si>
  <si>
    <t xml:space="preserve">    增值税留抵退税转移支付收入</t>
  </si>
  <si>
    <t xml:space="preserve">    其他退税减税降费转移支付收入</t>
  </si>
  <si>
    <t xml:space="preserve">    补充县区财力转移支付收入</t>
  </si>
  <si>
    <t xml:space="preserve">    其他一般性转移支付收入</t>
  </si>
  <si>
    <t xml:space="preserve">    专项转移支付收入</t>
  </si>
  <si>
    <t xml:space="preserve">      专项补助收入</t>
  </si>
  <si>
    <t xml:space="preserve">      专项上解收入</t>
  </si>
  <si>
    <t xml:space="preserve">  地方政府债券收入</t>
  </si>
  <si>
    <t xml:space="preserve">  下级上解收入</t>
  </si>
  <si>
    <t>补充预算稳定调节基金</t>
  </si>
  <si>
    <t xml:space="preserve">    体制上解收入</t>
  </si>
  <si>
    <t xml:space="preserve">  调出资金</t>
  </si>
  <si>
    <t xml:space="preserve">    出口退税专项上解收入</t>
  </si>
  <si>
    <t xml:space="preserve">  年终结余</t>
  </si>
  <si>
    <t xml:space="preserve">    成品油价格和税费改革专项上解收入</t>
  </si>
  <si>
    <t xml:space="preserve">    结转</t>
  </si>
  <si>
    <t xml:space="preserve">    专项上解收入</t>
  </si>
  <si>
    <t xml:space="preserve">    净结余</t>
  </si>
  <si>
    <t xml:space="preserve">  地方政府一般债务还本支出</t>
  </si>
  <si>
    <t xml:space="preserve">  债务转贷支出</t>
  </si>
  <si>
    <t xml:space="preserve">  上年结余收入</t>
  </si>
  <si>
    <t xml:space="preserve">    地方政府债券还本支出</t>
  </si>
  <si>
    <t xml:space="preserve">    上年结转</t>
  </si>
  <si>
    <t xml:space="preserve">    转贷地方政府债券支出</t>
  </si>
  <si>
    <t xml:space="preserve">  援助其他地区支出</t>
  </si>
  <si>
    <t xml:space="preserve">  调入资金</t>
  </si>
  <si>
    <t xml:space="preserve">  动用预算稳定调节基金</t>
  </si>
  <si>
    <t xml:space="preserve">  转贷地方政府债券收入</t>
  </si>
  <si>
    <t xml:space="preserve">  接受其他地区援助收入</t>
  </si>
  <si>
    <t>收入总计</t>
  </si>
  <si>
    <t>支出总计</t>
  </si>
  <si>
    <t>表1－4</t>
  </si>
  <si>
    <t xml:space="preserve"> </t>
  </si>
  <si>
    <t>彭阳县2023年政府性基金预算收支执行及平衡表</t>
  </si>
  <si>
    <t>收      入</t>
  </si>
  <si>
    <t>项    目</t>
  </si>
  <si>
    <t>一、残疾人就业保障金收入</t>
  </si>
  <si>
    <t>一、科学技术支出</t>
  </si>
  <si>
    <t>二、农网还贷资金收入</t>
  </si>
  <si>
    <t xml:space="preserve">    核电站乏燃料处理处置基金支出</t>
  </si>
  <si>
    <t>三、海南省高等级公路车辆通行附加费收入</t>
  </si>
  <si>
    <t>二、文化旅游体育与传媒支出</t>
  </si>
  <si>
    <t>四、港口建设费收入</t>
  </si>
  <si>
    <t xml:space="preserve">    旅游发展基金支出</t>
  </si>
  <si>
    <t>五、散装水泥专项资金收入</t>
  </si>
  <si>
    <t xml:space="preserve">    文化事业建设费安排的支出</t>
  </si>
  <si>
    <t>六、新型墙体材料专项基金收入</t>
  </si>
  <si>
    <t xml:space="preserve">    国家电影事业发展专项资金支出</t>
  </si>
  <si>
    <t>七、旅游发展基金收入</t>
  </si>
  <si>
    <t>三、社会保障和就业支出</t>
  </si>
  <si>
    <t>八、新菜地开发建设基金收入</t>
  </si>
  <si>
    <t xml:space="preserve">     大中型水库移民后期扶持基金支出</t>
  </si>
  <si>
    <t>九、新增建设用地土地有偿使用费收入</t>
  </si>
  <si>
    <t xml:space="preserve">    小型水库移民扶助基金支出</t>
  </si>
  <si>
    <t>十、南水北调工程基金收入</t>
  </si>
  <si>
    <t xml:space="preserve">    残疾人就业保障金支出</t>
  </si>
  <si>
    <t>十一、政府住房基金收入</t>
  </si>
  <si>
    <t>四、节能环保支出</t>
  </si>
  <si>
    <t>十二、城市公用事业附加收入</t>
  </si>
  <si>
    <t xml:space="preserve">     可再生能源电价附加收入安排的支出</t>
  </si>
  <si>
    <t>十三、国有土地收益基金收入</t>
  </si>
  <si>
    <t xml:space="preserve">    废弃电器电子产品处理基金支出</t>
  </si>
  <si>
    <t>十四、农业土地开发资金收入</t>
  </si>
  <si>
    <t>五、城乡社区支出</t>
  </si>
  <si>
    <t>十五、国有土地使用权出让收入</t>
  </si>
  <si>
    <t xml:space="preserve">    国有土地使用权出让收入安排的支出</t>
  </si>
  <si>
    <t>十六、大中型水库库区基金收入</t>
  </si>
  <si>
    <t xml:space="preserve">    国有土地收益基金安排的支出</t>
  </si>
  <si>
    <t>十七、彩票公益金收入</t>
  </si>
  <si>
    <t xml:space="preserve">    农业土地开发资金安排的支出</t>
  </si>
  <si>
    <t>十九、小型水库移民扶助基金收入</t>
  </si>
  <si>
    <t xml:space="preserve">    城市基础设施配套费安排的支出</t>
  </si>
  <si>
    <t>二十、国有重大水利工程建设基金收入</t>
  </si>
  <si>
    <t xml:space="preserve">    污水处理费安排的支出</t>
  </si>
  <si>
    <t>二十一、车辆通行费</t>
  </si>
  <si>
    <t xml:space="preserve">    城市基础设施配套费及对应专项债务收入安排的支出</t>
  </si>
  <si>
    <t>二十二、无线电频率占用费</t>
  </si>
  <si>
    <t xml:space="preserve">     污水处理费对应专项债务收入安排的支出  </t>
  </si>
  <si>
    <t>二十三、水土保持补偿费收入</t>
  </si>
  <si>
    <t xml:space="preserve">    国有土地使用权出让收入对应专项债务收入安排的支出  </t>
  </si>
  <si>
    <t>二十四、污水处理费收入</t>
  </si>
  <si>
    <t xml:space="preserve">  棚户区改造专项债券收入安排的支出  </t>
  </si>
  <si>
    <t>二十五、彩票发行机构和彩票销售机构的业务费用</t>
  </si>
  <si>
    <t>六、农林水支出</t>
  </si>
  <si>
    <t>二十六、其他政府性基金收入</t>
  </si>
  <si>
    <t xml:space="preserve">    森林植被恢复费安排的支出</t>
  </si>
  <si>
    <t xml:space="preserve">二十七、其他政府性基金专项债务对应项目专项收入  </t>
  </si>
  <si>
    <t xml:space="preserve">    中央水利建设基金支出</t>
  </si>
  <si>
    <t>　</t>
  </si>
  <si>
    <t xml:space="preserve">    地方水利建设基金支出</t>
  </si>
  <si>
    <t xml:space="preserve">     新菜地开发建设基金及对应专项债务收入安排的支出</t>
  </si>
  <si>
    <t xml:space="preserve">     大中型水库库区基金及对应专项债务收入安排的支出</t>
  </si>
  <si>
    <t xml:space="preserve">    三峡水库库区基金支出</t>
  </si>
  <si>
    <t xml:space="preserve">    南水北调工程基金及对应专项债务收入安排的支出</t>
  </si>
  <si>
    <t xml:space="preserve">     国家重大水利工程建设基金及对应专项债务收入安排的支出</t>
  </si>
  <si>
    <t xml:space="preserve">    水土保持补偿费安排的支出</t>
  </si>
  <si>
    <t>七、交通运输支出</t>
  </si>
  <si>
    <t xml:space="preserve">    海南省高等级公路车辆通行附加费及对应专项债务收入安排的支出  </t>
  </si>
  <si>
    <t xml:space="preserve">    车辆通行费及对应专项债务收入安排的支出</t>
  </si>
  <si>
    <t>八、资源勘探信息等支出</t>
  </si>
  <si>
    <t xml:space="preserve">     散装水泥专项资金及对应专项债务收入安排的支出</t>
  </si>
  <si>
    <t xml:space="preserve">      新型墙体材料专项基金及对应专项债务收入安排的支出 </t>
  </si>
  <si>
    <t xml:space="preserve">    农网还贷资金支出</t>
  </si>
  <si>
    <t xml:space="preserve">    电力改革预留资产变现收入安排的支出</t>
  </si>
  <si>
    <t>九、商业服务业等支出</t>
  </si>
  <si>
    <t>十、其他支出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</si>
  <si>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</si>
  <si>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</si>
  <si>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</si>
  <si>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十一、债务付息支出</t>
  </si>
  <si>
    <t xml:space="preserve">    国有土地使用权出让债务付息支出</t>
  </si>
  <si>
    <t xml:space="preserve">    棚户区改造专项债券付息支出</t>
  </si>
  <si>
    <t xml:space="preserve">    其他地方自行试点项目收益专项债券付息支出</t>
  </si>
  <si>
    <t>十二、抗疫特别国债安排的支出</t>
  </si>
  <si>
    <t xml:space="preserve">     基础设施建设</t>
  </si>
  <si>
    <t xml:space="preserve">     抗疫相关支出</t>
  </si>
  <si>
    <t>收入合计</t>
  </si>
  <si>
    <t xml:space="preserve">    政府性基金转移收入</t>
  </si>
  <si>
    <t xml:space="preserve">    政府性基金转移支付</t>
  </si>
  <si>
    <t xml:space="preserve">    　政府性基金补助收入</t>
  </si>
  <si>
    <t xml:space="preserve">    　政府性基金补助支出</t>
  </si>
  <si>
    <t xml:space="preserve">    　政府性基金上解收入</t>
  </si>
  <si>
    <t xml:space="preserve">    　政府性基金上解支出</t>
  </si>
  <si>
    <t xml:space="preserve">    上年结余收入</t>
  </si>
  <si>
    <t xml:space="preserve">    调出资金</t>
  </si>
  <si>
    <t xml:space="preserve">    调入资金</t>
  </si>
  <si>
    <t xml:space="preserve">    年终结余</t>
  </si>
  <si>
    <t xml:space="preserve">    债务转贷收入</t>
  </si>
  <si>
    <t xml:space="preserve">    债务还本支出</t>
  </si>
  <si>
    <t>表1-5</t>
  </si>
  <si>
    <t>彭阳县2023年国有资本经营预算收支执行情况表</t>
  </si>
  <si>
    <t>收  入</t>
  </si>
  <si>
    <t>项          目</t>
  </si>
  <si>
    <t>金    额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</si>
  <si>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</si>
  <si>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</si>
  <si>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</si>
  <si>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</si>
  <si>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</si>
  <si>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</si>
  <si>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</si>
  <si>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四、金融国有资本经营预算支出</t>
  </si>
  <si>
    <t>五、其他国有资本经营预算收入</t>
  </si>
  <si>
    <t>五、其他国有资本经营预算支出</t>
  </si>
  <si>
    <t>收 入 合 计</t>
  </si>
  <si>
    <t>支 出 合 计</t>
  </si>
  <si>
    <t>国有资本经营预算转移支付收入</t>
  </si>
  <si>
    <t>国有资本经营预算转移支付支出</t>
  </si>
  <si>
    <t>上年结转</t>
  </si>
  <si>
    <t>国有资本经营预算上解支出</t>
  </si>
  <si>
    <t>国有资本经营预算调出资金</t>
  </si>
  <si>
    <t>结转下年</t>
  </si>
  <si>
    <t>收 入 总 计</t>
  </si>
  <si>
    <t>支 出 总 计</t>
  </si>
  <si>
    <t>表2-1</t>
  </si>
  <si>
    <t>彭阳县2024年一般公共预算收入（草案）表</t>
  </si>
  <si>
    <t>项        目</t>
  </si>
  <si>
    <t>2024年预算数</t>
  </si>
  <si>
    <t>备     注</t>
  </si>
  <si>
    <t>合      计</t>
  </si>
  <si>
    <t>表2-2</t>
  </si>
  <si>
    <t>彭阳县2024年一般公共预算支出（草案）</t>
  </si>
  <si>
    <t>上年预算数</t>
  </si>
  <si>
    <t>上年执行数</t>
  </si>
  <si>
    <t>预算数</t>
  </si>
  <si>
    <t>为上年预算数的%</t>
  </si>
  <si>
    <t>为上年执行数的%</t>
  </si>
  <si>
    <t>　信访事务</t>
  </si>
  <si>
    <t>　　一般行政管理事务</t>
  </si>
  <si>
    <t>　　信访业务</t>
  </si>
  <si>
    <t>公共安全支出</t>
  </si>
  <si>
    <t>　中医药事务</t>
  </si>
  <si>
    <t>　　中医（民族医）药专项</t>
  </si>
  <si>
    <t>　　  退耕还林还草</t>
  </si>
  <si>
    <t>表2－3</t>
  </si>
  <si>
    <t>彭阳县2024年一般公共预算收支平衡（草案）表</t>
  </si>
  <si>
    <t>备  注</t>
  </si>
  <si>
    <t>上年决算
（执行）数</t>
  </si>
  <si>
    <t>表2-4</t>
  </si>
  <si>
    <t>财力安排</t>
  </si>
  <si>
    <t>专项转移支付收入安排</t>
  </si>
  <si>
    <t>带有专项性质的一般性转移支付收入安排</t>
  </si>
  <si>
    <t>动用上年结余安排</t>
  </si>
  <si>
    <t>调入资金</t>
  </si>
  <si>
    <t>政府债务资金</t>
  </si>
  <si>
    <t>其他资金</t>
  </si>
  <si>
    <t>表2-5</t>
  </si>
  <si>
    <t>彭阳县2024年政府性基金预算收支（草案）表</t>
  </si>
  <si>
    <t>十八、小型水库移民扶助基金收入</t>
  </si>
  <si>
    <t>十九、国有重大水利工程建设基金收入</t>
  </si>
  <si>
    <t>二十、车辆通行费</t>
  </si>
  <si>
    <t>二十一、无线电频率占用费</t>
  </si>
  <si>
    <t>二十二、水土保持补偿费收入</t>
  </si>
  <si>
    <t>二十三、污水处理费收入</t>
  </si>
  <si>
    <t>二十四、彩票发行机构和彩票销售机构的业务费用</t>
  </si>
  <si>
    <t>二十五、其他政府性基金收入</t>
  </si>
  <si>
    <t xml:space="preserve">二十六、其他政府性基金专项债务对应项目专项收入  </t>
  </si>
  <si>
    <t>表2-6</t>
  </si>
  <si>
    <t>彭阳县2024年国有资本经营预算收支（草案）表</t>
  </si>
  <si>
    <t>表3</t>
  </si>
  <si>
    <t>彭阳县2023年底地方政府性债务余额情况表</t>
  </si>
  <si>
    <t>债务余额总计</t>
  </si>
  <si>
    <t>其中：</t>
  </si>
  <si>
    <t>2014年清理甄别锁定债务</t>
  </si>
  <si>
    <t>2015年以后地方政府债务</t>
  </si>
  <si>
    <t>合  计</t>
  </si>
  <si>
    <t>一、银行贷款</t>
  </si>
  <si>
    <t>二、非银行金融机构融资</t>
  </si>
  <si>
    <t xml:space="preserve">      基金融资</t>
  </si>
  <si>
    <t xml:space="preserve">      融资租赁</t>
  </si>
  <si>
    <t>三、供应商应付款</t>
  </si>
  <si>
    <t xml:space="preserve">      应付工程款</t>
  </si>
  <si>
    <t xml:space="preserve">      其他应付款</t>
  </si>
  <si>
    <t>四、地方政府债券</t>
  </si>
  <si>
    <t xml:space="preserve">      置换债券</t>
  </si>
  <si>
    <t xml:space="preserve">      新增债券</t>
  </si>
  <si>
    <t xml:space="preserve">      再融资债券</t>
  </si>
  <si>
    <t>表2-7-1</t>
  </si>
  <si>
    <t>彭阳县2024年一般公共预算（政府经济分类）基本支出明细表</t>
  </si>
  <si>
    <t>政府经济分类科目编码</t>
  </si>
  <si>
    <t>政府经济分类名称</t>
  </si>
  <si>
    <t>合计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</si>
  <si>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</si>
  <si>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</si>
  <si>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</si>
  <si>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</si>
  <si>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</si>
  <si>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</si>
  <si>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</si>
  <si>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</si>
  <si>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</si>
  <si>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</si>
  <si>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</si>
  <si>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</si>
  <si>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公务用车运行维护费</t>
  </si>
  <si>
    <t xml:space="preserve">  维修(护)费</t>
  </si>
  <si>
    <t xml:space="preserve">  其他商品和服务支出</t>
  </si>
  <si>
    <t>机关资本性支出</t>
  </si>
  <si>
    <t xml:space="preserve">  房屋建筑物购建</t>
  </si>
  <si>
    <t xml:space="preserve">  基础设施建设</t>
  </si>
  <si>
    <t xml:space="preserve">  设备购置</t>
  </si>
  <si>
    <t xml:space="preserve">  大型修缮</t>
  </si>
  <si>
    <t xml:space="preserve">  其他资本性支出</t>
  </si>
  <si>
    <t>机关资本性支出(基本建设)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</si>
  <si>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</si>
  <si>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</si>
  <si>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</si>
  <si>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</si>
  <si>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</si>
  <si>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</si>
  <si>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资本性支出(基本建设)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</si>
  <si>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</si>
  <si>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</si>
  <si>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</si>
  <si>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</si>
  <si>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</si>
  <si>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</si>
  <si>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</si>
  <si>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</si>
  <si>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</si>
  <si>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</si>
  <si>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</si>
  <si>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</si>
  <si>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对社会保障基金补助</t>
  </si>
  <si>
    <t xml:space="preserve">  对社会保险基金补助</t>
  </si>
  <si>
    <t>债务利息及费用支出</t>
  </si>
  <si>
    <t xml:space="preserve">  国内债务付息</t>
  </si>
  <si>
    <t>预备费及预留</t>
  </si>
  <si>
    <t xml:space="preserve">  预备费</t>
  </si>
  <si>
    <t xml:space="preserve">  预留</t>
  </si>
  <si>
    <t xml:space="preserve">  其他支出</t>
  </si>
  <si>
    <t>表2-7-2</t>
  </si>
  <si>
    <t>彭阳县2023年一般公共预算（政府经济分类）基本支出明细表</t>
  </si>
  <si>
    <t>表2-7</t>
  </si>
  <si>
    <t>彭阳县2023年政府性基金预算（政府经济分类）明细表</t>
  </si>
  <si>
    <t/>
  </si>
  <si>
    <t>502</t>
  </si>
  <si>
    <t>50201-办公经费</t>
  </si>
  <si>
    <t>50205-委托业务经费</t>
  </si>
  <si>
    <t>503</t>
  </si>
  <si>
    <t>机关资本性支出（一）</t>
  </si>
  <si>
    <r>
      <rPr>
        <sz val="10"/>
        <color indexed="8"/>
        <rFont val="宋体"/>
        <charset val="134"/>
      </rPr>
      <t>　</t>
    </r>
    <r>
      <rPr>
        <sz val="10"/>
        <color indexed="8"/>
        <rFont val="Calibri"/>
        <charset val="134"/>
      </rPr>
      <t>50302</t>
    </r>
  </si>
  <si>
    <t>50302-基础设施建设</t>
  </si>
  <si>
    <r>
      <rPr>
        <sz val="10"/>
        <color indexed="8"/>
        <rFont val="宋体"/>
        <charset val="134"/>
      </rPr>
      <t>　</t>
    </r>
    <r>
      <rPr>
        <sz val="10"/>
        <color indexed="8"/>
        <rFont val="Calibri"/>
        <charset val="134"/>
      </rPr>
      <t>50305</t>
    </r>
  </si>
  <si>
    <t>50305-土地征迁补偿和安置支出</t>
  </si>
  <si>
    <r>
      <rPr>
        <sz val="10"/>
        <color indexed="8"/>
        <rFont val="宋体"/>
        <charset val="134"/>
      </rPr>
      <t>　</t>
    </r>
    <r>
      <rPr>
        <sz val="10"/>
        <color indexed="8"/>
        <rFont val="Calibri"/>
        <charset val="134"/>
      </rPr>
      <t>50399</t>
    </r>
  </si>
  <si>
    <t>50399-其他资本性支出</t>
  </si>
  <si>
    <t>机关资本性支出（二）</t>
  </si>
  <si>
    <t>50402-基础设施建设</t>
  </si>
  <si>
    <t>50404-设备购置</t>
  </si>
  <si>
    <t>505</t>
  </si>
  <si>
    <r>
      <rPr>
        <sz val="10"/>
        <color indexed="8"/>
        <rFont val="宋体"/>
        <charset val="134"/>
      </rPr>
      <t>　</t>
    </r>
    <r>
      <rPr>
        <sz val="10"/>
        <color indexed="8"/>
        <rFont val="Calibri"/>
        <charset val="134"/>
      </rPr>
      <t>50502</t>
    </r>
  </si>
  <si>
    <t>50502-商品和服务支出</t>
  </si>
  <si>
    <t>50602-资本性支出（二）</t>
  </si>
  <si>
    <t>509</t>
  </si>
  <si>
    <t>对个人和家庭补助</t>
  </si>
  <si>
    <r>
      <rPr>
        <sz val="10"/>
        <color indexed="8"/>
        <rFont val="宋体"/>
        <charset val="134"/>
      </rPr>
      <t>　</t>
    </r>
    <r>
      <rPr>
        <sz val="10"/>
        <color indexed="8"/>
        <rFont val="Calibri"/>
        <charset val="134"/>
      </rPr>
      <t>50901</t>
    </r>
  </si>
  <si>
    <t>50901-社会福利和救助</t>
  </si>
  <si>
    <r>
      <rPr>
        <sz val="10"/>
        <color indexed="8"/>
        <rFont val="宋体"/>
        <charset val="134"/>
      </rPr>
      <t>　</t>
    </r>
    <r>
      <rPr>
        <sz val="10"/>
        <color indexed="8"/>
        <rFont val="Calibri"/>
        <charset val="134"/>
      </rPr>
      <t>50999</t>
    </r>
  </si>
  <si>
    <t>50999-其他对个人和家庭补助</t>
  </si>
  <si>
    <t>51101-国内债务付息</t>
  </si>
  <si>
    <t>599</t>
  </si>
  <si>
    <r>
      <rPr>
        <sz val="10"/>
        <color indexed="8"/>
        <rFont val="宋体"/>
        <charset val="134"/>
      </rPr>
      <t>　</t>
    </r>
    <r>
      <rPr>
        <sz val="10"/>
        <color indexed="8"/>
        <rFont val="Calibri"/>
        <charset val="134"/>
      </rPr>
      <t>59999</t>
    </r>
  </si>
  <si>
    <t>59999-其他支出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</si>
</sst>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;\(\$#,##0\)"/>
    <numFmt numFmtId="177" formatCode="#,##0;\(#,##0\)"/>
    <numFmt numFmtId="178" formatCode="_-&quot;$&quot;\ * #,##0_-;_-&quot;$&quot;\ * #,##0\-;_-&quot;$&quot;\ * &quot;-&quot;_-;_-@_-"/>
    <numFmt numFmtId="179" formatCode="_(&quot;$&quot;* #,##0.00_);_(&quot;$&quot;* \(#,##0.00\);_(&quot;$&quot;* &quot;-&quot;??_);_(@_)"/>
    <numFmt numFmtId="180" formatCode="\$#,##0.00;\(\$#,##0.00\)"/>
    <numFmt numFmtId="181" formatCode="_-* #,##0.00_-;\-* #,##0.00_-;_-* &quot;-&quot;??_-;_-@_-"/>
    <numFmt numFmtId="182" formatCode="_-&quot;$&quot;\ * #,##0.00_-;_-&quot;$&quot;\ * #,##0.00\-;_-&quot;$&quot;\ * &quot;-&quot;??_-;_-@_-"/>
    <numFmt numFmtId="183" formatCode="#\ ??/??"/>
    <numFmt numFmtId="184" formatCode="&quot;$&quot;#,##0_);[Red]\(&quot;$&quot;#,##0\)"/>
    <numFmt numFmtId="185" formatCode="_ \¥* #,##0.00_ ;_ \¥* \-#,##0.00_ ;_ \¥* \-??_ ;_ @_ "/>
    <numFmt numFmtId="186" formatCode="#,##0.0_);\(#,##0.0\)"/>
    <numFmt numFmtId="187" formatCode="&quot;$&quot;\ #,##0.00_-;[Red]&quot;$&quot;\ #,##0.00\-"/>
    <numFmt numFmtId="188" formatCode="_-* #,##0_-;\-* #,##0_-;_-* &quot;-&quot;_-;_-@_-"/>
    <numFmt numFmtId="189" formatCode="&quot;$&quot;#,##0.00_);[Red]\(&quot;$&quot;#,##0.00\)"/>
    <numFmt numFmtId="190" formatCode="&quot;$&quot;\ #,##0_-;[Red]&quot;$&quot;\ #,##0\-"/>
    <numFmt numFmtId="191" formatCode="_(&quot;$&quot;* #,##0_);_(&quot;$&quot;* \(#,##0\);_(&quot;$&quot;* &quot;-&quot;_);_(@_)"/>
    <numFmt numFmtId="192" formatCode="0_ "/>
    <numFmt numFmtId="193" formatCode="0.00_ "/>
    <numFmt numFmtId="194" formatCode="0.0_ "/>
    <numFmt numFmtId="195" formatCode="#,##0_ ;[Red]\-#,##0\ "/>
  </numFmts>
  <fonts count="94">
    <font>
      <sz val="12"/>
      <name val="宋体"/>
      <charset val="134"/>
    </font>
    <font>
      <sz val="12"/>
      <name val="黑体"/>
      <charset val="134"/>
    </font>
    <font>
      <sz val="20"/>
      <color indexed="8"/>
      <name val="方正小标宋简体"/>
      <charset val="134"/>
    </font>
    <font>
      <sz val="11"/>
      <color indexed="8"/>
      <name val="Calibri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b/>
      <sz val="10"/>
      <color indexed="8"/>
      <name val="Calibri"/>
      <charset val="134"/>
    </font>
    <font>
      <sz val="10"/>
      <color indexed="8"/>
      <name val="Calibri"/>
      <charset val="134"/>
    </font>
    <font>
      <sz val="11"/>
      <name val="宋体"/>
      <charset val="134"/>
    </font>
    <font>
      <b/>
      <sz val="10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  <scheme val="minor"/>
    </font>
    <font>
      <sz val="22"/>
      <name val="方正小标宋简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sz val="10"/>
      <name val="Times New Roman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sz val="22"/>
      <name val="宋体"/>
      <charset val="134"/>
      <scheme val="major"/>
    </font>
    <font>
      <sz val="11"/>
      <name val="黑体"/>
      <charset val="134"/>
    </font>
    <font>
      <b/>
      <sz val="20"/>
      <name val="黑体"/>
      <charset val="134"/>
    </font>
    <font>
      <sz val="12"/>
      <name val="Times New Roman"/>
      <charset val="134"/>
    </font>
    <font>
      <sz val="20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宋体"/>
      <charset val="134"/>
    </font>
    <font>
      <sz val="9"/>
      <name val="宋体"/>
      <charset val="134"/>
    </font>
    <font>
      <sz val="11"/>
      <color indexed="62"/>
      <name val="宋体"/>
      <charset val="134"/>
    </font>
    <font>
      <sz val="12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Tahoma"/>
      <charset val="134"/>
    </font>
    <font>
      <sz val="11"/>
      <color indexed="17"/>
      <name val="Tahoma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134"/>
    </font>
    <font>
      <sz val="12"/>
      <name val="Courier"/>
      <charset val="134"/>
    </font>
    <font>
      <i/>
      <sz val="11"/>
      <color indexed="23"/>
      <name val="宋体"/>
      <charset val="134"/>
    </font>
    <font>
      <sz val="10"/>
      <name val="Helv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8"/>
      <name val="Arial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8"/>
      <name val="Times New Roman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b/>
      <sz val="10"/>
      <name val="Tms Rmn"/>
      <charset val="134"/>
    </font>
    <font>
      <b/>
      <sz val="14"/>
      <name val="楷体"/>
      <charset val="134"/>
    </font>
    <font>
      <b/>
      <sz val="12"/>
      <name val="Arial"/>
      <charset val="134"/>
    </font>
    <font>
      <sz val="10"/>
      <name val="Geneva"/>
      <charset val="134"/>
    </font>
    <font>
      <sz val="11"/>
      <color indexed="8"/>
      <name val="宋体"/>
      <charset val="134"/>
      <scheme val="minor"/>
    </font>
    <font>
      <sz val="12"/>
      <color indexed="9"/>
      <name val="Helv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sz val="10"/>
      <name val="楷体"/>
      <charset val="134"/>
    </font>
    <font>
      <sz val="12"/>
      <name val="Helv"/>
      <charset val="134"/>
    </font>
    <font>
      <sz val="12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solid">
        <fgColor indexed="15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76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5" borderId="1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5" applyNumberFormat="0" applyAlignment="0" applyProtection="0">
      <alignment vertical="center"/>
    </xf>
    <xf numFmtId="0" fontId="37" fillId="7" borderId="16" applyNumberFormat="0" applyAlignment="0" applyProtection="0">
      <alignment vertical="center"/>
    </xf>
    <xf numFmtId="0" fontId="38" fillId="7" borderId="15" applyNumberFormat="0" applyAlignment="0" applyProtection="0">
      <alignment vertical="center"/>
    </xf>
    <xf numFmtId="0" fontId="39" fillId="8" borderId="17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/>
    <xf numFmtId="0" fontId="48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/>
    <xf numFmtId="0" fontId="51" fillId="38" borderId="0" applyNumberFormat="0" applyBorder="0" applyAlignment="0" applyProtection="0"/>
    <xf numFmtId="0" fontId="52" fillId="36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41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52" fillId="46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6" fillId="0" borderId="0"/>
    <xf numFmtId="0" fontId="53" fillId="49" borderId="0" applyNumberFormat="0" applyBorder="0" applyAlignment="0" applyProtection="0">
      <alignment vertical="center"/>
    </xf>
    <xf numFmtId="0" fontId="57" fillId="50" borderId="20" applyNumberFormat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8" fillId="51" borderId="0" applyNumberFormat="0" applyBorder="0" applyAlignment="0" applyProtection="0"/>
    <xf numFmtId="0" fontId="24" fillId="0" borderId="0"/>
    <xf numFmtId="0" fontId="0" fillId="0" borderId="0" applyNumberFormat="0" applyFont="0" applyFill="0" applyBorder="0" applyAlignment="0" applyProtection="0">
      <alignment horizontal="left"/>
    </xf>
    <xf numFmtId="0" fontId="58" fillId="52" borderId="0" applyNumberFormat="0" applyBorder="0" applyAlignment="0" applyProtection="0"/>
    <xf numFmtId="0" fontId="58" fillId="46" borderId="0" applyNumberFormat="0" applyBorder="0" applyAlignment="0" applyProtection="0"/>
    <xf numFmtId="0" fontId="59" fillId="0" borderId="22" applyNumberFormat="0" applyFill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8" fillId="41" borderId="0" applyNumberFormat="0" applyBorder="0" applyAlignment="0" applyProtection="0"/>
    <xf numFmtId="15" fontId="0" fillId="0" borderId="0" applyFont="0" applyFill="0" applyBorder="0" applyAlignment="0" applyProtection="0"/>
    <xf numFmtId="0" fontId="58" fillId="53" borderId="0" applyNumberFormat="0" applyBorder="0" applyAlignment="0" applyProtection="0"/>
    <xf numFmtId="0" fontId="0" fillId="38" borderId="23" applyNumberFormat="0" applyFont="0" applyAlignment="0" applyProtection="0">
      <alignment vertical="center"/>
    </xf>
    <xf numFmtId="4" fontId="0" fillId="0" borderId="0" applyFont="0" applyFill="0" applyBorder="0" applyAlignment="0" applyProtection="0"/>
    <xf numFmtId="0" fontId="0" fillId="0" borderId="0"/>
    <xf numFmtId="0" fontId="61" fillId="37" borderId="0" applyNumberFormat="0" applyBorder="0" applyAlignment="0" applyProtection="0">
      <alignment vertical="center"/>
    </xf>
    <xf numFmtId="0" fontId="51" fillId="50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62" fillId="41" borderId="20" applyNumberFormat="0" applyAlignment="0" applyProtection="0">
      <alignment vertical="center"/>
    </xf>
    <xf numFmtId="0" fontId="52" fillId="50" borderId="0" applyNumberFormat="0" applyBorder="0" applyAlignment="0" applyProtection="0">
      <alignment vertical="center"/>
    </xf>
    <xf numFmtId="0" fontId="63" fillId="41" borderId="24" applyNumberFormat="0" applyAlignment="0" applyProtection="0">
      <alignment vertical="center"/>
    </xf>
    <xf numFmtId="0" fontId="64" fillId="0" borderId="10" applyNumberFormat="0" applyFill="0" applyProtection="0">
      <alignment horizontal="right"/>
    </xf>
    <xf numFmtId="0" fontId="51" fillId="44" borderId="0" applyNumberFormat="0" applyBorder="0" applyAlignment="0" applyProtection="0"/>
    <xf numFmtId="0" fontId="65" fillId="0" borderId="0"/>
    <xf numFmtId="9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66" fillId="0" borderId="0" applyNumberFormat="0" applyFill="0" applyBorder="0" applyAlignment="0" applyProtection="0">
      <alignment vertical="center"/>
    </xf>
    <xf numFmtId="0" fontId="67" fillId="0" borderId="0">
      <protection locked="0"/>
    </xf>
    <xf numFmtId="0" fontId="52" fillId="0" borderId="0">
      <alignment vertical="center"/>
    </xf>
    <xf numFmtId="176" fontId="17" fillId="0" borderId="0"/>
    <xf numFmtId="0" fontId="51" fillId="37" borderId="0" applyNumberFormat="0" applyBorder="0" applyAlignment="0" applyProtection="0"/>
    <xf numFmtId="0" fontId="53" fillId="56" borderId="0" applyNumberFormat="0" applyBorder="0" applyAlignment="0" applyProtection="0">
      <alignment vertical="center"/>
    </xf>
    <xf numFmtId="0" fontId="58" fillId="49" borderId="0" applyNumberFormat="0" applyBorder="0" applyAlignment="0" applyProtection="0"/>
    <xf numFmtId="0" fontId="53" fillId="57" borderId="0" applyNumberFormat="0" applyBorder="0" applyAlignment="0" applyProtection="0">
      <alignment vertical="center"/>
    </xf>
    <xf numFmtId="0" fontId="58" fillId="50" borderId="0" applyNumberFormat="0" applyBorder="0" applyAlignment="0" applyProtection="0"/>
    <xf numFmtId="177" fontId="17" fillId="0" borderId="0"/>
    <xf numFmtId="0" fontId="68" fillId="52" borderId="25" applyNumberFormat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0" fillId="58" borderId="0" applyNumberFormat="0" applyFont="0" applyBorder="0" applyAlignment="0" applyProtection="0"/>
    <xf numFmtId="0" fontId="27" fillId="0" borderId="0">
      <alignment vertical="center"/>
    </xf>
    <xf numFmtId="0" fontId="58" fillId="59" borderId="0" applyNumberFormat="0" applyBorder="0" applyAlignment="0" applyProtection="0"/>
    <xf numFmtId="0" fontId="69" fillId="0" borderId="26" applyNumberFormat="0" applyFill="0" applyAlignment="0" applyProtection="0">
      <alignment vertical="center"/>
    </xf>
    <xf numFmtId="3" fontId="0" fillId="0" borderId="0" applyFont="0" applyFill="0" applyBorder="0" applyAlignment="0" applyProtection="0"/>
    <xf numFmtId="0" fontId="70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71" fillId="0" borderId="27" applyNumberFormat="0" applyFill="0" applyAlignment="0" applyProtection="0">
      <alignment vertical="center"/>
    </xf>
    <xf numFmtId="0" fontId="72" fillId="38" borderId="2" applyNumberFormat="0" applyBorder="0" applyAlignment="0" applyProtection="0"/>
    <xf numFmtId="0" fontId="73" fillId="0" borderId="0" applyNumberFormat="0" applyFill="0" applyBorder="0" applyAlignment="0" applyProtection="0"/>
    <xf numFmtId="0" fontId="67" fillId="0" borderId="0"/>
    <xf numFmtId="15" fontId="74" fillId="0" borderId="0"/>
    <xf numFmtId="14" fontId="75" fillId="0" borderId="0">
      <alignment horizontal="center" wrapText="1"/>
      <protection locked="0"/>
    </xf>
    <xf numFmtId="179" fontId="0" fillId="0" borderId="0" applyFont="0" applyFill="0" applyBorder="0" applyAlignment="0" applyProtection="0"/>
    <xf numFmtId="180" fontId="17" fillId="0" borderId="0"/>
    <xf numFmtId="0" fontId="0" fillId="0" borderId="0" applyFont="0" applyFill="0" applyBorder="0" applyAlignment="0" applyProtection="0"/>
    <xf numFmtId="0" fontId="76" fillId="60" borderId="0" applyNumberFormat="0" applyBorder="0" applyAlignment="0" applyProtection="0">
      <alignment vertical="center"/>
    </xf>
    <xf numFmtId="0" fontId="17" fillId="0" borderId="0"/>
    <xf numFmtId="181" fontId="51" fillId="0" borderId="0" applyFon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182" fontId="0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0" fillId="61" borderId="29">
      <protection locked="0"/>
    </xf>
    <xf numFmtId="183" fontId="0" fillId="0" borderId="0" applyFont="0" applyFill="0" applyProtection="0"/>
    <xf numFmtId="0" fontId="64" fillId="0" borderId="0"/>
    <xf numFmtId="184" fontId="0" fillId="0" borderId="0" applyFont="0" applyFill="0" applyBorder="0" applyAlignment="0" applyProtection="0"/>
    <xf numFmtId="9" fontId="64" fillId="0" borderId="0" applyFont="0" applyFill="0" applyBorder="0" applyAlignment="0" applyProtection="0">
      <alignment vertical="center"/>
    </xf>
    <xf numFmtId="0" fontId="64" fillId="0" borderId="0"/>
    <xf numFmtId="0" fontId="64" fillId="0" borderId="0"/>
    <xf numFmtId="38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1" fillId="0" borderId="10" applyNumberFormat="0" applyFill="0" applyProtection="0">
      <alignment horizontal="center"/>
    </xf>
    <xf numFmtId="0" fontId="73" fillId="0" borderId="30">
      <alignment horizontal="center"/>
    </xf>
    <xf numFmtId="0" fontId="82" fillId="0" borderId="8">
      <alignment horizontal="left" vertical="center"/>
    </xf>
    <xf numFmtId="0" fontId="72" fillId="41" borderId="0" applyNumberFormat="0" applyBorder="0" applyAlignment="0" applyProtection="0"/>
    <xf numFmtId="185" fontId="0" fillId="0" borderId="0" applyFont="0" applyFill="0" applyBorder="0" applyAlignment="0" applyProtection="0"/>
    <xf numFmtId="0" fontId="0" fillId="0" borderId="0"/>
    <xf numFmtId="0" fontId="51" fillId="0" borderId="0"/>
    <xf numFmtId="43" fontId="0" fillId="0" borderId="0" applyFont="0" applyFill="0" applyBorder="0" applyAlignment="0" applyProtection="0">
      <alignment vertical="center"/>
    </xf>
    <xf numFmtId="0" fontId="83" fillId="0" borderId="0"/>
    <xf numFmtId="0" fontId="82" fillId="0" borderId="31" applyNumberFormat="0" applyAlignment="0" applyProtection="0">
      <alignment horizontal="left" vertical="center"/>
    </xf>
    <xf numFmtId="0" fontId="64" fillId="0" borderId="0"/>
    <xf numFmtId="43" fontId="84" fillId="0" borderId="0" applyFont="0" applyFill="0" applyBorder="0" applyAlignment="0" applyProtection="0">
      <alignment vertical="center"/>
    </xf>
    <xf numFmtId="186" fontId="85" fillId="62" borderId="0"/>
    <xf numFmtId="43" fontId="0" fillId="0" borderId="0" applyFont="0" applyFill="0" applyBorder="0" applyAlignment="0" applyProtection="0"/>
    <xf numFmtId="187" fontId="0" fillId="0" borderId="0" applyFont="0" applyFill="0" applyBorder="0" applyAlignment="0" applyProtection="0"/>
    <xf numFmtId="0" fontId="75" fillId="0" borderId="0">
      <alignment horizontal="center" wrapText="1"/>
      <protection locked="0"/>
    </xf>
    <xf numFmtId="188" fontId="0" fillId="0" borderId="0" applyFont="0" applyFill="0" applyBorder="0" applyAlignment="0" applyProtection="0"/>
    <xf numFmtId="37" fontId="86" fillId="0" borderId="0"/>
    <xf numFmtId="181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189" fontId="0" fillId="0" borderId="0" applyFont="0" applyFill="0" applyBorder="0" applyAlignment="0" applyProtection="0"/>
    <xf numFmtId="0" fontId="87" fillId="0" borderId="0"/>
    <xf numFmtId="190" fontId="64" fillId="0" borderId="0"/>
    <xf numFmtId="0" fontId="88" fillId="0" borderId="7" applyNumberFormat="0" applyFill="0" applyProtection="0">
      <alignment horizontal="center"/>
    </xf>
    <xf numFmtId="191" fontId="0" fillId="0" borderId="0" applyFont="0" applyFill="0" applyBorder="0" applyAlignment="0" applyProtection="0"/>
    <xf numFmtId="186" fontId="89" fillId="63" borderId="0"/>
    <xf numFmtId="0" fontId="90" fillId="0" borderId="0"/>
    <xf numFmtId="0" fontId="91" fillId="0" borderId="0"/>
  </cellStyleXfs>
  <cellXfs count="21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192" fontId="2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192" fontId="3" fillId="0" borderId="0" xfId="0" applyNumberFormat="1" applyFont="1" applyFill="1" applyBorder="1" applyAlignment="1" applyProtection="1">
      <alignment vertical="center" wrapText="1"/>
    </xf>
    <xf numFmtId="0" fontId="0" fillId="0" borderId="0" xfId="0" applyFont="1" applyAlignment="1">
      <alignment horizontal="center" vertical="center" wrapText="1"/>
    </xf>
    <xf numFmtId="0" fontId="4" fillId="0" borderId="1" xfId="141" applyFont="1" applyBorder="1" applyAlignment="1" applyProtection="1">
      <alignment horizontal="center" vertical="center"/>
    </xf>
    <xf numFmtId="4" fontId="4" fillId="0" borderId="1" xfId="141" applyNumberFormat="1" applyFont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141" applyFont="1" applyBorder="1" applyAlignment="1" applyProtection="1">
      <alignment horizontal="center" vertical="center"/>
    </xf>
    <xf numFmtId="0" fontId="6" fillId="0" borderId="3" xfId="141" applyFont="1" applyBorder="1" applyAlignment="1" applyProtection="1">
      <alignment horizontal="center" vertical="center"/>
    </xf>
    <xf numFmtId="192" fontId="7" fillId="0" borderId="2" xfId="145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8" fillId="0" borderId="1" xfId="141" applyFont="1" applyBorder="1" applyAlignment="1" applyProtection="1">
      <alignment horizontal="left" vertical="center"/>
    </xf>
    <xf numFmtId="0" fontId="6" fillId="0" borderId="3" xfId="141" applyFont="1" applyBorder="1" applyAlignment="1" applyProtection="1">
      <alignment horizontal="left" vertical="center"/>
    </xf>
    <xf numFmtId="0" fontId="4" fillId="0" borderId="3" xfId="141" applyFont="1" applyBorder="1" applyAlignment="1" applyProtection="1">
      <alignment horizontal="left" vertical="center"/>
    </xf>
    <xf numFmtId="0" fontId="9" fillId="0" borderId="1" xfId="141" applyFont="1" applyBorder="1" applyAlignment="1" applyProtection="1">
      <alignment horizontal="left" vertical="center"/>
    </xf>
    <xf numFmtId="0" fontId="4" fillId="0" borderId="1" xfId="141" applyFont="1" applyBorder="1" applyAlignment="1" applyProtection="1">
      <alignment horizontal="left" vertical="center"/>
    </xf>
    <xf numFmtId="0" fontId="6" fillId="0" borderId="2" xfId="144" applyNumberFormat="1" applyFont="1" applyBorder="1" applyAlignment="1" applyProtection="1">
      <alignment horizontal="left" vertical="center"/>
    </xf>
    <xf numFmtId="0" fontId="1" fillId="0" borderId="0" xfId="0" applyFont="1"/>
    <xf numFmtId="0" fontId="2" fillId="0" borderId="0" xfId="158" applyFont="1" applyBorder="1" applyAlignment="1" applyProtection="1">
      <alignment horizontal="center" vertical="center"/>
    </xf>
    <xf numFmtId="192" fontId="2" fillId="0" borderId="0" xfId="158" applyNumberFormat="1" applyFont="1" applyBorder="1" applyAlignment="1" applyProtection="1">
      <alignment horizontal="center" vertical="center"/>
    </xf>
    <xf numFmtId="0" fontId="3" fillId="0" borderId="0" xfId="158" applyFont="1" applyBorder="1" applyAlignment="1" applyProtection="1"/>
    <xf numFmtId="192" fontId="3" fillId="0" borderId="0" xfId="158" applyNumberFormat="1" applyFont="1" applyBorder="1" applyAlignment="1" applyProtection="1"/>
    <xf numFmtId="0" fontId="10" fillId="0" borderId="0" xfId="0" applyFont="1" applyAlignment="1">
      <alignment horizontal="right"/>
    </xf>
    <xf numFmtId="0" fontId="4" fillId="0" borderId="2" xfId="144" applyNumberFormat="1" applyFont="1" applyBorder="1" applyAlignment="1" applyProtection="1">
      <alignment horizontal="center" vertical="center"/>
    </xf>
    <xf numFmtId="192" fontId="4" fillId="0" borderId="2" xfId="158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right" vertical="center"/>
    </xf>
    <xf numFmtId="0" fontId="0" fillId="0" borderId="2" xfId="0" applyBorder="1"/>
    <xf numFmtId="0" fontId="5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3" fontId="5" fillId="0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right"/>
    </xf>
    <xf numFmtId="0" fontId="6" fillId="0" borderId="2" xfId="144" applyNumberFormat="1" applyFont="1" applyBorder="1" applyAlignment="1" applyProtection="1">
      <alignment horizontal="center" vertical="center"/>
    </xf>
    <xf numFmtId="192" fontId="6" fillId="0" borderId="2" xfId="158" applyNumberFormat="1" applyFont="1" applyFill="1" applyBorder="1" applyAlignment="1" applyProtection="1">
      <alignment horizontal="center" vertical="center"/>
    </xf>
    <xf numFmtId="0" fontId="4" fillId="0" borderId="2" xfId="144" applyNumberFormat="1" applyFont="1" applyBorder="1" applyAlignment="1" applyProtection="1">
      <alignment horizontal="left" vertical="center"/>
    </xf>
    <xf numFmtId="0" fontId="12" fillId="0" borderId="0" xfId="0" applyFont="1" applyAlignment="1">
      <alignment horizontal="center"/>
    </xf>
    <xf numFmtId="0" fontId="10" fillId="0" borderId="5" xfId="0" applyFont="1" applyBorder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3" fontId="7" fillId="0" borderId="2" xfId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43" fontId="7" fillId="0" borderId="2" xfId="1" applyNumberFormat="1" applyFont="1" applyBorder="1" applyAlignment="1">
      <alignment vertical="center"/>
    </xf>
    <xf numFmtId="43" fontId="5" fillId="0" borderId="2" xfId="1" applyFont="1" applyBorder="1" applyAlignment="1"/>
    <xf numFmtId="0" fontId="5" fillId="0" borderId="2" xfId="0" applyFont="1" applyBorder="1"/>
    <xf numFmtId="0" fontId="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193" fontId="12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193" fontId="11" fillId="0" borderId="2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93" fontId="5" fillId="0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93" fontId="0" fillId="0" borderId="0" xfId="0" applyNumberFormat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192" fontId="10" fillId="0" borderId="0" xfId="3" applyNumberFormat="1" applyFont="1" applyFill="1" applyAlignment="1">
      <alignment horizontal="right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92" fontId="15" fillId="0" borderId="0" xfId="3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92" fontId="10" fillId="0" borderId="0" xfId="3" applyNumberFormat="1" applyFont="1" applyFill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92" fontId="11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6" xfId="0" applyFont="1" applyFill="1" applyBorder="1" applyAlignment="1">
      <alignment vertical="center"/>
    </xf>
    <xf numFmtId="192" fontId="5" fillId="0" borderId="2" xfId="0" applyNumberFormat="1" applyFont="1" applyFill="1" applyBorder="1" applyAlignment="1">
      <alignment horizontal="right" vertical="center"/>
    </xf>
    <xf numFmtId="192" fontId="5" fillId="0" borderId="2" xfId="3" applyNumberFormat="1" applyFont="1" applyFill="1" applyBorder="1" applyAlignment="1">
      <alignment vertical="center"/>
    </xf>
    <xf numFmtId="192" fontId="5" fillId="0" borderId="6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vertical="center"/>
    </xf>
    <xf numFmtId="194" fontId="5" fillId="0" borderId="6" xfId="0" applyNumberFormat="1" applyFont="1" applyFill="1" applyBorder="1" applyAlignment="1">
      <alignment horizontal="left" vertical="center"/>
    </xf>
    <xf numFmtId="192" fontId="5" fillId="0" borderId="7" xfId="0" applyNumberFormat="1" applyFont="1" applyFill="1" applyBorder="1" applyAlignment="1">
      <alignment horizontal="left" vertical="center"/>
    </xf>
    <xf numFmtId="194" fontId="5" fillId="0" borderId="7" xfId="0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vertical="center"/>
    </xf>
    <xf numFmtId="0" fontId="5" fillId="3" borderId="2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92" fontId="5" fillId="3" borderId="2" xfId="3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distributed" vertical="center"/>
    </xf>
    <xf numFmtId="0" fontId="0" fillId="0" borderId="0" xfId="0" applyNumberFormat="1" applyFill="1"/>
    <xf numFmtId="0" fontId="14" fillId="0" borderId="0" xfId="0" applyFont="1" applyAlignment="1">
      <alignment horizontal="center"/>
    </xf>
    <xf numFmtId="0" fontId="10" fillId="0" borderId="5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2" xfId="89" applyNumberFormat="1" applyFont="1" applyFill="1" applyBorder="1" applyAlignment="1" applyProtection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89" applyNumberFormat="1" applyFont="1" applyFill="1" applyBorder="1" applyAlignment="1" applyProtection="1">
      <alignment vertical="center"/>
    </xf>
    <xf numFmtId="0" fontId="5" fillId="0" borderId="2" xfId="0" applyNumberFormat="1" applyFont="1" applyBorder="1" applyAlignment="1">
      <alignment vertical="center"/>
    </xf>
    <xf numFmtId="192" fontId="10" fillId="0" borderId="0" xfId="0" applyNumberFormat="1" applyFont="1" applyFill="1" applyAlignment="1">
      <alignment vertical="center"/>
    </xf>
    <xf numFmtId="10" fontId="10" fillId="0" borderId="0" xfId="3" applyNumberFormat="1" applyFont="1" applyFill="1" applyAlignment="1">
      <alignment horizontal="right" vertical="center"/>
    </xf>
    <xf numFmtId="192" fontId="15" fillId="0" borderId="0" xfId="0" applyNumberFormat="1" applyFont="1" applyFill="1" applyAlignment="1">
      <alignment horizontal="center" vertical="center"/>
    </xf>
    <xf numFmtId="10" fontId="15" fillId="0" borderId="0" xfId="3" applyNumberFormat="1" applyFont="1" applyFill="1" applyAlignment="1">
      <alignment horizontal="center" vertical="center"/>
    </xf>
    <xf numFmtId="10" fontId="10" fillId="0" borderId="0" xfId="3" applyNumberFormat="1" applyFont="1" applyFill="1" applyAlignment="1">
      <alignment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192" fontId="16" fillId="0" borderId="9" xfId="0" applyNumberFormat="1" applyFont="1" applyFill="1" applyBorder="1" applyAlignment="1">
      <alignment horizontal="center" vertical="center" wrapText="1"/>
    </xf>
    <xf numFmtId="192" fontId="16" fillId="0" borderId="2" xfId="0" applyNumberFormat="1" applyFont="1" applyFill="1" applyBorder="1" applyAlignment="1">
      <alignment horizontal="center" vertical="center" wrapText="1"/>
    </xf>
    <xf numFmtId="10" fontId="16" fillId="0" borderId="2" xfId="3" applyNumberFormat="1" applyFont="1" applyFill="1" applyBorder="1" applyAlignment="1">
      <alignment horizontal="center" vertical="center" wrapText="1"/>
    </xf>
    <xf numFmtId="192" fontId="16" fillId="0" borderId="10" xfId="0" applyNumberFormat="1" applyFont="1" applyFill="1" applyBorder="1" applyAlignment="1">
      <alignment horizontal="center" vertical="center" wrapText="1"/>
    </xf>
    <xf numFmtId="10" fontId="16" fillId="0" borderId="2" xfId="3" applyNumberFormat="1" applyFont="1" applyFill="1" applyBorder="1" applyAlignment="1" applyProtection="1">
      <alignment horizontal="center" vertical="center" wrapText="1"/>
    </xf>
    <xf numFmtId="10" fontId="5" fillId="0" borderId="2" xfId="3" applyNumberFormat="1" applyFont="1" applyFill="1" applyBorder="1" applyAlignment="1">
      <alignment vertical="center"/>
    </xf>
    <xf numFmtId="192" fontId="5" fillId="0" borderId="2" xfId="0" applyNumberFormat="1" applyFont="1" applyFill="1" applyBorder="1" applyAlignment="1">
      <alignment vertical="center"/>
    </xf>
    <xf numFmtId="192" fontId="11" fillId="0" borderId="2" xfId="0" applyNumberFormat="1" applyFont="1" applyFill="1" applyBorder="1" applyAlignment="1">
      <alignment horizontal="right" vertical="center"/>
    </xf>
    <xf numFmtId="192" fontId="11" fillId="0" borderId="2" xfId="0" applyNumberFormat="1" applyFont="1" applyFill="1" applyBorder="1" applyAlignment="1">
      <alignment vertical="center"/>
    </xf>
    <xf numFmtId="192" fontId="5" fillId="0" borderId="2" xfId="0" applyNumberFormat="1" applyFont="1" applyFill="1" applyBorder="1" applyAlignment="1" applyProtection="1">
      <alignment horizontal="right" vertical="center"/>
      <protection locked="0"/>
    </xf>
    <xf numFmtId="192" fontId="0" fillId="0" borderId="0" xfId="0" applyNumberFormat="1" applyFill="1"/>
    <xf numFmtId="192" fontId="12" fillId="0" borderId="0" xfId="0" applyNumberFormat="1" applyFont="1" applyAlignment="1">
      <alignment horizontal="center" vertical="center"/>
    </xf>
    <xf numFmtId="192" fontId="12" fillId="0" borderId="0" xfId="3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92" fontId="11" fillId="0" borderId="2" xfId="0" applyNumberFormat="1" applyFont="1" applyBorder="1" applyAlignment="1">
      <alignment horizontal="center" vertical="center"/>
    </xf>
    <xf numFmtId="192" fontId="11" fillId="0" borderId="2" xfId="3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92" fontId="5" fillId="0" borderId="2" xfId="0" applyNumberFormat="1" applyFont="1" applyBorder="1" applyAlignment="1">
      <alignment vertical="center"/>
    </xf>
    <xf numFmtId="193" fontId="5" fillId="0" borderId="2" xfId="3" applyNumberFormat="1" applyFont="1" applyBorder="1" applyAlignment="1">
      <alignment horizontal="right" vertical="center"/>
    </xf>
    <xf numFmtId="0" fontId="17" fillId="0" borderId="2" xfId="0" applyFont="1" applyBorder="1" applyAlignment="1">
      <alignment vertical="center"/>
    </xf>
    <xf numFmtId="0" fontId="5" fillId="0" borderId="2" xfId="153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193" fontId="5" fillId="0" borderId="2" xfId="3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8" fillId="0" borderId="2" xfId="0" applyFont="1" applyFill="1" applyBorder="1" applyAlignment="1">
      <alignment horizontal="center" vertical="center" wrapText="1"/>
    </xf>
    <xf numFmtId="193" fontId="18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193" fontId="19" fillId="0" borderId="2" xfId="0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193" fontId="5" fillId="0" borderId="0" xfId="0" applyNumberFormat="1" applyFont="1" applyFill="1" applyAlignment="1">
      <alignment vertical="center" wrapText="1"/>
    </xf>
    <xf numFmtId="0" fontId="1" fillId="0" borderId="0" xfId="0" applyNumberFormat="1" applyFont="1" applyAlignment="1">
      <alignment vertical="center"/>
    </xf>
    <xf numFmtId="193" fontId="1" fillId="0" borderId="0" xfId="0" applyNumberFormat="1" applyFont="1" applyAlignment="1">
      <alignment vertical="center"/>
    </xf>
    <xf numFmtId="0" fontId="12" fillId="0" borderId="0" xfId="0" applyNumberFormat="1" applyFont="1" applyAlignment="1">
      <alignment horizontal="center" vertical="center"/>
    </xf>
    <xf numFmtId="0" fontId="21" fillId="0" borderId="0" xfId="0" applyNumberFormat="1" applyFont="1" applyAlignment="1">
      <alignment horizontal="center" vertical="center"/>
    </xf>
    <xf numFmtId="193" fontId="21" fillId="0" borderId="0" xfId="0" applyNumberFormat="1" applyFont="1" applyAlignment="1">
      <alignment horizontal="center" vertical="center"/>
    </xf>
    <xf numFmtId="0" fontId="10" fillId="0" borderId="5" xfId="0" applyNumberFormat="1" applyFont="1" applyBorder="1" applyAlignment="1">
      <alignment horizontal="right" vertical="center"/>
    </xf>
    <xf numFmtId="193" fontId="10" fillId="0" borderId="5" xfId="0" applyNumberFormat="1" applyFont="1" applyBorder="1" applyAlignment="1">
      <alignment horizontal="right" vertical="center"/>
    </xf>
    <xf numFmtId="193" fontId="11" fillId="0" borderId="2" xfId="0" applyNumberFormat="1" applyFont="1" applyBorder="1" applyAlignment="1">
      <alignment horizontal="center" vertical="center"/>
    </xf>
    <xf numFmtId="193" fontId="5" fillId="0" borderId="2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10" fillId="0" borderId="0" xfId="0" applyFont="1" applyFill="1"/>
    <xf numFmtId="192" fontId="10" fillId="0" borderId="0" xfId="0" applyNumberFormat="1" applyFont="1" applyFill="1"/>
    <xf numFmtId="0" fontId="23" fillId="0" borderId="0" xfId="0" applyFont="1" applyFill="1" applyAlignment="1">
      <alignment horizontal="center" vertical="center"/>
    </xf>
    <xf numFmtId="192" fontId="23" fillId="0" borderId="0" xfId="0" applyNumberFormat="1" applyFont="1" applyFill="1" applyAlignment="1">
      <alignment horizontal="right" vertical="center"/>
    </xf>
    <xf numFmtId="0" fontId="23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Alignment="1">
      <alignment vertic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vertical="center"/>
    </xf>
    <xf numFmtId="192" fontId="10" fillId="0" borderId="2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10" fontId="10" fillId="0" borderId="2" xfId="3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192" fontId="10" fillId="0" borderId="6" xfId="0" applyNumberFormat="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right" vertical="center"/>
    </xf>
    <xf numFmtId="0" fontId="10" fillId="0" borderId="0" xfId="0" applyFont="1"/>
    <xf numFmtId="194" fontId="10" fillId="0" borderId="6" xfId="0" applyNumberFormat="1" applyFont="1" applyFill="1" applyBorder="1" applyAlignment="1">
      <alignment horizontal="left" vertical="center"/>
    </xf>
    <xf numFmtId="192" fontId="10" fillId="0" borderId="7" xfId="0" applyNumberFormat="1" applyFont="1" applyFill="1" applyBorder="1" applyAlignment="1">
      <alignment horizontal="left" vertical="center"/>
    </xf>
    <xf numFmtId="194" fontId="10" fillId="0" borderId="7" xfId="0" applyNumberFormat="1" applyFont="1" applyFill="1" applyBorder="1" applyAlignment="1">
      <alignment horizontal="left" vertical="center"/>
    </xf>
    <xf numFmtId="0" fontId="10" fillId="0" borderId="7" xfId="0" applyFont="1" applyFill="1" applyBorder="1" applyAlignment="1">
      <alignment vertical="center"/>
    </xf>
    <xf numFmtId="0" fontId="16" fillId="0" borderId="2" xfId="0" applyNumberFormat="1" applyFont="1" applyFill="1" applyBorder="1" applyAlignment="1">
      <alignment horizontal="right" vertical="center"/>
    </xf>
    <xf numFmtId="192" fontId="10" fillId="0" borderId="2" xfId="0" applyNumberFormat="1" applyFont="1" applyFill="1" applyBorder="1" applyAlignment="1" applyProtection="1">
      <alignment horizontal="right" vertical="center"/>
      <protection locked="0"/>
    </xf>
    <xf numFmtId="0" fontId="10" fillId="0" borderId="2" xfId="0" applyFont="1" applyFill="1" applyBorder="1"/>
    <xf numFmtId="0" fontId="10" fillId="4" borderId="2" xfId="0" applyFont="1" applyFill="1" applyBorder="1" applyAlignment="1">
      <alignment horizontal="left" vertical="center"/>
    </xf>
    <xf numFmtId="193" fontId="10" fillId="0" borderId="2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11" xfId="0" applyNumberFormat="1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17" fillId="0" borderId="10" xfId="0" applyNumberFormat="1" applyFont="1" applyFill="1" applyBorder="1" applyAlignment="1">
      <alignment horizontal="center" vertical="center" wrapText="1"/>
    </xf>
    <xf numFmtId="193" fontId="17" fillId="0" borderId="2" xfId="0" applyNumberFormat="1" applyFont="1" applyFill="1" applyBorder="1" applyAlignment="1">
      <alignment vertical="center"/>
    </xf>
    <xf numFmtId="10" fontId="0" fillId="0" borderId="0" xfId="3" applyNumberFormat="1" applyFont="1" applyAlignment="1"/>
    <xf numFmtId="3" fontId="17" fillId="0" borderId="2" xfId="89" applyNumberFormat="1" applyFont="1" applyFill="1" applyBorder="1" applyAlignment="1">
      <alignment vertical="center"/>
    </xf>
    <xf numFmtId="0" fontId="17" fillId="0" borderId="2" xfId="89" applyFont="1" applyFill="1" applyBorder="1" applyAlignment="1">
      <alignment vertical="center"/>
    </xf>
    <xf numFmtId="195" fontId="17" fillId="0" borderId="2" xfId="161" applyNumberFormat="1" applyFont="1" applyFill="1" applyBorder="1" applyAlignment="1" applyProtection="1">
      <alignment vertical="center" wrapText="1"/>
    </xf>
    <xf numFmtId="193" fontId="17" fillId="0" borderId="2" xfId="0" applyNumberFormat="1" applyFont="1" applyFill="1" applyBorder="1" applyAlignment="1">
      <alignment horizontal="right" vertical="center"/>
    </xf>
    <xf numFmtId="3" fontId="17" fillId="0" borderId="2" xfId="0" applyNumberFormat="1" applyFont="1" applyFill="1" applyBorder="1" applyAlignment="1">
      <alignment vertical="center"/>
    </xf>
    <xf numFmtId="0" fontId="17" fillId="0" borderId="2" xfId="0" applyFont="1" applyFill="1" applyBorder="1" applyAlignment="1">
      <alignment vertical="center" wrapText="1"/>
    </xf>
  </cellXfs>
  <cellStyles count="1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Book1 2 2 3 3 2 6 3 2" xfId="49"/>
    <cellStyle name="差_Book1 5 3 7 2 2 4" xfId="50"/>
    <cellStyle name="好_Book1 2 2 3 2 10 3 3" xfId="51"/>
    <cellStyle name="好_Book1 2 2 5 4 3" xfId="52"/>
    <cellStyle name="Accent3 - 20% 2 5" xfId="53"/>
    <cellStyle name="20% - 强调文字颜色 2 3 6" xfId="54"/>
    <cellStyle name="强调文字颜色 6 3 3 3 2" xfId="55"/>
    <cellStyle name="Accent4 - 20% 2 2 2 2" xfId="56"/>
    <cellStyle name="标题 4 2 3 2" xfId="57"/>
    <cellStyle name="常规 3 6 3" xfId="58"/>
    <cellStyle name="Accent2 - 40% 2 2 3 2" xfId="59"/>
    <cellStyle name="差_2014年国有资本经营预算表 2" xfId="60"/>
    <cellStyle name="60% - 强调文字颜色 4 2 2 2" xfId="61"/>
    <cellStyle name="40% - 强调文字颜色 6 4 2" xfId="62"/>
    <cellStyle name="20% - 强调文字颜色 5 3 6" xfId="63"/>
    <cellStyle name="60% - 强调文字颜色 2 3 5" xfId="64"/>
    <cellStyle name="40% - 强调文字颜色 2 2 4 2 2" xfId="65"/>
    <cellStyle name="好_2014年国有资本经营预算表_中央提前下达专项12 2" xfId="66"/>
    <cellStyle name="Percent [2] 2 4" xfId="67"/>
    <cellStyle name="40% - 强调文字颜色 1 2 2 2 2 3" xfId="68"/>
    <cellStyle name="40% - 强调文字颜色 4 2 3 3" xfId="69"/>
    <cellStyle name="20% - 强调文字颜色 3 3 2 5" xfId="70"/>
    <cellStyle name="60% - 强调文字颜色 3 2 3 2" xfId="71"/>
    <cellStyle name="常规 2 2 2 4" xfId="72"/>
    <cellStyle name="60% - 强调文字颜色 6 5 2" xfId="73"/>
    <cellStyle name="输入 2 2 5" xfId="74"/>
    <cellStyle name="标题 3 2 3 2 3" xfId="75"/>
    <cellStyle name="Accent5 2 3 2" xfId="76"/>
    <cellStyle name="_支出测算" xfId="77"/>
    <cellStyle name="PSChar 2 2" xfId="78"/>
    <cellStyle name="Accent3 6" xfId="79"/>
    <cellStyle name="Accent1 - 60% 2 2 4" xfId="80"/>
    <cellStyle name="标题 2 3_Xl0000464" xfId="81"/>
    <cellStyle name="差_支出测算_一般转移支付12.31更新(1)_Xl0000464" xfId="82"/>
    <cellStyle name="强调文字颜色 5 3 2 4" xfId="83"/>
    <cellStyle name="Accent3 - 60% 2 2 2 2 2" xfId="84"/>
    <cellStyle name="PSDate 3 2" xfId="85"/>
    <cellStyle name="Accent2 3 4" xfId="86"/>
    <cellStyle name="注释 3 5 2" xfId="87"/>
    <cellStyle name="PSDec 2" xfId="88"/>
    <cellStyle name="常规 10" xfId="89"/>
    <cellStyle name="好_支出测算_一般转移支付12.31更新(1)" xfId="90"/>
    <cellStyle name="Accent6 - 40% 2 3 4" xfId="91"/>
    <cellStyle name="强调文字颜色 1 5 3 2" xfId="92"/>
    <cellStyle name="百分比 2 3" xfId="93"/>
    <cellStyle name="60% - 强调文字颜色 1 3 2 2" xfId="94"/>
    <cellStyle name="20% - 强调文字颜色 1 2 2 3 4" xfId="95"/>
    <cellStyle name="计算 3 2 6" xfId="96"/>
    <cellStyle name="20% - 强调文字颜色 6 2 4 3" xfId="97"/>
    <cellStyle name="输出 2 6" xfId="98"/>
    <cellStyle name="编号 2" xfId="99"/>
    <cellStyle name="Accent5 - 20% 2 4" xfId="100"/>
    <cellStyle name="未定义" xfId="101"/>
    <cellStyle name="百分比 3 3" xfId="102"/>
    <cellStyle name="_Book1_3 4" xfId="103"/>
    <cellStyle name="解释性文本 2 4 3" xfId="104"/>
    <cellStyle name="6mal" xfId="105"/>
    <cellStyle name="常规 2 4 3 2 2" xfId="106"/>
    <cellStyle name="Dollar (zero dec)" xfId="107"/>
    <cellStyle name="Accent3 - 40% 2 2 4 2" xfId="108"/>
    <cellStyle name="强调文字颜色 2 5 3 2" xfId="109"/>
    <cellStyle name="Accent6 5 2" xfId="110"/>
    <cellStyle name="强调文字颜色 3 3 5" xfId="111"/>
    <cellStyle name="Accent6 - 60% 4" xfId="112"/>
    <cellStyle name="comma zerodec 2" xfId="113"/>
    <cellStyle name="检查单元格 4 3" xfId="114"/>
    <cellStyle name="40% - 强调文字颜色 3 2 3" xfId="115"/>
    <cellStyle name="PSSpacer 3 2" xfId="116"/>
    <cellStyle name="常规 31" xfId="117"/>
    <cellStyle name="Accent1" xfId="118"/>
    <cellStyle name="标题 1 2 2 2 2" xfId="119"/>
    <cellStyle name="PSInt 2 2" xfId="120"/>
    <cellStyle name="警告文本 5 3" xfId="121"/>
    <cellStyle name="Currency [0]_!!!GO" xfId="122"/>
    <cellStyle name="链接单元格 2 2 5" xfId="123"/>
    <cellStyle name="Input [yellow] 2 4 2" xfId="124"/>
    <cellStyle name="ColLevel_0" xfId="125"/>
    <cellStyle name="_Sheet1" xfId="126"/>
    <cellStyle name="Date" xfId="127"/>
    <cellStyle name="per.style 2" xfId="128"/>
    <cellStyle name="捠壿 [0.00]_Region Orders (2)" xfId="129"/>
    <cellStyle name="Currency1 3" xfId="130"/>
    <cellStyle name="Milliers_!!!GO" xfId="131"/>
    <cellStyle name="适中 2 3 4" xfId="132"/>
    <cellStyle name="New Times Roman" xfId="133"/>
    <cellStyle name="千位分隔 2 8 2" xfId="134"/>
    <cellStyle name="标题 6" xfId="135"/>
    <cellStyle name="汇总 2 6" xfId="136"/>
    <cellStyle name="Currency_!!!GO" xfId="137"/>
    <cellStyle name="表标题 2 3" xfId="138"/>
    <cellStyle name="t" xfId="139"/>
    <cellStyle name="Pourcentage_pldt" xfId="140"/>
    <cellStyle name="常规 30" xfId="141"/>
    <cellStyle name="Moneda [0]_96 Risk" xfId="142"/>
    <cellStyle name="百分比 2 4" xfId="143"/>
    <cellStyle name="常规 27" xfId="144"/>
    <cellStyle name="常规 32" xfId="145"/>
    <cellStyle name="Millares [0]_96 Risk" xfId="146"/>
    <cellStyle name="千位分隔[0] 2 2" xfId="147"/>
    <cellStyle name="标题1" xfId="148"/>
    <cellStyle name="PSHeading 2" xfId="149"/>
    <cellStyle name="Header2 3" xfId="150"/>
    <cellStyle name="Grey 2" xfId="151"/>
    <cellStyle name="货币 2 3" xfId="152"/>
    <cellStyle name="常规 44" xfId="153"/>
    <cellStyle name="常规 8 7" xfId="154"/>
    <cellStyle name="千位分隔 7 3 2" xfId="155"/>
    <cellStyle name="_Book1_2" xfId="156"/>
    <cellStyle name="Header1" xfId="157"/>
    <cellStyle name="常规 22" xfId="158"/>
    <cellStyle name="千位分隔 13" xfId="159"/>
    <cellStyle name="Linked Cells" xfId="160"/>
    <cellStyle name="千位分隔 5 6" xfId="161"/>
    <cellStyle name="Mon閠aire [0]_!!!GO" xfId="162"/>
    <cellStyle name="args.style 2" xfId="163"/>
    <cellStyle name="Comma [0]_!!!GO" xfId="164"/>
    <cellStyle name="no dec" xfId="165"/>
    <cellStyle name="Comma_!!!GO" xfId="166"/>
    <cellStyle name="Millares_96 Risk" xfId="167"/>
    <cellStyle name="Moneda_96 Risk" xfId="168"/>
    <cellStyle name="Standard_AREAS" xfId="169"/>
    <cellStyle name="Normal - Style1 2" xfId="170"/>
    <cellStyle name="部门" xfId="171"/>
    <cellStyle name="捠壿_Region Orders (2)" xfId="172"/>
    <cellStyle name="Input Cells" xfId="173"/>
    <cellStyle name="常规 21" xfId="174"/>
    <cellStyle name="常规_2015年预算 12.25报财经委" xfId="175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hy\2023\&#36130;&#25919;&#37096;&#38376;&#39044;&#31639;\&#20154;&#20195;&#20250;&#31295;\\\home\zhaoj\Desktop\J:\&#29579;&#27704;&#21018;&#30340;&#25991;&#20214;\&#39044;&#31639;\&#39044;&#31639;&#20869;\2006\&#20154;&#22823;&#25253;&#21578;\&#22266;&#21407;&#24066;&#24066;&#32423;&#36130;&#25919;&#36716;&#25442;&#39044;&#31639;&#25968;&#25454;&#38468;&#20214;1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32"/>
  <sheetViews>
    <sheetView topLeftCell="A16" workbookViewId="0">
      <selection activeCell="H7" sqref="H7"/>
    </sheetView>
  </sheetViews>
  <sheetFormatPr defaultColWidth="9" defaultRowHeight="14.25"/>
  <cols>
    <col min="1" max="1" width="24.5" customWidth="1"/>
    <col min="2" max="2" width="8.75" customWidth="1"/>
    <col min="3" max="3" width="10.5" customWidth="1"/>
    <col min="4" max="4" width="11.5" customWidth="1"/>
    <col min="5" max="5" width="9.5" customWidth="1"/>
    <col min="6" max="6" width="11.125" customWidth="1"/>
    <col min="7" max="7" width="11.375" customWidth="1"/>
    <col min="8" max="8" width="12.125" customWidth="1"/>
    <col min="9" max="9" width="14.5" customWidth="1"/>
    <col min="10" max="11" width="12.625"/>
  </cols>
  <sheetData>
    <row r="1" ht="19" customHeight="1" spans="1:10">
      <c r="A1" s="197" t="s">
        <v>0</v>
      </c>
    </row>
    <row r="2" ht="26.25" customHeight="1" spans="1:10">
      <c r="A2" s="61" t="s">
        <v>1</v>
      </c>
      <c r="B2" s="198"/>
      <c r="C2" s="198"/>
      <c r="D2" s="198"/>
      <c r="E2" s="198"/>
      <c r="F2" s="198"/>
      <c r="G2" s="198"/>
      <c r="H2" s="198"/>
      <c r="I2" s="198"/>
    </row>
    <row r="3" ht="18" customHeight="1" spans="1:10">
      <c r="H3" s="199" t="s">
        <v>2</v>
      </c>
      <c r="I3" s="199"/>
    </row>
    <row r="4" ht="19.5" customHeight="1" spans="1:10">
      <c r="A4" s="200" t="s">
        <v>3</v>
      </c>
      <c r="B4" s="201" t="s">
        <v>4</v>
      </c>
      <c r="C4" s="202" t="s">
        <v>5</v>
      </c>
      <c r="D4" s="203"/>
      <c r="E4" s="203"/>
      <c r="F4" s="203"/>
      <c r="G4" s="204"/>
      <c r="H4" s="200" t="s">
        <v>6</v>
      </c>
      <c r="I4" s="200" t="s">
        <v>7</v>
      </c>
    </row>
    <row r="5" ht="18.75" customHeight="1" spans="1:10">
      <c r="A5" s="201"/>
      <c r="B5" s="201"/>
      <c r="C5" s="200" t="s">
        <v>8</v>
      </c>
      <c r="D5" s="205" t="s">
        <v>9</v>
      </c>
      <c r="E5" s="206" t="s">
        <v>10</v>
      </c>
      <c r="F5" s="207"/>
      <c r="G5" s="208"/>
      <c r="H5" s="201"/>
      <c r="I5" s="201"/>
    </row>
    <row r="6" ht="24" customHeight="1" spans="1:10">
      <c r="A6" s="201"/>
      <c r="B6" s="201"/>
      <c r="C6" s="201"/>
      <c r="D6" s="209"/>
      <c r="E6" s="200" t="s">
        <v>11</v>
      </c>
      <c r="F6" s="200" t="s">
        <v>12</v>
      </c>
      <c r="G6" s="200" t="s">
        <v>13</v>
      </c>
      <c r="H6" s="201"/>
      <c r="I6" s="201"/>
    </row>
    <row r="7" ht="24.95" customHeight="1" spans="1:10">
      <c r="A7" s="28" t="s">
        <v>14</v>
      </c>
      <c r="B7" s="145">
        <f>B8+B24</f>
        <v>43357</v>
      </c>
      <c r="C7" s="145">
        <f>C8+C24</f>
        <v>43500</v>
      </c>
      <c r="D7" s="145">
        <f>D8+D24</f>
        <v>34600</v>
      </c>
      <c r="E7" s="145">
        <f>E8+E24</f>
        <v>34814</v>
      </c>
      <c r="F7" s="210">
        <f>E7/C7*100</f>
        <v>80.032183908046</v>
      </c>
      <c r="G7" s="210">
        <f>E7/D7*100</f>
        <v>100.618497109827</v>
      </c>
      <c r="H7" s="210">
        <f>(E7-B7)/B7*100</f>
        <v>-19.7038540489425</v>
      </c>
      <c r="I7" s="145"/>
      <c r="J7" s="211"/>
    </row>
    <row r="8" ht="25" customHeight="1" spans="1:10">
      <c r="A8" s="53" t="s">
        <v>15</v>
      </c>
      <c r="B8" s="145">
        <f>SUM(B9:B23)</f>
        <v>31591</v>
      </c>
      <c r="C8" s="145">
        <f>SUM(C9:C23)</f>
        <v>32500</v>
      </c>
      <c r="D8" s="145">
        <f>SUM(D9:D23)</f>
        <v>28250</v>
      </c>
      <c r="E8" s="145">
        <f>SUM(E9:E23)</f>
        <v>28349</v>
      </c>
      <c r="F8" s="210">
        <f>E8/C8*100</f>
        <v>87.2276923076923</v>
      </c>
      <c r="G8" s="210">
        <f>E8/D8*100</f>
        <v>100.350442477876</v>
      </c>
      <c r="H8" s="210">
        <f>(E8-B8)/B8*100</f>
        <v>-10.2624165110316</v>
      </c>
      <c r="I8" s="145"/>
      <c r="J8" s="211"/>
    </row>
    <row r="9" ht="25" customHeight="1" spans="1:10">
      <c r="A9" s="145" t="s">
        <v>16</v>
      </c>
      <c r="B9" s="212">
        <v>16535</v>
      </c>
      <c r="C9" s="213">
        <v>18860</v>
      </c>
      <c r="D9" s="213">
        <v>12296</v>
      </c>
      <c r="E9" s="214">
        <v>12287</v>
      </c>
      <c r="F9" s="210">
        <f>E9/C9*100</f>
        <v>65.1484623541888</v>
      </c>
      <c r="G9" s="210">
        <f>E9/D9*100</f>
        <v>99.9268054651919</v>
      </c>
      <c r="H9" s="210">
        <f>(E9-B9)/B9*100</f>
        <v>-25.6909585727245</v>
      </c>
      <c r="I9" s="145"/>
      <c r="J9" s="211"/>
    </row>
    <row r="10" ht="25" customHeight="1" spans="1:10">
      <c r="A10" s="145" t="s">
        <v>17</v>
      </c>
      <c r="B10" s="212">
        <v>7099</v>
      </c>
      <c r="C10" s="213">
        <v>6700</v>
      </c>
      <c r="D10" s="213">
        <v>4549</v>
      </c>
      <c r="E10" s="214">
        <v>4552</v>
      </c>
      <c r="F10" s="210">
        <f>E10/C10*100</f>
        <v>67.9402985074627</v>
      </c>
      <c r="G10" s="210">
        <f>E10/D10*100</f>
        <v>100.065948560123</v>
      </c>
      <c r="H10" s="210">
        <f>(E10-B10)/B10*100</f>
        <v>-35.8782927172841</v>
      </c>
      <c r="I10" s="145"/>
      <c r="J10" s="211"/>
    </row>
    <row r="11" ht="25" customHeight="1" spans="1:10">
      <c r="A11" s="145" t="s">
        <v>18</v>
      </c>
      <c r="B11" s="212">
        <v>546</v>
      </c>
      <c r="C11" s="213">
        <v>510</v>
      </c>
      <c r="D11" s="213">
        <v>588</v>
      </c>
      <c r="E11" s="214">
        <v>598</v>
      </c>
      <c r="F11" s="210">
        <f t="shared" ref="F11:F22" si="0">E11/C11*100</f>
        <v>117.254901960784</v>
      </c>
      <c r="G11" s="210">
        <f t="shared" ref="G11:G22" si="1">E11/D11*100</f>
        <v>101.700680272109</v>
      </c>
      <c r="H11" s="210">
        <f t="shared" ref="H11:H21" si="2">(E11-B11)/B11*100</f>
        <v>9.52380952380952</v>
      </c>
      <c r="I11" s="145"/>
      <c r="J11" s="211"/>
    </row>
    <row r="12" ht="25" customHeight="1" spans="1:10">
      <c r="A12" s="145" t="s">
        <v>19</v>
      </c>
      <c r="B12" s="213"/>
      <c r="C12" s="213"/>
      <c r="D12" s="213">
        <v>0</v>
      </c>
      <c r="E12" s="214">
        <v>0</v>
      </c>
      <c r="F12" s="210"/>
      <c r="G12" s="210"/>
      <c r="H12" s="210"/>
      <c r="I12" s="145"/>
      <c r="J12" s="211"/>
    </row>
    <row r="13" ht="25" customHeight="1" spans="1:10">
      <c r="A13" s="145" t="s">
        <v>20</v>
      </c>
      <c r="B13" s="212">
        <v>3202</v>
      </c>
      <c r="C13" s="213">
        <v>2600</v>
      </c>
      <c r="D13" s="213">
        <v>2342</v>
      </c>
      <c r="E13" s="214">
        <v>2352</v>
      </c>
      <c r="F13" s="210">
        <f t="shared" si="0"/>
        <v>90.4615384615385</v>
      </c>
      <c r="G13" s="210">
        <f t="shared" si="1"/>
        <v>100.426985482494</v>
      </c>
      <c r="H13" s="210">
        <f t="shared" si="2"/>
        <v>-26.5459088069956</v>
      </c>
      <c r="I13" s="145"/>
      <c r="J13" s="211"/>
    </row>
    <row r="14" ht="25" customHeight="1" spans="1:10">
      <c r="A14" s="145" t="s">
        <v>21</v>
      </c>
      <c r="B14" s="212">
        <v>805</v>
      </c>
      <c r="C14" s="213">
        <v>710</v>
      </c>
      <c r="D14" s="213">
        <v>2050</v>
      </c>
      <c r="E14" s="214">
        <v>2051</v>
      </c>
      <c r="F14" s="210">
        <f t="shared" si="0"/>
        <v>288.87323943662</v>
      </c>
      <c r="G14" s="210">
        <f t="shared" si="1"/>
        <v>100.048780487805</v>
      </c>
      <c r="H14" s="210">
        <f t="shared" si="2"/>
        <v>154.782608695652</v>
      </c>
      <c r="I14" s="145"/>
      <c r="J14" s="211"/>
    </row>
    <row r="15" ht="25" customHeight="1" spans="1:10">
      <c r="A15" s="145" t="s">
        <v>22</v>
      </c>
      <c r="B15" s="212">
        <v>597</v>
      </c>
      <c r="C15" s="213">
        <v>490</v>
      </c>
      <c r="D15" s="213">
        <v>503</v>
      </c>
      <c r="E15" s="214">
        <v>506</v>
      </c>
      <c r="F15" s="210">
        <f t="shared" si="0"/>
        <v>103.265306122449</v>
      </c>
      <c r="G15" s="210">
        <f t="shared" si="1"/>
        <v>100.596421471173</v>
      </c>
      <c r="H15" s="210">
        <f t="shared" si="2"/>
        <v>-15.2428810720268</v>
      </c>
      <c r="I15" s="145"/>
      <c r="J15" s="211"/>
    </row>
    <row r="16" ht="25" customHeight="1" spans="1:10">
      <c r="A16" s="145" t="s">
        <v>23</v>
      </c>
      <c r="B16" s="212">
        <v>259</v>
      </c>
      <c r="C16" s="213">
        <v>300</v>
      </c>
      <c r="D16" s="213">
        <v>250</v>
      </c>
      <c r="E16" s="214">
        <v>254</v>
      </c>
      <c r="F16" s="210">
        <f t="shared" si="0"/>
        <v>84.6666666666667</v>
      </c>
      <c r="G16" s="210">
        <f t="shared" si="1"/>
        <v>101.6</v>
      </c>
      <c r="H16" s="210">
        <f t="shared" si="2"/>
        <v>-1.93050193050193</v>
      </c>
      <c r="I16" s="145"/>
      <c r="J16" s="211"/>
    </row>
    <row r="17" ht="25" customHeight="1" spans="1:10">
      <c r="A17" s="145" t="s">
        <v>24</v>
      </c>
      <c r="B17" s="212">
        <v>413</v>
      </c>
      <c r="C17" s="213">
        <v>410</v>
      </c>
      <c r="D17" s="213">
        <v>565</v>
      </c>
      <c r="E17" s="214">
        <v>573</v>
      </c>
      <c r="F17" s="210">
        <f t="shared" si="0"/>
        <v>139.756097560976</v>
      </c>
      <c r="G17" s="210">
        <f t="shared" si="1"/>
        <v>101.41592920354</v>
      </c>
      <c r="H17" s="210">
        <f t="shared" si="2"/>
        <v>38.7409200968523</v>
      </c>
      <c r="I17" s="145"/>
      <c r="J17" s="211"/>
    </row>
    <row r="18" ht="25" customHeight="1" spans="1:10">
      <c r="A18" s="145" t="s">
        <v>25</v>
      </c>
      <c r="B18" s="212">
        <v>874</v>
      </c>
      <c r="C18" s="213">
        <v>810</v>
      </c>
      <c r="D18" s="213">
        <v>962</v>
      </c>
      <c r="E18" s="214">
        <v>962</v>
      </c>
      <c r="F18" s="210">
        <f t="shared" si="0"/>
        <v>118.765432098765</v>
      </c>
      <c r="G18" s="210">
        <f t="shared" si="1"/>
        <v>100</v>
      </c>
      <c r="H18" s="210">
        <f t="shared" si="2"/>
        <v>10.0686498855835</v>
      </c>
      <c r="I18" s="145"/>
      <c r="J18" s="211"/>
    </row>
    <row r="19" ht="25" customHeight="1" spans="1:10">
      <c r="A19" s="145" t="s">
        <v>26</v>
      </c>
      <c r="B19" s="212">
        <v>1</v>
      </c>
      <c r="C19" s="213"/>
      <c r="D19" s="213">
        <v>2436</v>
      </c>
      <c r="E19" s="214">
        <v>2436</v>
      </c>
      <c r="F19" s="215" t="s">
        <v>27</v>
      </c>
      <c r="G19" s="210">
        <f t="shared" si="1"/>
        <v>100</v>
      </c>
      <c r="H19" s="210">
        <f t="shared" si="2"/>
        <v>243500</v>
      </c>
      <c r="I19" s="145"/>
      <c r="J19" s="211"/>
    </row>
    <row r="20" ht="25" customHeight="1" spans="1:10">
      <c r="A20" s="145" t="s">
        <v>28</v>
      </c>
      <c r="B20" s="212">
        <v>1032</v>
      </c>
      <c r="C20" s="213">
        <v>910</v>
      </c>
      <c r="D20" s="213">
        <v>1485</v>
      </c>
      <c r="E20" s="214">
        <v>1554</v>
      </c>
      <c r="F20" s="210">
        <f t="shared" si="0"/>
        <v>170.769230769231</v>
      </c>
      <c r="G20" s="210">
        <f t="shared" si="1"/>
        <v>104.646464646465</v>
      </c>
      <c r="H20" s="210">
        <f t="shared" si="2"/>
        <v>50.5813953488372</v>
      </c>
      <c r="I20" s="145"/>
      <c r="J20" s="211"/>
    </row>
    <row r="21" ht="25" customHeight="1" spans="1:10">
      <c r="A21" s="145" t="s">
        <v>29</v>
      </c>
      <c r="B21" s="212">
        <v>206</v>
      </c>
      <c r="C21" s="213">
        <v>180</v>
      </c>
      <c r="D21" s="213">
        <v>214</v>
      </c>
      <c r="E21" s="214">
        <v>214</v>
      </c>
      <c r="F21" s="210">
        <f t="shared" si="0"/>
        <v>118.888888888889</v>
      </c>
      <c r="G21" s="210">
        <f t="shared" si="1"/>
        <v>100</v>
      </c>
      <c r="H21" s="210">
        <f t="shared" si="2"/>
        <v>3.88349514563107</v>
      </c>
      <c r="I21" s="145"/>
      <c r="J21" s="211"/>
    </row>
    <row r="22" ht="25" customHeight="1" spans="1:10">
      <c r="A22" s="53" t="s">
        <v>30</v>
      </c>
      <c r="B22" s="145">
        <v>22</v>
      </c>
      <c r="C22" s="145">
        <v>20</v>
      </c>
      <c r="D22" s="145">
        <v>10</v>
      </c>
      <c r="E22" s="214">
        <v>10</v>
      </c>
      <c r="F22" s="210">
        <f t="shared" si="0"/>
        <v>50</v>
      </c>
      <c r="G22" s="210">
        <f t="shared" si="1"/>
        <v>100</v>
      </c>
      <c r="H22" s="210"/>
      <c r="I22" s="145"/>
      <c r="J22" s="211"/>
    </row>
    <row r="23" ht="25" customHeight="1" spans="1:10">
      <c r="A23" s="145" t="s">
        <v>31</v>
      </c>
      <c r="B23" s="145"/>
      <c r="C23" s="145"/>
      <c r="D23" s="145">
        <v>0</v>
      </c>
      <c r="E23" s="214"/>
      <c r="F23" s="210"/>
      <c r="G23" s="210"/>
      <c r="H23" s="210"/>
      <c r="I23" s="145"/>
      <c r="J23" s="211"/>
    </row>
    <row r="24" ht="25" customHeight="1" spans="1:10">
      <c r="A24" s="53" t="s">
        <v>32</v>
      </c>
      <c r="B24" s="145">
        <f>SUM(B25:B32)</f>
        <v>11766</v>
      </c>
      <c r="C24" s="145">
        <f>SUM(C25:C32)</f>
        <v>11000</v>
      </c>
      <c r="D24" s="145">
        <f>SUM(D25:D32)</f>
        <v>6350</v>
      </c>
      <c r="E24" s="145">
        <f>SUM(E25:E32)</f>
        <v>6465</v>
      </c>
      <c r="F24" s="210">
        <f>E24/C24*100</f>
        <v>58.7727272727273</v>
      </c>
      <c r="G24" s="210">
        <f>E24/D24*100</f>
        <v>101.811023622047</v>
      </c>
      <c r="H24" s="210">
        <f>(E24-B24)/B24*100</f>
        <v>-45.0535441101479</v>
      </c>
      <c r="I24" s="145"/>
      <c r="J24" s="211"/>
    </row>
    <row r="25" ht="25" customHeight="1" spans="1:10">
      <c r="A25" s="145" t="s">
        <v>33</v>
      </c>
      <c r="B25" s="216">
        <v>2323</v>
      </c>
      <c r="C25" s="145">
        <v>2100</v>
      </c>
      <c r="D25" s="145">
        <v>3133</v>
      </c>
      <c r="E25" s="214">
        <v>3140</v>
      </c>
      <c r="F25" s="210">
        <f>E25/C25*100</f>
        <v>149.52380952381</v>
      </c>
      <c r="G25" s="210">
        <f>E25/D25*100</f>
        <v>100.223428024258</v>
      </c>
      <c r="H25" s="210">
        <f>(E25-B25)/B25*100</f>
        <v>35.1700387430047</v>
      </c>
      <c r="I25" s="145"/>
      <c r="J25" s="211"/>
    </row>
    <row r="26" ht="25" customHeight="1" spans="1:10">
      <c r="A26" s="145" t="s">
        <v>34</v>
      </c>
      <c r="B26" s="216">
        <v>3756</v>
      </c>
      <c r="C26" s="145">
        <v>2000</v>
      </c>
      <c r="D26" s="145">
        <v>2053</v>
      </c>
      <c r="E26" s="214">
        <v>2055</v>
      </c>
      <c r="F26" s="210">
        <f>E26/C26*100</f>
        <v>102.75</v>
      </c>
      <c r="G26" s="210">
        <f>E26/D26*100</f>
        <v>100.09741841208</v>
      </c>
      <c r="H26" s="210">
        <f>(E26-B26)/B26*100</f>
        <v>-45.2875399361022</v>
      </c>
      <c r="I26" s="145"/>
      <c r="J26" s="211"/>
    </row>
    <row r="27" ht="25" customHeight="1" spans="1:10">
      <c r="A27" s="145" t="s">
        <v>35</v>
      </c>
      <c r="B27" s="216">
        <v>695</v>
      </c>
      <c r="C27" s="145">
        <v>600</v>
      </c>
      <c r="D27" s="145">
        <v>1283</v>
      </c>
      <c r="E27" s="214">
        <v>1299</v>
      </c>
      <c r="F27" s="210">
        <f>E27/C27*100</f>
        <v>216.5</v>
      </c>
      <c r="G27" s="210">
        <f>E27/D27*100</f>
        <v>101.247077162899</v>
      </c>
      <c r="H27" s="210">
        <f t="shared" ref="H27:H32" si="3">(E27-B27)/B27*100</f>
        <v>86.9064748201439</v>
      </c>
      <c r="I27" s="145"/>
      <c r="J27" s="211"/>
    </row>
    <row r="28" ht="25" customHeight="1" spans="1:10">
      <c r="A28" s="145" t="s">
        <v>36</v>
      </c>
      <c r="B28" s="145"/>
      <c r="C28" s="145"/>
      <c r="D28" s="145">
        <v>153</v>
      </c>
      <c r="E28" s="214">
        <v>153</v>
      </c>
      <c r="F28" s="210"/>
      <c r="G28" s="210"/>
      <c r="H28" s="210"/>
      <c r="I28" s="145"/>
      <c r="J28" s="211"/>
    </row>
    <row r="29" ht="25" customHeight="1" spans="1:10">
      <c r="A29" s="145" t="s">
        <v>37</v>
      </c>
      <c r="B29" s="216">
        <v>3985</v>
      </c>
      <c r="C29" s="145">
        <v>5300</v>
      </c>
      <c r="D29" s="145">
        <v>-1580</v>
      </c>
      <c r="E29" s="214">
        <v>-1555</v>
      </c>
      <c r="F29" s="210">
        <f>E29/C29*100</f>
        <v>-29.3396226415094</v>
      </c>
      <c r="G29" s="210">
        <f>E29/D29*100</f>
        <v>98.4177215189873</v>
      </c>
      <c r="H29" s="210">
        <f t="shared" si="3"/>
        <v>-139.021329987453</v>
      </c>
      <c r="I29" s="145"/>
      <c r="J29" s="211"/>
    </row>
    <row r="30" ht="25" customHeight="1" spans="1:10">
      <c r="A30" s="145" t="s">
        <v>38</v>
      </c>
      <c r="B30" s="216"/>
      <c r="C30" s="145"/>
      <c r="D30" s="145"/>
      <c r="E30" s="214"/>
      <c r="F30" s="210"/>
      <c r="G30" s="210"/>
      <c r="H30" s="210"/>
      <c r="I30" s="145"/>
      <c r="J30" s="211"/>
    </row>
    <row r="31" ht="25" customHeight="1" spans="1:10">
      <c r="A31" s="145" t="s">
        <v>39</v>
      </c>
      <c r="B31" s="216">
        <v>993</v>
      </c>
      <c r="C31" s="145">
        <v>1000</v>
      </c>
      <c r="D31" s="145">
        <v>26</v>
      </c>
      <c r="E31" s="214">
        <v>1347</v>
      </c>
      <c r="F31" s="210">
        <f>E31/C31*100</f>
        <v>134.7</v>
      </c>
      <c r="G31" s="210">
        <f>E31/D31*100</f>
        <v>5180.76923076923</v>
      </c>
      <c r="H31" s="210">
        <f t="shared" si="3"/>
        <v>35.6495468277946</v>
      </c>
      <c r="I31" s="217"/>
      <c r="J31" s="211"/>
    </row>
    <row r="32" ht="25" customHeight="1" spans="1:10">
      <c r="A32" s="145" t="s">
        <v>40</v>
      </c>
      <c r="B32" s="145">
        <v>14</v>
      </c>
      <c r="C32" s="145"/>
      <c r="D32" s="145">
        <v>1282</v>
      </c>
      <c r="E32" s="145">
        <v>26</v>
      </c>
      <c r="F32" s="145"/>
      <c r="G32" s="210"/>
      <c r="H32" s="210"/>
      <c r="I32" s="145"/>
      <c r="J32" s="211"/>
    </row>
  </sheetData>
  <mergeCells count="10">
    <mergeCell ref="A2:I2"/>
    <mergeCell ref="H3:I3"/>
    <mergeCell ref="C4:G4"/>
    <mergeCell ref="E5:G5"/>
    <mergeCell ref="A4:A6"/>
    <mergeCell ref="B4:B6"/>
    <mergeCell ref="C5:C6"/>
    <mergeCell ref="D5:D6"/>
    <mergeCell ref="H4:H6"/>
    <mergeCell ref="I4:I6"/>
  </mergeCells>
  <printOptions horizontalCentered="1"/>
  <pageMargins left="1.37777777777778" right="0.786805555555556" top="0.747916666666667" bottom="0.747916666666667" header="0.314583333333333" footer="0.314583333333333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71"/>
  <sheetViews>
    <sheetView topLeftCell="A42" workbookViewId="0">
      <selection activeCell="K65" sqref="K65"/>
    </sheetView>
  </sheetViews>
  <sheetFormatPr defaultColWidth="9" defaultRowHeight="14.25"/>
  <cols>
    <col min="1" max="1" width="31.6333333333333" customWidth="1"/>
    <col min="2" max="2" width="6.75" customWidth="1"/>
    <col min="3" max="3" width="7.375" customWidth="1"/>
    <col min="4" max="4" width="7.75" customWidth="1"/>
    <col min="5" max="5" width="31.125" customWidth="1"/>
    <col min="6" max="6" width="7.125" customWidth="1"/>
    <col min="7" max="7" width="6.875" customWidth="1"/>
    <col min="8" max="8" width="8.875" customWidth="1"/>
    <col min="9" max="9" width="8.125" customWidth="1"/>
  </cols>
  <sheetData>
    <row r="1" ht="19" customHeight="1" spans="1:9">
      <c r="A1" s="59" t="s">
        <v>1477</v>
      </c>
      <c r="H1" s="60" t="s">
        <v>1323</v>
      </c>
    </row>
    <row r="2" ht="26.25" customHeight="1" spans="1:9">
      <c r="A2" s="61" t="s">
        <v>1478</v>
      </c>
      <c r="B2" s="61"/>
      <c r="C2" s="61"/>
      <c r="D2" s="62"/>
      <c r="E2" s="61"/>
      <c r="F2" s="61"/>
      <c r="G2" s="63"/>
      <c r="H2" s="61"/>
      <c r="I2" s="61"/>
    </row>
    <row r="3" ht="20" customHeight="1" spans="1:9">
      <c r="H3" s="64" t="s">
        <v>2</v>
      </c>
      <c r="I3" s="64"/>
    </row>
    <row r="4" ht="21" customHeight="1" spans="1:9">
      <c r="A4" s="65" t="s">
        <v>1325</v>
      </c>
      <c r="B4" s="65"/>
      <c r="C4" s="65"/>
      <c r="D4" s="66"/>
      <c r="E4" s="65" t="s">
        <v>1215</v>
      </c>
      <c r="F4" s="65"/>
      <c r="G4" s="67"/>
      <c r="H4" s="65"/>
      <c r="I4" s="65" t="s">
        <v>7</v>
      </c>
    </row>
    <row r="5" ht="31" customHeight="1" spans="1:9">
      <c r="A5" s="65" t="s">
        <v>1326</v>
      </c>
      <c r="B5" s="65" t="s">
        <v>45</v>
      </c>
      <c r="C5" s="65" t="s">
        <v>1448</v>
      </c>
      <c r="D5" s="66" t="s">
        <v>1217</v>
      </c>
      <c r="E5" s="65" t="s">
        <v>1326</v>
      </c>
      <c r="F5" s="65" t="s">
        <v>45</v>
      </c>
      <c r="G5" s="67" t="s">
        <v>1448</v>
      </c>
      <c r="H5" s="65" t="s">
        <v>1217</v>
      </c>
      <c r="I5" s="65"/>
    </row>
    <row r="6" ht="20.3" customHeight="1" spans="1:9">
      <c r="A6" s="55" t="s">
        <v>1327</v>
      </c>
      <c r="B6" s="55"/>
      <c r="C6" s="55"/>
      <c r="D6" s="68"/>
      <c r="E6" s="55" t="s">
        <v>1328</v>
      </c>
      <c r="F6" s="55"/>
      <c r="G6" s="55"/>
      <c r="H6" s="68"/>
      <c r="I6" s="55"/>
    </row>
    <row r="7" ht="20.3" customHeight="1" spans="1:9">
      <c r="A7" s="55" t="s">
        <v>1329</v>
      </c>
      <c r="B7" s="55"/>
      <c r="C7" s="55"/>
      <c r="D7" s="68"/>
      <c r="E7" s="55" t="s">
        <v>1330</v>
      </c>
      <c r="F7" s="55"/>
      <c r="G7" s="55"/>
      <c r="H7" s="68"/>
      <c r="I7" s="55"/>
    </row>
    <row r="8" ht="26" customHeight="1" spans="1:9">
      <c r="A8" s="55" t="s">
        <v>1331</v>
      </c>
      <c r="B8" s="55"/>
      <c r="C8" s="55"/>
      <c r="D8" s="68"/>
      <c r="E8" s="55" t="s">
        <v>1332</v>
      </c>
      <c r="F8" s="55">
        <f>F9</f>
        <v>0</v>
      </c>
      <c r="G8" s="55">
        <f>G9</f>
        <v>0</v>
      </c>
      <c r="H8" s="68"/>
      <c r="I8" s="55"/>
    </row>
    <row r="9" ht="20.3" customHeight="1" spans="1:9">
      <c r="A9" s="55" t="s">
        <v>1333</v>
      </c>
      <c r="B9" s="55"/>
      <c r="C9" s="55"/>
      <c r="D9" s="68"/>
      <c r="E9" s="55" t="s">
        <v>1334</v>
      </c>
      <c r="F9" s="55"/>
      <c r="G9" s="55"/>
      <c r="H9" s="68"/>
      <c r="I9" s="55"/>
    </row>
    <row r="10" ht="20.3" customHeight="1" spans="1:9">
      <c r="A10" s="55" t="s">
        <v>1335</v>
      </c>
      <c r="B10" s="55"/>
      <c r="C10" s="55"/>
      <c r="D10" s="68"/>
      <c r="E10" s="55" t="s">
        <v>1336</v>
      </c>
      <c r="F10" s="55"/>
      <c r="G10" s="55"/>
      <c r="H10" s="55"/>
      <c r="I10" s="55"/>
    </row>
    <row r="11" ht="20.3" customHeight="1" spans="1:9">
      <c r="A11" s="55" t="s">
        <v>1337</v>
      </c>
      <c r="B11" s="55"/>
      <c r="C11" s="55"/>
      <c r="D11" s="68"/>
      <c r="E11" s="55" t="s">
        <v>1338</v>
      </c>
      <c r="F11" s="55"/>
      <c r="G11" s="55"/>
      <c r="H11" s="55"/>
      <c r="I11" s="55"/>
    </row>
    <row r="12" ht="20.3" customHeight="1" spans="1:9">
      <c r="A12" s="55" t="s">
        <v>1339</v>
      </c>
      <c r="B12" s="55"/>
      <c r="C12" s="55"/>
      <c r="D12" s="68"/>
      <c r="E12" s="55" t="s">
        <v>1340</v>
      </c>
      <c r="F12" s="55">
        <f>F13+F14+F15</f>
        <v>318</v>
      </c>
      <c r="G12" s="55">
        <f>G13+G14+G15</f>
        <v>0</v>
      </c>
      <c r="H12" s="68">
        <f>(G12-F12)/F12*100</f>
        <v>-100</v>
      </c>
      <c r="I12" s="55"/>
    </row>
    <row r="13" ht="20.3" customHeight="1" spans="1:9">
      <c r="A13" s="55" t="s">
        <v>1341</v>
      </c>
      <c r="B13" s="55"/>
      <c r="C13" s="55"/>
      <c r="D13" s="68"/>
      <c r="E13" s="55" t="s">
        <v>1342</v>
      </c>
      <c r="F13" s="55">
        <v>318</v>
      </c>
      <c r="G13" s="55"/>
      <c r="H13" s="68">
        <f>(G13-F13)/F13*100</f>
        <v>-100</v>
      </c>
      <c r="I13" s="55"/>
    </row>
    <row r="14" ht="20.3" customHeight="1" spans="1:9">
      <c r="A14" s="55" t="s">
        <v>1343</v>
      </c>
      <c r="B14" s="55"/>
      <c r="C14" s="55"/>
      <c r="D14" s="68"/>
      <c r="E14" s="55" t="s">
        <v>1344</v>
      </c>
      <c r="F14" s="55"/>
      <c r="G14" s="55"/>
      <c r="H14" s="55"/>
      <c r="I14" s="55"/>
    </row>
    <row r="15" ht="20.3" customHeight="1" spans="1:9">
      <c r="A15" s="55" t="s">
        <v>1345</v>
      </c>
      <c r="B15" s="55"/>
      <c r="C15" s="55"/>
      <c r="D15" s="68"/>
      <c r="E15" s="55" t="s">
        <v>1346</v>
      </c>
      <c r="F15" s="55"/>
      <c r="G15" s="55"/>
      <c r="H15" s="55"/>
      <c r="I15" s="55"/>
    </row>
    <row r="16" ht="20.3" customHeight="1" spans="1:9">
      <c r="A16" s="55" t="s">
        <v>1347</v>
      </c>
      <c r="B16" s="55"/>
      <c r="C16" s="55"/>
      <c r="D16" s="68"/>
      <c r="E16" s="55" t="s">
        <v>1348</v>
      </c>
      <c r="F16" s="55"/>
      <c r="G16" s="55"/>
      <c r="H16" s="55"/>
      <c r="I16" s="55"/>
    </row>
    <row r="17" ht="27" customHeight="1" spans="1:9">
      <c r="A17" s="55" t="s">
        <v>1349</v>
      </c>
      <c r="B17" s="55"/>
      <c r="C17" s="55"/>
      <c r="D17" s="68"/>
      <c r="E17" s="55" t="s">
        <v>1350</v>
      </c>
      <c r="F17" s="55"/>
      <c r="G17" s="55"/>
      <c r="H17" s="55"/>
      <c r="I17" s="55"/>
    </row>
    <row r="18" ht="20.3" customHeight="1" spans="1:9">
      <c r="A18" s="55" t="s">
        <v>1351</v>
      </c>
      <c r="B18" s="55"/>
      <c r="C18" s="55"/>
      <c r="D18" s="68"/>
      <c r="E18" s="55" t="s">
        <v>1352</v>
      </c>
      <c r="F18" s="55"/>
      <c r="G18" s="55"/>
      <c r="H18" s="55"/>
      <c r="I18" s="55"/>
    </row>
    <row r="19" ht="20.3" customHeight="1" spans="1:9">
      <c r="A19" s="55" t="s">
        <v>1353</v>
      </c>
      <c r="B19" s="55">
        <v>80</v>
      </c>
      <c r="C19" s="55">
        <v>20</v>
      </c>
      <c r="D19" s="68"/>
      <c r="E19" s="55" t="s">
        <v>1354</v>
      </c>
      <c r="F19" s="55">
        <f>SUM(F20:F28)</f>
        <v>2221</v>
      </c>
      <c r="G19" s="55">
        <f>SUM(G20:G28)</f>
        <v>231</v>
      </c>
      <c r="H19" s="68">
        <f>(G19-F19)/F19*100</f>
        <v>-89.5992796037821</v>
      </c>
      <c r="I19" s="55"/>
    </row>
    <row r="20" ht="20.3" customHeight="1" spans="1:9">
      <c r="A20" s="55" t="s">
        <v>1355</v>
      </c>
      <c r="B20" s="55">
        <v>6048</v>
      </c>
      <c r="C20" s="55">
        <v>4400</v>
      </c>
      <c r="D20" s="68">
        <f>(C20-B20)/B20*100</f>
        <v>-27.2486772486773</v>
      </c>
      <c r="E20" s="55" t="s">
        <v>1356</v>
      </c>
      <c r="F20" s="55">
        <v>1829</v>
      </c>
      <c r="G20" s="55">
        <v>11</v>
      </c>
      <c r="H20" s="68"/>
      <c r="I20" s="55"/>
    </row>
    <row r="21" ht="20.3" customHeight="1" spans="1:9">
      <c r="A21" s="55" t="s">
        <v>1357</v>
      </c>
      <c r="B21" s="55"/>
      <c r="C21" s="55"/>
      <c r="D21" s="68"/>
      <c r="E21" s="55" t="s">
        <v>1358</v>
      </c>
      <c r="F21" s="55"/>
      <c r="G21" s="55"/>
      <c r="H21" s="68"/>
      <c r="I21" s="55"/>
    </row>
    <row r="22" ht="20.3" customHeight="1" spans="1:9">
      <c r="A22" s="55" t="s">
        <v>1359</v>
      </c>
      <c r="B22" s="55"/>
      <c r="C22" s="55"/>
      <c r="D22" s="68"/>
      <c r="E22" s="55" t="s">
        <v>1360</v>
      </c>
      <c r="F22" s="55">
        <v>132</v>
      </c>
      <c r="G22" s="55">
        <v>20</v>
      </c>
      <c r="H22" s="68"/>
      <c r="I22" s="55"/>
    </row>
    <row r="23" ht="20.3" customHeight="1" spans="1:9">
      <c r="A23" s="55" t="s">
        <v>1479</v>
      </c>
      <c r="B23" s="55"/>
      <c r="C23" s="55"/>
      <c r="D23" s="68"/>
      <c r="E23" s="55" t="s">
        <v>1362</v>
      </c>
      <c r="F23" s="55"/>
      <c r="G23" s="55"/>
      <c r="H23" s="68"/>
      <c r="I23" s="55"/>
    </row>
    <row r="24" ht="20.3" customHeight="1" spans="1:9">
      <c r="A24" s="55" t="s">
        <v>1480</v>
      </c>
      <c r="B24" s="55"/>
      <c r="C24" s="55"/>
      <c r="D24" s="68"/>
      <c r="E24" s="55" t="s">
        <v>1364</v>
      </c>
      <c r="F24" s="55">
        <v>260</v>
      </c>
      <c r="G24" s="55">
        <v>200</v>
      </c>
      <c r="H24" s="68"/>
      <c r="I24" s="55"/>
    </row>
    <row r="25" ht="26" customHeight="1" spans="1:9">
      <c r="A25" s="55" t="s">
        <v>1481</v>
      </c>
      <c r="B25" s="55"/>
      <c r="C25" s="55"/>
      <c r="D25" s="68"/>
      <c r="E25" s="55" t="s">
        <v>1366</v>
      </c>
      <c r="F25" s="55"/>
      <c r="G25" s="55"/>
      <c r="H25" s="68"/>
      <c r="I25" s="55"/>
    </row>
    <row r="26" ht="26" customHeight="1" spans="1:9">
      <c r="A26" s="55" t="s">
        <v>1482</v>
      </c>
      <c r="B26" s="55"/>
      <c r="C26" s="55"/>
      <c r="D26" s="68"/>
      <c r="E26" s="55" t="s">
        <v>1368</v>
      </c>
      <c r="F26" s="55"/>
      <c r="G26" s="55"/>
      <c r="H26" s="68"/>
      <c r="I26" s="55"/>
    </row>
    <row r="27" ht="26" customHeight="1" spans="1:9">
      <c r="A27" s="55" t="s">
        <v>1483</v>
      </c>
      <c r="B27" s="55"/>
      <c r="C27" s="55"/>
      <c r="D27" s="68"/>
      <c r="E27" s="55" t="s">
        <v>1370</v>
      </c>
      <c r="F27" s="55"/>
      <c r="G27" s="55"/>
      <c r="H27" s="68"/>
      <c r="I27" s="55"/>
    </row>
    <row r="28" ht="20.3" customHeight="1" spans="1:9">
      <c r="A28" s="55" t="s">
        <v>1484</v>
      </c>
      <c r="B28" s="55">
        <v>331</v>
      </c>
      <c r="C28" s="55">
        <v>200</v>
      </c>
      <c r="D28" s="68">
        <f>(C28-B28)/B28*100</f>
        <v>-39.5770392749245</v>
      </c>
      <c r="E28" s="55" t="s">
        <v>1372</v>
      </c>
      <c r="F28" s="55"/>
      <c r="G28" s="55"/>
      <c r="H28" s="68"/>
      <c r="I28" s="55"/>
    </row>
    <row r="29" ht="26" customHeight="1" spans="1:9">
      <c r="A29" s="55" t="s">
        <v>1485</v>
      </c>
      <c r="B29" s="55"/>
      <c r="C29" s="55"/>
      <c r="D29" s="68"/>
      <c r="E29" s="55" t="s">
        <v>1374</v>
      </c>
      <c r="F29" s="55"/>
      <c r="G29" s="55"/>
      <c r="H29" s="55"/>
      <c r="I29" s="55"/>
    </row>
    <row r="30" ht="20.3" customHeight="1" spans="1:9">
      <c r="A30" s="55" t="s">
        <v>1486</v>
      </c>
      <c r="B30" s="55"/>
      <c r="C30" s="55"/>
      <c r="D30" s="68"/>
      <c r="E30" s="55" t="s">
        <v>1376</v>
      </c>
      <c r="F30" s="55"/>
      <c r="G30" s="55"/>
      <c r="H30" s="55"/>
      <c r="I30" s="55"/>
    </row>
    <row r="31" ht="26" customHeight="1" spans="1:9">
      <c r="A31" s="55" t="s">
        <v>1487</v>
      </c>
      <c r="B31" s="55">
        <v>880</v>
      </c>
      <c r="C31" s="55">
        <v>1260</v>
      </c>
      <c r="D31" s="68"/>
      <c r="E31" s="55" t="s">
        <v>1378</v>
      </c>
      <c r="F31" s="55"/>
      <c r="G31" s="55"/>
      <c r="H31" s="55"/>
      <c r="I31" s="55"/>
    </row>
    <row r="32" ht="20.3" customHeight="1" spans="1:9">
      <c r="A32" s="55" t="s">
        <v>1379</v>
      </c>
      <c r="B32" s="55"/>
      <c r="C32" s="55"/>
      <c r="D32" s="68"/>
      <c r="E32" s="55" t="s">
        <v>1380</v>
      </c>
      <c r="F32" s="55"/>
      <c r="G32" s="55"/>
      <c r="H32" s="55"/>
      <c r="I32" s="55"/>
    </row>
    <row r="33" ht="26" customHeight="1" spans="1:9">
      <c r="A33" s="55" t="s">
        <v>1379</v>
      </c>
      <c r="B33" s="55"/>
      <c r="C33" s="55"/>
      <c r="D33" s="68"/>
      <c r="E33" s="55" t="s">
        <v>1381</v>
      </c>
      <c r="F33" s="55"/>
      <c r="G33" s="55"/>
      <c r="H33" s="55"/>
      <c r="I33" s="55"/>
    </row>
    <row r="34" ht="26" customHeight="1" spans="1:9">
      <c r="A34" s="55"/>
      <c r="B34" s="55"/>
      <c r="C34" s="55"/>
      <c r="D34" s="68"/>
      <c r="E34" s="55" t="s">
        <v>1382</v>
      </c>
      <c r="F34" s="55"/>
      <c r="G34" s="55"/>
      <c r="H34" s="55"/>
      <c r="I34" s="55"/>
    </row>
    <row r="35" ht="20.3" customHeight="1" spans="1:9">
      <c r="A35" s="55"/>
      <c r="B35" s="55"/>
      <c r="C35" s="55"/>
      <c r="D35" s="68"/>
      <c r="E35" s="55" t="s">
        <v>1383</v>
      </c>
      <c r="F35" s="55"/>
      <c r="G35" s="55"/>
      <c r="H35" s="55"/>
      <c r="I35" s="55"/>
    </row>
    <row r="36" ht="26" customHeight="1" spans="1:9">
      <c r="A36" s="55"/>
      <c r="B36" s="55"/>
      <c r="C36" s="55"/>
      <c r="D36" s="68"/>
      <c r="E36" s="55" t="s">
        <v>1384</v>
      </c>
      <c r="F36" s="55"/>
      <c r="G36" s="55"/>
      <c r="H36" s="55"/>
      <c r="I36" s="55"/>
    </row>
    <row r="37" ht="26" customHeight="1" spans="1:9">
      <c r="A37" s="55"/>
      <c r="B37" s="55"/>
      <c r="C37" s="55"/>
      <c r="D37" s="68"/>
      <c r="E37" s="55" t="s">
        <v>1385</v>
      </c>
      <c r="F37" s="55"/>
      <c r="G37" s="55"/>
      <c r="H37" s="55"/>
      <c r="I37" s="55"/>
    </row>
    <row r="38" ht="20.3" customHeight="1" spans="1:9">
      <c r="A38" s="55"/>
      <c r="B38" s="55"/>
      <c r="C38" s="55"/>
      <c r="D38" s="68"/>
      <c r="E38" s="55" t="s">
        <v>1386</v>
      </c>
      <c r="F38" s="55"/>
      <c r="G38" s="55"/>
      <c r="H38" s="55"/>
      <c r="I38" s="55"/>
    </row>
    <row r="39" ht="20.3" customHeight="1" spans="1:9">
      <c r="A39" s="55"/>
      <c r="B39" s="55"/>
      <c r="C39" s="55"/>
      <c r="D39" s="68"/>
      <c r="E39" s="55" t="s">
        <v>1387</v>
      </c>
      <c r="F39" s="55"/>
      <c r="G39" s="55"/>
      <c r="H39" s="55"/>
      <c r="I39" s="55"/>
    </row>
    <row r="40" ht="20.3" customHeight="1" spans="1:9">
      <c r="A40" s="55"/>
      <c r="B40" s="55"/>
      <c r="C40" s="55"/>
      <c r="D40" s="68"/>
      <c r="E40" s="55" t="s">
        <v>950</v>
      </c>
      <c r="F40" s="55"/>
      <c r="G40" s="55"/>
      <c r="H40" s="55"/>
      <c r="I40" s="55"/>
    </row>
    <row r="41" ht="26" customHeight="1" spans="1:9">
      <c r="A41" s="55"/>
      <c r="B41" s="55"/>
      <c r="C41" s="55"/>
      <c r="D41" s="68"/>
      <c r="E41" s="55" t="s">
        <v>1388</v>
      </c>
      <c r="F41" s="55"/>
      <c r="G41" s="55"/>
      <c r="H41" s="55"/>
      <c r="I41" s="55"/>
    </row>
    <row r="42" ht="26" customHeight="1" spans="1:9">
      <c r="A42" s="55"/>
      <c r="B42" s="55"/>
      <c r="C42" s="55"/>
      <c r="D42" s="68"/>
      <c r="E42" s="55" t="s">
        <v>1389</v>
      </c>
      <c r="F42" s="55"/>
      <c r="G42" s="55"/>
      <c r="H42" s="55"/>
      <c r="I42" s="55"/>
    </row>
    <row r="43" ht="20.3" customHeight="1" spans="1:9">
      <c r="A43" s="55"/>
      <c r="B43" s="55"/>
      <c r="C43" s="55"/>
      <c r="D43" s="68"/>
      <c r="E43" s="55" t="s">
        <v>1390</v>
      </c>
      <c r="F43" s="55">
        <f t="shared" ref="F43:H43" si="0">SUM(F44:F48)</f>
        <v>0</v>
      </c>
      <c r="G43" s="55">
        <f t="shared" si="0"/>
        <v>0</v>
      </c>
      <c r="H43" s="55">
        <f t="shared" si="0"/>
        <v>0</v>
      </c>
      <c r="I43" s="55"/>
    </row>
    <row r="44" ht="20.3" customHeight="1" spans="1:9">
      <c r="A44" s="55"/>
      <c r="B44" s="55"/>
      <c r="C44" s="55"/>
      <c r="D44" s="68"/>
      <c r="E44" s="55" t="s">
        <v>998</v>
      </c>
      <c r="F44" s="55"/>
      <c r="G44" s="55"/>
      <c r="H44" s="68"/>
      <c r="I44" s="55"/>
    </row>
    <row r="45" ht="26" customHeight="1" spans="1:9">
      <c r="A45" s="55"/>
      <c r="B45" s="55"/>
      <c r="C45" s="55"/>
      <c r="D45" s="68"/>
      <c r="E45" s="55" t="s">
        <v>1391</v>
      </c>
      <c r="F45" s="55"/>
      <c r="G45" s="55"/>
      <c r="H45" s="68"/>
      <c r="I45" s="55"/>
    </row>
    <row r="46" ht="26" customHeight="1" spans="1:9">
      <c r="A46" s="55"/>
      <c r="B46" s="55"/>
      <c r="C46" s="55"/>
      <c r="D46" s="68"/>
      <c r="E46" s="55" t="s">
        <v>1392</v>
      </c>
      <c r="F46" s="55"/>
      <c r="G46" s="55"/>
      <c r="H46" s="68"/>
      <c r="I46" s="55"/>
    </row>
    <row r="47" ht="20.3" customHeight="1" spans="1:9">
      <c r="A47" s="55"/>
      <c r="B47" s="55"/>
      <c r="C47" s="55"/>
      <c r="D47" s="68"/>
      <c r="E47" s="55" t="s">
        <v>1393</v>
      </c>
      <c r="F47" s="55"/>
      <c r="G47" s="55"/>
      <c r="H47" s="68"/>
      <c r="I47" s="55"/>
    </row>
    <row r="48" ht="22" customHeight="1" spans="1:9">
      <c r="A48" s="55"/>
      <c r="B48" s="55"/>
      <c r="C48" s="55"/>
      <c r="D48" s="68"/>
      <c r="E48" s="55" t="s">
        <v>1394</v>
      </c>
      <c r="F48" s="55"/>
      <c r="G48" s="55"/>
      <c r="H48" s="68"/>
      <c r="I48" s="55"/>
    </row>
    <row r="49" ht="20.3" customHeight="1" spans="1:9">
      <c r="A49" s="55"/>
      <c r="B49" s="55"/>
      <c r="C49" s="55"/>
      <c r="D49" s="68"/>
      <c r="E49" s="55" t="s">
        <v>1395</v>
      </c>
      <c r="F49" s="55">
        <f>F50</f>
        <v>0</v>
      </c>
      <c r="G49" s="55">
        <f>G50</f>
        <v>0</v>
      </c>
      <c r="H49" s="68"/>
      <c r="I49" s="55"/>
    </row>
    <row r="50" ht="20.3" customHeight="1" spans="1:9">
      <c r="A50" s="55"/>
      <c r="B50" s="55"/>
      <c r="C50" s="55"/>
      <c r="D50" s="68"/>
      <c r="E50" s="55" t="s">
        <v>1334</v>
      </c>
      <c r="F50" s="55"/>
      <c r="G50" s="55"/>
      <c r="H50" s="68"/>
      <c r="I50" s="55"/>
    </row>
    <row r="51" ht="20.3" customHeight="1" spans="1:9">
      <c r="A51" s="55"/>
      <c r="B51" s="55"/>
      <c r="C51" s="55"/>
      <c r="D51" s="68"/>
      <c r="E51" s="55" t="s">
        <v>1396</v>
      </c>
      <c r="F51" s="55">
        <f>SUM(F52:F54)</f>
        <v>10523</v>
      </c>
      <c r="G51" s="55">
        <f>SUM(G52:G54)</f>
        <v>857</v>
      </c>
      <c r="H51" s="68">
        <f>(G51-F51)/F51*100</f>
        <v>-91.8559346194051</v>
      </c>
      <c r="I51" s="55"/>
    </row>
    <row r="52" ht="26" customHeight="1" spans="1:9">
      <c r="A52" s="55"/>
      <c r="B52" s="55"/>
      <c r="C52" s="55"/>
      <c r="D52" s="68"/>
      <c r="E52" s="55" t="s">
        <v>1397</v>
      </c>
      <c r="F52" s="55">
        <v>5960</v>
      </c>
      <c r="G52" s="55"/>
      <c r="H52" s="68"/>
      <c r="I52" s="55"/>
    </row>
    <row r="53" ht="20.3" customHeight="1" spans="1:9">
      <c r="A53" s="55"/>
      <c r="B53" s="55"/>
      <c r="C53" s="55"/>
      <c r="D53" s="68"/>
      <c r="E53" s="55" t="s">
        <v>1398</v>
      </c>
      <c r="F53" s="55"/>
      <c r="G53" s="55"/>
      <c r="H53" s="68"/>
      <c r="I53" s="55"/>
    </row>
    <row r="54" ht="20.3" customHeight="1" spans="1:9">
      <c r="A54" s="55"/>
      <c r="B54" s="55"/>
      <c r="C54" s="55"/>
      <c r="D54" s="68"/>
      <c r="E54" s="55" t="s">
        <v>1399</v>
      </c>
      <c r="F54" s="55">
        <v>4563</v>
      </c>
      <c r="G54" s="55">
        <v>857</v>
      </c>
      <c r="H54" s="68">
        <f>(G54-F54)/F54*100</f>
        <v>-81.218496603112</v>
      </c>
      <c r="I54" s="55"/>
    </row>
    <row r="55" ht="20.3" customHeight="1" spans="1:9">
      <c r="A55" s="55"/>
      <c r="B55" s="55"/>
      <c r="C55" s="55"/>
      <c r="D55" s="68"/>
      <c r="E55" s="55" t="s">
        <v>1400</v>
      </c>
      <c r="F55" s="55">
        <f>SUM(F56:F58)</f>
        <v>1497</v>
      </c>
      <c r="G55" s="55">
        <f>SUM(G56:G58)</f>
        <v>1504</v>
      </c>
      <c r="H55" s="68">
        <f>(G55-F55)/F55*100</f>
        <v>0.467601870407482</v>
      </c>
      <c r="I55" s="55"/>
    </row>
    <row r="56" ht="20.3" customHeight="1" spans="1:9">
      <c r="A56" s="55"/>
      <c r="B56" s="55"/>
      <c r="C56" s="55"/>
      <c r="D56" s="68"/>
      <c r="E56" s="55" t="s">
        <v>1401</v>
      </c>
      <c r="F56" s="55">
        <v>374</v>
      </c>
      <c r="G56" s="55"/>
      <c r="H56" s="68"/>
      <c r="I56" s="55"/>
    </row>
    <row r="57" ht="20.3" customHeight="1" spans="1:9">
      <c r="A57" s="55"/>
      <c r="B57" s="55"/>
      <c r="C57" s="55"/>
      <c r="D57" s="68"/>
      <c r="E57" s="55" t="s">
        <v>1402</v>
      </c>
      <c r="F57" s="55">
        <v>244</v>
      </c>
      <c r="G57" s="55">
        <v>244</v>
      </c>
      <c r="H57" s="68"/>
      <c r="I57" s="55"/>
    </row>
    <row r="58" ht="26" customHeight="1" spans="1:9">
      <c r="A58" s="55"/>
      <c r="B58" s="55"/>
      <c r="C58" s="55"/>
      <c r="D58" s="68"/>
      <c r="E58" s="55" t="s">
        <v>1403</v>
      </c>
      <c r="F58" s="55">
        <v>879</v>
      </c>
      <c r="G58" s="55">
        <v>1260</v>
      </c>
      <c r="H58" s="68"/>
      <c r="I58" s="55"/>
    </row>
    <row r="59" ht="20.3" customHeight="1" spans="1:9">
      <c r="A59" s="55"/>
      <c r="B59" s="55"/>
      <c r="C59" s="55"/>
      <c r="D59" s="68"/>
      <c r="E59" s="55" t="s">
        <v>1404</v>
      </c>
      <c r="F59" s="55">
        <f>F60+F61</f>
        <v>0</v>
      </c>
      <c r="G59" s="55">
        <f>G60+G61</f>
        <v>0</v>
      </c>
      <c r="H59" s="68"/>
      <c r="I59" s="55"/>
    </row>
    <row r="60" ht="20.3" customHeight="1" spans="1:9">
      <c r="A60" s="55"/>
      <c r="B60" s="55"/>
      <c r="C60" s="55"/>
      <c r="D60" s="68"/>
      <c r="E60" s="55" t="s">
        <v>1405</v>
      </c>
      <c r="F60" s="55"/>
      <c r="G60" s="55"/>
      <c r="H60" s="68"/>
      <c r="I60" s="55"/>
    </row>
    <row r="61" ht="20.3" customHeight="1" spans="1:9">
      <c r="A61" s="55"/>
      <c r="B61" s="55"/>
      <c r="C61" s="55"/>
      <c r="D61" s="68"/>
      <c r="E61" s="55" t="s">
        <v>1406</v>
      </c>
      <c r="F61" s="55"/>
      <c r="G61" s="55"/>
      <c r="H61" s="68"/>
      <c r="I61" s="55"/>
    </row>
    <row r="62" ht="20.3" customHeight="1" spans="1:9">
      <c r="A62" s="55" t="s">
        <v>1407</v>
      </c>
      <c r="B62" s="55">
        <f>SUM(B6:B31)</f>
        <v>7339</v>
      </c>
      <c r="C62" s="55">
        <f>SUM(C6:C31)</f>
        <v>5880</v>
      </c>
      <c r="D62" s="68">
        <f t="shared" ref="D62:D65" si="1">(C62-B62)/B62*100</f>
        <v>-19.8800926556752</v>
      </c>
      <c r="E62" s="55" t="s">
        <v>1211</v>
      </c>
      <c r="F62" s="55">
        <f>F6+F8+F10+F12+F19+F29+F39+F43+F49+F51+F55+F59</f>
        <v>14559</v>
      </c>
      <c r="G62" s="55">
        <f>G6+G8+G10+G12+G19+G29+G39+G43+G49+G51+G55+G59</f>
        <v>2592</v>
      </c>
      <c r="H62" s="68">
        <f>(G62-F62)/F62*100</f>
        <v>-82.1965794354008</v>
      </c>
      <c r="I62" s="55"/>
    </row>
    <row r="63" ht="20.3" customHeight="1" spans="1:9">
      <c r="A63" s="55" t="s">
        <v>1220</v>
      </c>
      <c r="B63" s="55">
        <f>B64+B67+B68+B69</f>
        <v>15320</v>
      </c>
      <c r="C63" s="55">
        <f>C64+C67+C68+C69</f>
        <v>857</v>
      </c>
      <c r="D63" s="68">
        <f t="shared" si="1"/>
        <v>-94.4060052219321</v>
      </c>
      <c r="E63" s="55" t="s">
        <v>1221</v>
      </c>
      <c r="F63" s="55">
        <f>F64+F68+F69</f>
        <v>8100</v>
      </c>
      <c r="G63" s="55">
        <f>G64+G68+G69</f>
        <v>4145</v>
      </c>
      <c r="H63" s="68">
        <f>(G63-F63)/F63*100</f>
        <v>-48.8271604938272</v>
      </c>
      <c r="I63" s="55"/>
    </row>
    <row r="64" ht="20.3" customHeight="1" spans="1:9">
      <c r="A64" s="55" t="s">
        <v>1408</v>
      </c>
      <c r="B64" s="55">
        <f>B65+B66</f>
        <v>5601</v>
      </c>
      <c r="C64" s="55">
        <f>C65+C66</f>
        <v>857</v>
      </c>
      <c r="D64" s="68">
        <f t="shared" si="1"/>
        <v>-84.6991608641314</v>
      </c>
      <c r="E64" s="55" t="s">
        <v>1409</v>
      </c>
      <c r="F64" s="55"/>
      <c r="G64" s="55"/>
      <c r="H64" s="68"/>
      <c r="I64" s="55"/>
    </row>
    <row r="65" ht="20.3" customHeight="1" spans="1:9">
      <c r="A65" s="55" t="s">
        <v>1410</v>
      </c>
      <c r="B65" s="55">
        <v>5601</v>
      </c>
      <c r="C65" s="55">
        <v>857</v>
      </c>
      <c r="D65" s="68">
        <f t="shared" si="1"/>
        <v>-84.6991608641314</v>
      </c>
      <c r="E65" s="55" t="s">
        <v>1411</v>
      </c>
      <c r="F65" s="55"/>
      <c r="G65" s="55"/>
      <c r="H65" s="68"/>
      <c r="I65" s="55"/>
    </row>
    <row r="66" ht="20.3" customHeight="1" spans="1:9">
      <c r="A66" s="55" t="s">
        <v>1412</v>
      </c>
      <c r="B66" s="55"/>
      <c r="C66" s="55"/>
      <c r="D66" s="68"/>
      <c r="E66" s="55" t="s">
        <v>1413</v>
      </c>
      <c r="F66" s="55"/>
      <c r="G66" s="55"/>
      <c r="H66" s="68"/>
      <c r="I66" s="55"/>
    </row>
    <row r="67" ht="20.3" customHeight="1" spans="1:9">
      <c r="A67" s="55" t="s">
        <v>1414</v>
      </c>
      <c r="B67" s="55">
        <v>4219</v>
      </c>
      <c r="C67" s="55"/>
      <c r="D67" s="68">
        <f>(C67-B67)/B67*100</f>
        <v>-100</v>
      </c>
      <c r="E67" s="55" t="s">
        <v>1415</v>
      </c>
      <c r="F67" s="55"/>
      <c r="G67" s="55"/>
      <c r="H67" s="68"/>
      <c r="I67" s="55"/>
    </row>
    <row r="68" ht="20.3" customHeight="1" spans="1:9">
      <c r="A68" s="55" t="s">
        <v>1416</v>
      </c>
      <c r="B68" s="55"/>
      <c r="C68" s="55"/>
      <c r="D68" s="68"/>
      <c r="E68" s="55" t="s">
        <v>1417</v>
      </c>
      <c r="F68" s="55">
        <v>4139</v>
      </c>
      <c r="G68" s="55"/>
      <c r="H68" s="68">
        <f>(G68-F68)/F68*100</f>
        <v>-100</v>
      </c>
      <c r="I68" s="55"/>
    </row>
    <row r="69" ht="20.3" customHeight="1" spans="1:9">
      <c r="A69" s="55" t="s">
        <v>1418</v>
      </c>
      <c r="B69" s="55">
        <v>5500</v>
      </c>
      <c r="C69" s="55"/>
      <c r="D69" s="68"/>
      <c r="E69" s="55" t="s">
        <v>1419</v>
      </c>
      <c r="F69" s="55">
        <v>3961</v>
      </c>
      <c r="G69" s="55">
        <v>4145</v>
      </c>
      <c r="H69" s="68"/>
      <c r="I69" s="55"/>
    </row>
    <row r="70" ht="20.3" customHeight="1" spans="1:9">
      <c r="A70" s="55" t="s">
        <v>1320</v>
      </c>
      <c r="B70" s="55">
        <f>B63+B62</f>
        <v>22659</v>
      </c>
      <c r="C70" s="55">
        <f>C63+C62</f>
        <v>6737</v>
      </c>
      <c r="D70" s="68">
        <f>(C70-B70)/B70*100</f>
        <v>-70.267884725716</v>
      </c>
      <c r="E70" s="55" t="s">
        <v>1321</v>
      </c>
      <c r="F70" s="55">
        <f>F62+F63</f>
        <v>22659</v>
      </c>
      <c r="G70" s="55">
        <f>G62+G63</f>
        <v>6737</v>
      </c>
      <c r="H70" s="68">
        <f>(G70-F70)/F70*100</f>
        <v>-70.267884725716</v>
      </c>
      <c r="I70" s="55"/>
    </row>
    <row r="71" spans="1:9">
      <c r="A71" s="69"/>
      <c r="B71" s="69"/>
      <c r="C71" s="69"/>
      <c r="D71" s="70"/>
      <c r="E71" s="69"/>
      <c r="F71" s="69"/>
      <c r="G71" s="71"/>
      <c r="H71" s="69"/>
      <c r="I71" s="69"/>
    </row>
  </sheetData>
  <mergeCells count="5">
    <mergeCell ref="A2:I2"/>
    <mergeCell ref="H3:I3"/>
    <mergeCell ref="A4:D4"/>
    <mergeCell ref="E4:H4"/>
    <mergeCell ref="I4:I5"/>
  </mergeCells>
  <printOptions horizontalCentered="1"/>
  <pageMargins left="1.37777777777778" right="0.786805555555556" top="0.747916666666667" bottom="0.747916666666667" header="0.118055555555556" footer="0.306944444444444"/>
  <pageSetup paperSize="9" fitToHeight="0" orientation="landscape" useFirstPageNumber="1" horizont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7"/>
  <sheetViews>
    <sheetView workbookViewId="0">
      <selection activeCell="C6" sqref="C6"/>
    </sheetView>
  </sheetViews>
  <sheetFormatPr defaultColWidth="9" defaultRowHeight="14.25" outlineLevelCol="5"/>
  <cols>
    <col min="1" max="1" width="28.7666666666667" customWidth="1"/>
    <col min="2" max="2" width="11" customWidth="1"/>
    <col min="3" max="3" width="12.125" customWidth="1"/>
    <col min="4" max="4" width="38.5" customWidth="1"/>
    <col min="5" max="5" width="13.5" customWidth="1"/>
    <col min="6" max="6" width="10.125" customWidth="1"/>
  </cols>
  <sheetData>
    <row r="1" ht="19" customHeight="1" spans="1:6">
      <c r="A1" s="20" t="s">
        <v>1488</v>
      </c>
    </row>
    <row r="2" ht="27" spans="1:6">
      <c r="A2" s="41" t="s">
        <v>1489</v>
      </c>
      <c r="B2" s="41"/>
      <c r="C2" s="41"/>
      <c r="D2" s="41"/>
      <c r="E2" s="41"/>
    </row>
    <row r="3" ht="20.25" customHeight="1" spans="1:6">
      <c r="E3" s="51" t="s">
        <v>2</v>
      </c>
      <c r="F3" s="51"/>
    </row>
    <row r="4" ht="24" customHeight="1" spans="1:6">
      <c r="A4" s="52" t="s">
        <v>1422</v>
      </c>
      <c r="B4" s="52"/>
      <c r="C4" s="52"/>
      <c r="D4" s="52" t="s">
        <v>1215</v>
      </c>
      <c r="E4" s="52"/>
      <c r="F4" s="52"/>
    </row>
    <row r="5" ht="24" customHeight="1" spans="1:6">
      <c r="A5" s="52" t="s">
        <v>1423</v>
      </c>
      <c r="B5" s="52" t="s">
        <v>1454</v>
      </c>
      <c r="C5" s="52" t="s">
        <v>1455</v>
      </c>
      <c r="D5" s="52" t="s">
        <v>1423</v>
      </c>
      <c r="E5" s="52" t="s">
        <v>1454</v>
      </c>
      <c r="F5" s="52" t="s">
        <v>1455</v>
      </c>
    </row>
    <row r="6" ht="24" customHeight="1" spans="1:6">
      <c r="A6" s="53" t="s">
        <v>1425</v>
      </c>
      <c r="B6" s="54"/>
      <c r="C6" s="54"/>
      <c r="D6" s="55" t="s">
        <v>1426</v>
      </c>
      <c r="E6" s="54">
        <v>2</v>
      </c>
      <c r="F6" s="54">
        <v>1</v>
      </c>
    </row>
    <row r="7" ht="24" customHeight="1" spans="1:6">
      <c r="A7" s="53" t="s">
        <v>1427</v>
      </c>
      <c r="B7" s="54">
        <v>0</v>
      </c>
      <c r="C7" s="54"/>
      <c r="D7" s="53" t="s">
        <v>1428</v>
      </c>
      <c r="E7" s="54"/>
      <c r="F7" s="54"/>
    </row>
    <row r="8" ht="24" customHeight="1" spans="1:6">
      <c r="A8" s="53" t="s">
        <v>1429</v>
      </c>
      <c r="B8" s="54"/>
      <c r="C8" s="54"/>
      <c r="D8" s="53" t="s">
        <v>1430</v>
      </c>
      <c r="E8" s="54"/>
      <c r="F8" s="54"/>
    </row>
    <row r="9" ht="24" customHeight="1" spans="1:6">
      <c r="A9" s="53" t="s">
        <v>1431</v>
      </c>
      <c r="B9" s="54"/>
      <c r="C9" s="54"/>
      <c r="D9" s="53" t="s">
        <v>1432</v>
      </c>
      <c r="E9" s="54"/>
      <c r="F9" s="54"/>
    </row>
    <row r="10" ht="24" customHeight="1" spans="1:6">
      <c r="A10" s="56" t="s">
        <v>1433</v>
      </c>
      <c r="B10" s="54"/>
      <c r="C10" s="54"/>
      <c r="D10" s="53" t="s">
        <v>1434</v>
      </c>
      <c r="E10" s="54"/>
      <c r="F10" s="54"/>
    </row>
    <row r="11" ht="24" customHeight="1" spans="1:6">
      <c r="A11" s="28"/>
      <c r="B11" s="54"/>
      <c r="C11" s="54"/>
      <c r="D11" s="53"/>
      <c r="E11" s="54"/>
      <c r="F11" s="54"/>
    </row>
    <row r="12" ht="24" customHeight="1" spans="1:6">
      <c r="A12" s="57" t="s">
        <v>1435</v>
      </c>
      <c r="B12" s="54">
        <v>0</v>
      </c>
      <c r="C12" s="54">
        <v>0</v>
      </c>
      <c r="D12" s="57" t="s">
        <v>1436</v>
      </c>
      <c r="E12" s="54">
        <v>1</v>
      </c>
      <c r="F12" s="54">
        <v>1</v>
      </c>
    </row>
    <row r="13" ht="24" customHeight="1" spans="1:6">
      <c r="A13" s="56" t="s">
        <v>1437</v>
      </c>
      <c r="B13" s="54">
        <v>1</v>
      </c>
      <c r="C13" s="54">
        <v>1</v>
      </c>
      <c r="D13" s="56" t="s">
        <v>1438</v>
      </c>
      <c r="E13" s="54"/>
      <c r="F13" s="54"/>
    </row>
    <row r="14" ht="24" customHeight="1" spans="1:6">
      <c r="A14" s="56" t="s">
        <v>1439</v>
      </c>
      <c r="B14" s="54">
        <v>12</v>
      </c>
      <c r="C14" s="54"/>
      <c r="D14" s="56" t="s">
        <v>1440</v>
      </c>
      <c r="E14" s="54"/>
      <c r="F14" s="54"/>
    </row>
    <row r="15" ht="24" customHeight="1" spans="1:6">
      <c r="A15" s="58"/>
      <c r="B15" s="54"/>
      <c r="C15" s="54"/>
      <c r="D15" s="53" t="s">
        <v>1441</v>
      </c>
      <c r="E15" s="54">
        <v>11</v>
      </c>
      <c r="F15" s="54"/>
    </row>
    <row r="16" ht="24" customHeight="1" spans="1:6">
      <c r="A16" s="58"/>
      <c r="B16" s="54"/>
      <c r="C16" s="54"/>
      <c r="D16" s="53" t="s">
        <v>1442</v>
      </c>
      <c r="E16" s="50"/>
      <c r="F16" s="50"/>
    </row>
    <row r="17" ht="24" customHeight="1" spans="1:6">
      <c r="A17" s="57" t="s">
        <v>1443</v>
      </c>
      <c r="B17" s="54">
        <v>13</v>
      </c>
      <c r="C17" s="54">
        <v>1</v>
      </c>
      <c r="D17" s="57" t="s">
        <v>1444</v>
      </c>
      <c r="E17" s="54">
        <v>13</v>
      </c>
      <c r="F17" s="54">
        <v>1</v>
      </c>
    </row>
  </sheetData>
  <mergeCells count="4">
    <mergeCell ref="A2:E2"/>
    <mergeCell ref="E3:F3"/>
    <mergeCell ref="A4:B4"/>
    <mergeCell ref="D4:F4"/>
  </mergeCells>
  <printOptions horizontalCentered="1"/>
  <pageMargins left="1.37777777777778" right="0.786805555555556" top="0.747916666666667" bottom="0.747916666666667" header="0.298611111111111" footer="0.298611111111111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8"/>
  <sheetViews>
    <sheetView workbookViewId="0">
      <selection activeCell="D17" sqref="D17"/>
    </sheetView>
  </sheetViews>
  <sheetFormatPr defaultColWidth="9" defaultRowHeight="14.25" outlineLevelCol="4"/>
  <cols>
    <col min="1" max="1" width="28.8" customWidth="1"/>
    <col min="2" max="2" width="17.5166666666667" customWidth="1"/>
    <col min="3" max="3" width="21.7333333333333" customWidth="1"/>
    <col min="4" max="4" width="27.8666666666667" customWidth="1"/>
    <col min="5" max="5" width="18.125" customWidth="1"/>
    <col min="6" max="7" width="10.375"/>
  </cols>
  <sheetData>
    <row r="1" ht="17.25" customHeight="1" spans="1:5">
      <c r="A1" s="20" t="s">
        <v>1490</v>
      </c>
    </row>
    <row r="2" spans="1:5">
      <c r="A2" s="41" t="s">
        <v>1491</v>
      </c>
      <c r="B2" s="41"/>
      <c r="C2" s="41"/>
      <c r="D2" s="41"/>
      <c r="E2" s="41"/>
    </row>
    <row r="3" ht="20.25" customHeight="1" spans="1:5">
      <c r="A3" s="41"/>
      <c r="B3" s="41"/>
      <c r="C3" s="41"/>
      <c r="D3" s="41"/>
      <c r="E3" s="41"/>
    </row>
    <row r="4" ht="26.25" customHeight="1" spans="1:5">
      <c r="D4" s="42" t="s">
        <v>2</v>
      </c>
      <c r="E4" s="42"/>
    </row>
    <row r="5" ht="27" customHeight="1" spans="1:5">
      <c r="A5" s="43"/>
      <c r="B5" s="43" t="s">
        <v>1492</v>
      </c>
      <c r="C5" s="43" t="s">
        <v>1493</v>
      </c>
      <c r="D5" s="43"/>
      <c r="E5" s="43" t="s">
        <v>7</v>
      </c>
    </row>
    <row r="6" ht="36" customHeight="1" spans="1:5">
      <c r="A6" s="43"/>
      <c r="B6" s="43"/>
      <c r="C6" s="43" t="s">
        <v>1494</v>
      </c>
      <c r="D6" s="43" t="s">
        <v>1495</v>
      </c>
      <c r="E6" s="43"/>
    </row>
    <row r="7" ht="27.95" customHeight="1" spans="1:5">
      <c r="A7" s="44" t="s">
        <v>1496</v>
      </c>
      <c r="B7" s="45">
        <f>B8+B15</f>
        <v>322714.59</v>
      </c>
      <c r="C7" s="45">
        <v>134.86</v>
      </c>
      <c r="D7" s="45">
        <f>D8+D15</f>
        <v>322579.73</v>
      </c>
      <c r="E7" s="46"/>
    </row>
    <row r="8" ht="27.95" customHeight="1" spans="1:5">
      <c r="A8" s="47" t="s">
        <v>1497</v>
      </c>
      <c r="B8" s="45">
        <f>SUM(C8:D8)</f>
        <v>3380.11</v>
      </c>
      <c r="C8" s="45">
        <v>134.86</v>
      </c>
      <c r="D8" s="45">
        <v>3245.25</v>
      </c>
      <c r="E8" s="46"/>
    </row>
    <row r="9" ht="27.95" customHeight="1" spans="1:5">
      <c r="A9" s="47" t="s">
        <v>1498</v>
      </c>
      <c r="B9" s="45">
        <v>0</v>
      </c>
      <c r="C9" s="45">
        <v>0</v>
      </c>
      <c r="D9" s="45">
        <v>0</v>
      </c>
      <c r="E9" s="46"/>
    </row>
    <row r="10" ht="27.95" customHeight="1" spans="1:5">
      <c r="A10" s="46" t="s">
        <v>1499</v>
      </c>
      <c r="B10" s="45">
        <v>0</v>
      </c>
      <c r="C10" s="45"/>
      <c r="D10" s="45"/>
      <c r="E10" s="46"/>
    </row>
    <row r="11" ht="27.95" customHeight="1" spans="1:5">
      <c r="A11" s="46" t="s">
        <v>1500</v>
      </c>
      <c r="B11" s="45">
        <v>0</v>
      </c>
      <c r="C11" s="45"/>
      <c r="D11" s="45"/>
      <c r="E11" s="46"/>
    </row>
    <row r="12" ht="27.95" customHeight="1" spans="1:5">
      <c r="A12" s="47" t="s">
        <v>1501</v>
      </c>
      <c r="B12" s="45">
        <v>0</v>
      </c>
      <c r="C12" s="45">
        <v>0</v>
      </c>
      <c r="D12" s="45">
        <v>0</v>
      </c>
      <c r="E12" s="46"/>
    </row>
    <row r="13" ht="27.95" customHeight="1" spans="1:5">
      <c r="A13" s="46" t="s">
        <v>1502</v>
      </c>
      <c r="B13" s="45">
        <v>0</v>
      </c>
      <c r="C13" s="45"/>
      <c r="D13" s="45"/>
      <c r="E13" s="46"/>
    </row>
    <row r="14" ht="27.95" customHeight="1" spans="1:5">
      <c r="A14" s="46" t="s">
        <v>1503</v>
      </c>
      <c r="B14" s="45">
        <v>0</v>
      </c>
      <c r="C14" s="45"/>
      <c r="D14" s="45"/>
      <c r="E14" s="46"/>
    </row>
    <row r="15" ht="27.95" customHeight="1" spans="1:5">
      <c r="A15" s="47" t="s">
        <v>1504</v>
      </c>
      <c r="B15" s="48">
        <v>319334.48</v>
      </c>
      <c r="C15" s="45">
        <v>0</v>
      </c>
      <c r="D15" s="48">
        <v>319334.48</v>
      </c>
      <c r="E15" s="46"/>
    </row>
    <row r="16" ht="27.95" customHeight="1" spans="1:5">
      <c r="A16" s="46" t="s">
        <v>1505</v>
      </c>
      <c r="B16" s="48">
        <v>28204.48</v>
      </c>
      <c r="C16" s="45"/>
      <c r="D16" s="48">
        <v>28204.48</v>
      </c>
      <c r="E16" s="46"/>
    </row>
    <row r="17" ht="27.95" customHeight="1" spans="1:5">
      <c r="A17" s="46" t="s">
        <v>1506</v>
      </c>
      <c r="B17" s="48">
        <v>205944</v>
      </c>
      <c r="C17" s="45"/>
      <c r="D17" s="48">
        <v>205944</v>
      </c>
      <c r="E17" s="46"/>
    </row>
    <row r="18" ht="21" customHeight="1" spans="1:5">
      <c r="A18" s="46" t="s">
        <v>1507</v>
      </c>
      <c r="B18" s="48">
        <v>85186</v>
      </c>
      <c r="C18" s="49"/>
      <c r="D18" s="48">
        <v>85186</v>
      </c>
      <c r="E18" s="50"/>
    </row>
  </sheetData>
  <mergeCells count="6">
    <mergeCell ref="D4:E4"/>
    <mergeCell ref="C5:D5"/>
    <mergeCell ref="A5:A6"/>
    <mergeCell ref="B5:B6"/>
    <mergeCell ref="E5:E6"/>
    <mergeCell ref="A2:E3"/>
  </mergeCells>
  <pageMargins left="1.37777777777778" right="0.786805555555556" top="0.747916666666667" bottom="0.747916666666667" header="0.298611111111111" footer="0.298611111111111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K26" sqref="K26"/>
    </sheetView>
  </sheetViews>
  <sheetFormatPr defaultColWidth="9" defaultRowHeight="14.25" outlineLevelCol="3"/>
  <cols>
    <col min="1" max="1" width="18.25" customWidth="1"/>
    <col min="2" max="2" width="30.75" customWidth="1"/>
    <col min="3" max="3" width="18.625" customWidth="1"/>
    <col min="4" max="4" width="30.75" customWidth="1"/>
  </cols>
  <sheetData>
    <row r="1" spans="1:4">
      <c r="A1" s="20" t="s">
        <v>1508</v>
      </c>
    </row>
    <row r="2" ht="27" spans="1:4">
      <c r="A2" s="21" t="s">
        <v>1509</v>
      </c>
      <c r="B2" s="21"/>
      <c r="C2" s="22"/>
      <c r="D2" s="21"/>
    </row>
    <row r="3" ht="15" spans="1:4">
      <c r="A3" s="23"/>
      <c r="B3" s="23"/>
      <c r="C3" s="24"/>
      <c r="D3" s="37" t="s">
        <v>2</v>
      </c>
    </row>
    <row r="4" spans="1:4">
      <c r="A4" s="26" t="s">
        <v>1510</v>
      </c>
      <c r="B4" s="26" t="s">
        <v>1511</v>
      </c>
      <c r="C4" s="27" t="s">
        <v>11</v>
      </c>
      <c r="D4" s="28" t="s">
        <v>7</v>
      </c>
    </row>
    <row r="5" spans="1:4">
      <c r="A5" s="26"/>
      <c r="B5" s="38" t="s">
        <v>1512</v>
      </c>
      <c r="C5" s="27">
        <f>SUM(C6,C11,C21,C27,C33,C37,C40,C44,C46,C52,C54,C56,C59)</f>
        <v>366908</v>
      </c>
      <c r="D5" s="28"/>
    </row>
    <row r="6" spans="1:4">
      <c r="A6" s="19">
        <v>501</v>
      </c>
      <c r="B6" s="19" t="s">
        <v>1513</v>
      </c>
      <c r="C6" s="39">
        <v>37866</v>
      </c>
      <c r="D6" s="28"/>
    </row>
    <row r="7" spans="1:4">
      <c r="A7" s="40">
        <v>50101</v>
      </c>
      <c r="B7" s="40" t="s">
        <v>1514</v>
      </c>
      <c r="C7" s="27">
        <v>25572</v>
      </c>
      <c r="D7" s="28"/>
    </row>
    <row r="8" spans="1:4">
      <c r="A8" s="40">
        <v>50102</v>
      </c>
      <c r="B8" s="40" t="s">
        <v>1515</v>
      </c>
      <c r="C8" s="27">
        <v>6806</v>
      </c>
      <c r="D8" s="28"/>
    </row>
    <row r="9" spans="1:4">
      <c r="A9" s="40">
        <v>50103</v>
      </c>
      <c r="B9" s="40" t="s">
        <v>1516</v>
      </c>
      <c r="C9" s="27">
        <v>2448</v>
      </c>
      <c r="D9" s="28"/>
    </row>
    <row r="10" spans="1:4">
      <c r="A10" s="40">
        <v>50199</v>
      </c>
      <c r="B10" s="40" t="s">
        <v>1517</v>
      </c>
      <c r="C10" s="27">
        <v>3040</v>
      </c>
      <c r="D10" s="28"/>
    </row>
    <row r="11" spans="1:4">
      <c r="A11" s="19">
        <v>502</v>
      </c>
      <c r="B11" s="19" t="s">
        <v>1518</v>
      </c>
      <c r="C11" s="39">
        <v>29339</v>
      </c>
      <c r="D11" s="28"/>
    </row>
    <row r="12" spans="1:4">
      <c r="A12" s="40">
        <v>50201</v>
      </c>
      <c r="B12" s="40" t="s">
        <v>1519</v>
      </c>
      <c r="C12" s="27">
        <v>12070</v>
      </c>
      <c r="D12" s="28"/>
    </row>
    <row r="13" spans="1:4">
      <c r="A13" s="40">
        <v>50202</v>
      </c>
      <c r="B13" s="40" t="s">
        <v>1520</v>
      </c>
      <c r="C13" s="27">
        <v>85</v>
      </c>
      <c r="D13" s="28"/>
    </row>
    <row r="14" spans="1:4">
      <c r="A14" s="40">
        <v>50203</v>
      </c>
      <c r="B14" s="40" t="s">
        <v>1521</v>
      </c>
      <c r="C14" s="27">
        <v>326</v>
      </c>
      <c r="D14" s="28"/>
    </row>
    <row r="15" spans="1:4">
      <c r="A15" s="40">
        <v>50204</v>
      </c>
      <c r="B15" s="40" t="s">
        <v>1522</v>
      </c>
      <c r="C15" s="27">
        <v>64</v>
      </c>
      <c r="D15" s="28"/>
    </row>
    <row r="16" spans="1:4">
      <c r="A16" s="40">
        <v>50205</v>
      </c>
      <c r="B16" s="40" t="s">
        <v>1523</v>
      </c>
      <c r="C16" s="27">
        <v>8935</v>
      </c>
      <c r="D16" s="28"/>
    </row>
    <row r="17" spans="1:4">
      <c r="A17" s="40">
        <v>50206</v>
      </c>
      <c r="B17" s="40" t="s">
        <v>1524</v>
      </c>
      <c r="C17" s="27">
        <v>25</v>
      </c>
      <c r="D17" s="28"/>
    </row>
    <row r="18" spans="1:4">
      <c r="A18" s="40">
        <v>50208</v>
      </c>
      <c r="B18" s="40" t="s">
        <v>1525</v>
      </c>
      <c r="C18" s="27">
        <v>287</v>
      </c>
      <c r="D18" s="28"/>
    </row>
    <row r="19" spans="1:4">
      <c r="A19" s="40">
        <v>50209</v>
      </c>
      <c r="B19" s="40" t="s">
        <v>1526</v>
      </c>
      <c r="C19" s="27">
        <v>222</v>
      </c>
      <c r="D19" s="28"/>
    </row>
    <row r="20" spans="1:4">
      <c r="A20" s="40">
        <v>50299</v>
      </c>
      <c r="B20" s="40" t="s">
        <v>1527</v>
      </c>
      <c r="C20" s="27">
        <v>7325</v>
      </c>
      <c r="D20" s="28"/>
    </row>
    <row r="21" spans="1:4">
      <c r="A21" s="19">
        <v>503</v>
      </c>
      <c r="B21" s="19" t="s">
        <v>1528</v>
      </c>
      <c r="C21" s="39">
        <v>59563</v>
      </c>
      <c r="D21" s="28"/>
    </row>
    <row r="22" spans="1:4">
      <c r="A22" s="40">
        <v>50301</v>
      </c>
      <c r="B22" s="40" t="s">
        <v>1529</v>
      </c>
      <c r="C22" s="27">
        <v>40186</v>
      </c>
      <c r="D22" s="28"/>
    </row>
    <row r="23" spans="1:4">
      <c r="A23" s="40">
        <v>50302</v>
      </c>
      <c r="B23" s="40" t="s">
        <v>1530</v>
      </c>
      <c r="C23" s="27">
        <v>1565</v>
      </c>
      <c r="D23" s="28"/>
    </row>
    <row r="24" spans="1:4">
      <c r="A24" s="40">
        <v>50306</v>
      </c>
      <c r="B24" s="40" t="s">
        <v>1531</v>
      </c>
      <c r="C24" s="27">
        <v>1985</v>
      </c>
      <c r="D24" s="28"/>
    </row>
    <row r="25" spans="1:4">
      <c r="A25" s="40">
        <v>50307</v>
      </c>
      <c r="B25" s="40" t="s">
        <v>1532</v>
      </c>
      <c r="C25" s="27">
        <v>184</v>
      </c>
      <c r="D25" s="28"/>
    </row>
    <row r="26" spans="1:4">
      <c r="A26" s="40">
        <v>50399</v>
      </c>
      <c r="B26" s="40" t="s">
        <v>1533</v>
      </c>
      <c r="C26" s="27">
        <v>15643</v>
      </c>
      <c r="D26" s="28"/>
    </row>
    <row r="27" spans="1:4">
      <c r="A27" s="19">
        <v>504</v>
      </c>
      <c r="B27" s="19" t="s">
        <v>1534</v>
      </c>
      <c r="C27" s="39">
        <v>13455</v>
      </c>
      <c r="D27" s="28"/>
    </row>
    <row r="28" spans="1:4">
      <c r="A28" s="40">
        <v>50401</v>
      </c>
      <c r="B28" s="40" t="s">
        <v>1529</v>
      </c>
      <c r="C28" s="27">
        <v>349</v>
      </c>
      <c r="D28" s="28"/>
    </row>
    <row r="29" spans="1:4">
      <c r="A29" s="40">
        <v>50402</v>
      </c>
      <c r="B29" s="40" t="s">
        <v>1530</v>
      </c>
      <c r="C29" s="27">
        <v>11891</v>
      </c>
      <c r="D29" s="28"/>
    </row>
    <row r="30" spans="1:4">
      <c r="A30" s="40">
        <v>50404</v>
      </c>
      <c r="B30" s="40" t="s">
        <v>1531</v>
      </c>
      <c r="C30" s="27">
        <v>115</v>
      </c>
      <c r="D30" s="28"/>
    </row>
    <row r="31" spans="1:4">
      <c r="A31" s="40">
        <v>50405</v>
      </c>
      <c r="B31" s="40" t="s">
        <v>1532</v>
      </c>
      <c r="C31" s="27">
        <v>1031</v>
      </c>
      <c r="D31" s="28"/>
    </row>
    <row r="32" spans="1:4">
      <c r="A32" s="40">
        <v>50499</v>
      </c>
      <c r="B32" s="40" t="s">
        <v>1533</v>
      </c>
      <c r="C32" s="27">
        <v>69</v>
      </c>
      <c r="D32" s="28"/>
    </row>
    <row r="33" spans="1:4">
      <c r="A33" s="19">
        <v>505</v>
      </c>
      <c r="B33" s="19" t="s">
        <v>1535</v>
      </c>
      <c r="C33" s="39">
        <v>103701</v>
      </c>
      <c r="D33" s="28"/>
    </row>
    <row r="34" spans="1:4">
      <c r="A34" s="40">
        <v>50501</v>
      </c>
      <c r="B34" s="40" t="s">
        <v>1536</v>
      </c>
      <c r="C34" s="27">
        <v>79089</v>
      </c>
      <c r="D34" s="28"/>
    </row>
    <row r="35" spans="1:4">
      <c r="A35" s="40">
        <v>50502</v>
      </c>
      <c r="B35" s="40" t="s">
        <v>1537</v>
      </c>
      <c r="C35" s="27">
        <v>24138</v>
      </c>
      <c r="D35" s="28"/>
    </row>
    <row r="36" spans="1:4">
      <c r="A36" s="40">
        <v>50599</v>
      </c>
      <c r="B36" s="40" t="s">
        <v>1538</v>
      </c>
      <c r="C36" s="27">
        <v>474</v>
      </c>
      <c r="D36" s="28"/>
    </row>
    <row r="37" spans="1:4">
      <c r="A37" s="19">
        <v>506</v>
      </c>
      <c r="B37" s="19" t="s">
        <v>1539</v>
      </c>
      <c r="C37" s="39">
        <v>194</v>
      </c>
      <c r="D37" s="28"/>
    </row>
    <row r="38" spans="1:4">
      <c r="A38" s="40">
        <v>50601</v>
      </c>
      <c r="B38" s="40" t="s">
        <v>1540</v>
      </c>
      <c r="C38" s="27">
        <v>90</v>
      </c>
      <c r="D38" s="28"/>
    </row>
    <row r="39" spans="1:4">
      <c r="A39" s="40">
        <v>50602</v>
      </c>
      <c r="B39" s="40" t="s">
        <v>1541</v>
      </c>
      <c r="C39" s="27">
        <v>104</v>
      </c>
      <c r="D39" s="28"/>
    </row>
    <row r="40" spans="1:4">
      <c r="A40" s="19">
        <v>507</v>
      </c>
      <c r="B40" s="19" t="s">
        <v>1542</v>
      </c>
      <c r="C40" s="39">
        <v>6384</v>
      </c>
      <c r="D40" s="28"/>
    </row>
    <row r="41" spans="1:4">
      <c r="A41" s="40">
        <v>50701</v>
      </c>
      <c r="B41" s="40" t="s">
        <v>1543</v>
      </c>
      <c r="C41" s="27">
        <v>5044</v>
      </c>
      <c r="D41" s="28"/>
    </row>
    <row r="42" spans="1:4">
      <c r="A42" s="40">
        <v>50702</v>
      </c>
      <c r="B42" s="40" t="s">
        <v>1544</v>
      </c>
      <c r="C42" s="27">
        <v>30</v>
      </c>
      <c r="D42" s="28"/>
    </row>
    <row r="43" spans="1:4">
      <c r="A43" s="40">
        <v>50799</v>
      </c>
      <c r="B43" s="40" t="s">
        <v>1545</v>
      </c>
      <c r="C43" s="27">
        <v>1310</v>
      </c>
      <c r="D43" s="28"/>
    </row>
    <row r="44" spans="1:4">
      <c r="A44" s="19">
        <v>508</v>
      </c>
      <c r="B44" s="19" t="s">
        <v>1546</v>
      </c>
      <c r="C44" s="39">
        <v>300</v>
      </c>
      <c r="D44" s="28"/>
    </row>
    <row r="45" spans="1:4">
      <c r="A45" s="40">
        <v>50803</v>
      </c>
      <c r="B45" s="40" t="s">
        <v>1547</v>
      </c>
      <c r="C45" s="27">
        <v>300</v>
      </c>
      <c r="D45" s="28"/>
    </row>
    <row r="46" spans="1:4">
      <c r="A46" s="19">
        <v>509</v>
      </c>
      <c r="B46" s="19" t="s">
        <v>1548</v>
      </c>
      <c r="C46" s="39">
        <v>71519</v>
      </c>
      <c r="D46" s="28"/>
    </row>
    <row r="47" spans="1:4">
      <c r="A47" s="40">
        <v>50901</v>
      </c>
      <c r="B47" s="40" t="s">
        <v>1549</v>
      </c>
      <c r="C47" s="27">
        <v>18308</v>
      </c>
      <c r="D47" s="28"/>
    </row>
    <row r="48" spans="1:4">
      <c r="A48" s="40">
        <v>50902</v>
      </c>
      <c r="B48" s="40" t="s">
        <v>1550</v>
      </c>
      <c r="C48" s="27">
        <v>1343</v>
      </c>
      <c r="D48" s="28"/>
    </row>
    <row r="49" spans="1:4">
      <c r="A49" s="40">
        <v>50903</v>
      </c>
      <c r="B49" s="40" t="s">
        <v>1551</v>
      </c>
      <c r="C49" s="27">
        <v>19008</v>
      </c>
      <c r="D49" s="28"/>
    </row>
    <row r="50" spans="1:4">
      <c r="A50" s="40">
        <v>50905</v>
      </c>
      <c r="B50" s="40" t="s">
        <v>1552</v>
      </c>
      <c r="C50" s="27">
        <v>3997</v>
      </c>
      <c r="D50" s="28"/>
    </row>
    <row r="51" spans="1:4">
      <c r="A51" s="40">
        <v>50999</v>
      </c>
      <c r="B51" s="40" t="s">
        <v>1553</v>
      </c>
      <c r="C51" s="27">
        <v>28863</v>
      </c>
      <c r="D51" s="28"/>
    </row>
    <row r="52" spans="1:4">
      <c r="A52" s="19">
        <v>510</v>
      </c>
      <c r="B52" s="19" t="s">
        <v>1554</v>
      </c>
      <c r="C52" s="39">
        <v>20891</v>
      </c>
      <c r="D52" s="28"/>
    </row>
    <row r="53" spans="1:4">
      <c r="A53" s="40">
        <v>51002</v>
      </c>
      <c r="B53" s="40" t="s">
        <v>1555</v>
      </c>
      <c r="C53" s="27">
        <v>20891</v>
      </c>
      <c r="D53" s="28"/>
    </row>
    <row r="54" spans="1:4">
      <c r="A54" s="19">
        <v>511</v>
      </c>
      <c r="B54" s="19" t="s">
        <v>1556</v>
      </c>
      <c r="C54" s="39">
        <v>9339</v>
      </c>
      <c r="D54" s="28"/>
    </row>
    <row r="55" spans="1:4">
      <c r="A55" s="40">
        <v>51101</v>
      </c>
      <c r="B55" s="40" t="s">
        <v>1557</v>
      </c>
      <c r="C55" s="27">
        <v>9339</v>
      </c>
      <c r="D55" s="28"/>
    </row>
    <row r="56" spans="1:4">
      <c r="A56" s="19">
        <v>514</v>
      </c>
      <c r="B56" s="19" t="s">
        <v>1558</v>
      </c>
      <c r="C56" s="39">
        <v>8749</v>
      </c>
      <c r="D56" s="28"/>
    </row>
    <row r="57" spans="1:4">
      <c r="A57" s="40">
        <v>51401</v>
      </c>
      <c r="B57" s="40" t="s">
        <v>1559</v>
      </c>
      <c r="C57" s="27">
        <v>4438</v>
      </c>
      <c r="D57" s="28"/>
    </row>
    <row r="58" spans="1:4">
      <c r="A58" s="40">
        <v>51402</v>
      </c>
      <c r="B58" s="40" t="s">
        <v>1560</v>
      </c>
      <c r="C58" s="27">
        <v>4311</v>
      </c>
      <c r="D58" s="28"/>
    </row>
    <row r="59" spans="1:4">
      <c r="A59" s="19">
        <v>599</v>
      </c>
      <c r="B59" s="19" t="s">
        <v>1201</v>
      </c>
      <c r="C59" s="39">
        <v>5608</v>
      </c>
      <c r="D59" s="28"/>
    </row>
    <row r="60" spans="1:4">
      <c r="A60" s="40">
        <v>59999</v>
      </c>
      <c r="B60" s="40" t="s">
        <v>1561</v>
      </c>
      <c r="C60" s="27">
        <v>5608</v>
      </c>
      <c r="D60" s="28"/>
    </row>
  </sheetData>
  <autoFilter xmlns:etc="http://www.wps.cn/officeDocument/2017/etCustomData" ref="A4:D60" etc:filterBottomFollowUsedRange="0">
    <extLst/>
  </autoFilter>
  <mergeCells count="1">
    <mergeCell ref="A2:D2"/>
  </mergeCells>
  <dataValidations count="1">
    <dataValidation type="decimal" operator="between" allowBlank="1" showInputMessage="1" showErrorMessage="1" sqref="C5:C60">
      <formula1>-99999999999999</formula1>
      <formula2>99999999999999</formula2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D41" sqref="D41"/>
    </sheetView>
  </sheetViews>
  <sheetFormatPr defaultColWidth="9" defaultRowHeight="14.25" outlineLevelCol="3"/>
  <cols>
    <col min="1" max="1" width="18" customWidth="1"/>
    <col min="2" max="4" width="29.25" customWidth="1"/>
  </cols>
  <sheetData>
    <row r="1" spans="1:4">
      <c r="A1" s="20" t="s">
        <v>1562</v>
      </c>
    </row>
    <row r="2" ht="27" spans="1:4">
      <c r="A2" s="21" t="s">
        <v>1563</v>
      </c>
      <c r="B2" s="21"/>
      <c r="C2" s="22"/>
      <c r="D2" s="21"/>
    </row>
    <row r="3" ht="15" spans="1:4">
      <c r="A3" s="23"/>
      <c r="B3" s="23"/>
      <c r="C3" s="24"/>
      <c r="D3" s="25" t="s">
        <v>2</v>
      </c>
    </row>
    <row r="4" spans="1:4">
      <c r="A4" s="26" t="s">
        <v>1510</v>
      </c>
      <c r="B4" s="26" t="s">
        <v>1511</v>
      </c>
      <c r="C4" s="27" t="s">
        <v>11</v>
      </c>
      <c r="D4" s="28" t="s">
        <v>7</v>
      </c>
    </row>
    <row r="5" spans="1:4">
      <c r="A5" s="29" t="s">
        <v>1512</v>
      </c>
      <c r="B5" s="30"/>
      <c r="C5" s="31">
        <v>116951</v>
      </c>
      <c r="D5" s="32"/>
    </row>
    <row r="6" spans="1:4">
      <c r="A6" s="33">
        <v>501</v>
      </c>
      <c r="B6" s="34" t="s">
        <v>1513</v>
      </c>
      <c r="C6" s="31">
        <v>35671</v>
      </c>
      <c r="D6" s="32"/>
    </row>
    <row r="7" spans="1:4">
      <c r="A7" s="33">
        <v>50101</v>
      </c>
      <c r="B7" s="35" t="s">
        <v>1514</v>
      </c>
      <c r="C7" s="36">
        <v>24970</v>
      </c>
      <c r="D7" s="32"/>
    </row>
    <row r="8" spans="1:4">
      <c r="A8" s="33">
        <v>50102</v>
      </c>
      <c r="B8" s="35" t="s">
        <v>1515</v>
      </c>
      <c r="C8" s="36">
        <v>6785</v>
      </c>
      <c r="D8" s="32"/>
    </row>
    <row r="9" spans="1:4">
      <c r="A9" s="33">
        <v>50103</v>
      </c>
      <c r="B9" s="35" t="s">
        <v>1516</v>
      </c>
      <c r="C9" s="36">
        <v>2448</v>
      </c>
      <c r="D9" s="32"/>
    </row>
    <row r="10" spans="1:4">
      <c r="A10" s="33">
        <v>50199</v>
      </c>
      <c r="B10" s="35" t="s">
        <v>1517</v>
      </c>
      <c r="C10" s="36">
        <v>1468</v>
      </c>
      <c r="D10" s="32"/>
    </row>
    <row r="11" spans="1:4">
      <c r="A11" s="33">
        <v>502</v>
      </c>
      <c r="B11" s="34" t="s">
        <v>1518</v>
      </c>
      <c r="C11" s="31">
        <v>2258</v>
      </c>
      <c r="D11" s="32"/>
    </row>
    <row r="12" spans="1:4">
      <c r="A12" s="33">
        <v>50201</v>
      </c>
      <c r="B12" s="35" t="s">
        <v>1519</v>
      </c>
      <c r="C12" s="36">
        <v>1847</v>
      </c>
      <c r="D12" s="32"/>
    </row>
    <row r="13" spans="1:4">
      <c r="A13" s="33">
        <v>50202</v>
      </c>
      <c r="B13" s="35" t="s">
        <v>1520</v>
      </c>
      <c r="C13" s="36">
        <v>18</v>
      </c>
      <c r="D13" s="32"/>
    </row>
    <row r="14" spans="1:4">
      <c r="A14" s="33">
        <v>50203</v>
      </c>
      <c r="B14" s="35" t="s">
        <v>1521</v>
      </c>
      <c r="C14" s="36">
        <v>3</v>
      </c>
      <c r="D14" s="32"/>
    </row>
    <row r="15" spans="1:4">
      <c r="A15" s="33">
        <v>50204</v>
      </c>
      <c r="B15" s="35" t="s">
        <v>1522</v>
      </c>
      <c r="C15" s="36">
        <v>1</v>
      </c>
      <c r="D15" s="32"/>
    </row>
    <row r="16" spans="1:4">
      <c r="A16" s="33">
        <v>50205</v>
      </c>
      <c r="B16" s="35" t="s">
        <v>1523</v>
      </c>
      <c r="C16" s="36">
        <v>50</v>
      </c>
      <c r="D16" s="32"/>
    </row>
    <row r="17" spans="1:4">
      <c r="A17" s="33">
        <v>50206</v>
      </c>
      <c r="B17" s="35" t="s">
        <v>1524</v>
      </c>
      <c r="C17" s="36">
        <v>11</v>
      </c>
      <c r="D17" s="32"/>
    </row>
    <row r="18" spans="1:4">
      <c r="A18" s="33">
        <v>50208</v>
      </c>
      <c r="B18" s="35" t="s">
        <v>1525</v>
      </c>
      <c r="C18" s="36">
        <v>82</v>
      </c>
      <c r="D18" s="32"/>
    </row>
    <row r="19" spans="1:4">
      <c r="A19" s="33">
        <v>50209</v>
      </c>
      <c r="B19" s="35" t="s">
        <v>1526</v>
      </c>
      <c r="C19" s="36">
        <v>6</v>
      </c>
      <c r="D19" s="32"/>
    </row>
    <row r="20" spans="1:4">
      <c r="A20" s="33">
        <v>50299</v>
      </c>
      <c r="B20" s="35" t="s">
        <v>1527</v>
      </c>
      <c r="C20" s="36">
        <v>240</v>
      </c>
      <c r="D20" s="32"/>
    </row>
    <row r="21" spans="1:4">
      <c r="A21" s="33">
        <v>503</v>
      </c>
      <c r="B21" s="34" t="s">
        <v>1528</v>
      </c>
      <c r="C21" s="31">
        <v>0</v>
      </c>
      <c r="D21" s="32"/>
    </row>
    <row r="22" spans="1:4">
      <c r="A22" s="33">
        <v>504</v>
      </c>
      <c r="B22" s="34" t="s">
        <v>1534</v>
      </c>
      <c r="C22" s="31">
        <v>0</v>
      </c>
      <c r="D22" s="32"/>
    </row>
    <row r="23" spans="1:4">
      <c r="A23" s="33">
        <v>505</v>
      </c>
      <c r="B23" s="34" t="s">
        <v>1535</v>
      </c>
      <c r="C23" s="31">
        <v>74439</v>
      </c>
      <c r="D23" s="32"/>
    </row>
    <row r="24" spans="1:4">
      <c r="A24" s="33">
        <v>50501</v>
      </c>
      <c r="B24" s="35" t="s">
        <v>1536</v>
      </c>
      <c r="C24" s="36">
        <v>74203</v>
      </c>
      <c r="D24" s="32"/>
    </row>
    <row r="25" spans="1:4">
      <c r="A25" s="33">
        <v>50502</v>
      </c>
      <c r="B25" s="35" t="s">
        <v>1537</v>
      </c>
      <c r="C25" s="36">
        <v>229</v>
      </c>
      <c r="D25" s="32"/>
    </row>
    <row r="26" spans="1:4">
      <c r="A26" s="33">
        <v>50599</v>
      </c>
      <c r="B26" s="35" t="s">
        <v>1538</v>
      </c>
      <c r="C26" s="36">
        <v>7</v>
      </c>
      <c r="D26" s="32"/>
    </row>
    <row r="27" spans="1:4">
      <c r="A27" s="33">
        <v>506</v>
      </c>
      <c r="B27" s="34" t="s">
        <v>1539</v>
      </c>
      <c r="C27" s="31">
        <v>0</v>
      </c>
      <c r="D27" s="32"/>
    </row>
    <row r="28" spans="1:4">
      <c r="A28" s="33">
        <v>507</v>
      </c>
      <c r="B28" s="34" t="s">
        <v>1542</v>
      </c>
      <c r="C28" s="31">
        <v>0</v>
      </c>
      <c r="D28" s="32"/>
    </row>
    <row r="29" spans="1:4">
      <c r="A29" s="33">
        <v>508</v>
      </c>
      <c r="B29" s="34" t="s">
        <v>1546</v>
      </c>
      <c r="C29" s="31">
        <v>0</v>
      </c>
      <c r="D29" s="32"/>
    </row>
    <row r="30" spans="1:4">
      <c r="A30" s="33">
        <v>509</v>
      </c>
      <c r="B30" s="34" t="s">
        <v>1548</v>
      </c>
      <c r="C30" s="31">
        <v>4583</v>
      </c>
      <c r="D30" s="32"/>
    </row>
    <row r="31" spans="1:4">
      <c r="A31" s="33">
        <v>50901</v>
      </c>
      <c r="B31" s="35" t="s">
        <v>1549</v>
      </c>
      <c r="C31" s="36">
        <v>178</v>
      </c>
      <c r="D31" s="32"/>
    </row>
    <row r="32" spans="1:4">
      <c r="A32" s="33">
        <v>50905</v>
      </c>
      <c r="B32" s="35" t="s">
        <v>1552</v>
      </c>
      <c r="C32" s="36">
        <v>3985</v>
      </c>
      <c r="D32" s="32"/>
    </row>
    <row r="33" spans="1:4">
      <c r="A33" s="33">
        <v>50999</v>
      </c>
      <c r="B33" s="35" t="s">
        <v>1553</v>
      </c>
      <c r="C33" s="36">
        <v>420</v>
      </c>
      <c r="D33" s="32"/>
    </row>
  </sheetData>
  <autoFilter xmlns:etc="http://www.wps.cn/officeDocument/2017/etCustomData" ref="A4:D33" etc:filterBottomFollowUsedRange="0">
    <extLst/>
  </autoFilter>
  <mergeCells count="2">
    <mergeCell ref="A2:D2"/>
    <mergeCell ref="A5:B5"/>
  </mergeCells>
  <dataValidations count="1">
    <dataValidation type="decimal" operator="between" allowBlank="1" showInputMessage="1" showErrorMessage="1" sqref="C5:C33">
      <formula1>-99999999999999</formula1>
      <formula2>99999999999999</formula2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F34" sqref="F34"/>
    </sheetView>
  </sheetViews>
  <sheetFormatPr defaultColWidth="9" defaultRowHeight="14.25" outlineLevelCol="3"/>
  <cols>
    <col min="1" max="1" width="19.5" customWidth="1"/>
    <col min="2" max="2" width="25.375" customWidth="1"/>
    <col min="3" max="3" width="35.375" customWidth="1"/>
    <col min="4" max="4" width="19.75" customWidth="1"/>
  </cols>
  <sheetData>
    <row r="1" spans="1:4">
      <c r="A1" s="1" t="s">
        <v>1564</v>
      </c>
    </row>
    <row r="3" ht="27" spans="1:4">
      <c r="A3" s="2" t="s">
        <v>1565</v>
      </c>
      <c r="B3" s="2"/>
      <c r="C3" s="3"/>
      <c r="D3" s="2"/>
    </row>
    <row r="4" ht="15" spans="1:4">
      <c r="A4" s="4"/>
      <c r="B4" s="4"/>
      <c r="C4" s="5"/>
      <c r="D4" s="6" t="s">
        <v>2</v>
      </c>
    </row>
    <row r="5" spans="1:4">
      <c r="A5" s="7" t="s">
        <v>1510</v>
      </c>
      <c r="B5" s="7" t="s">
        <v>1511</v>
      </c>
      <c r="C5" s="8" t="s">
        <v>11</v>
      </c>
      <c r="D5" s="9" t="s">
        <v>7</v>
      </c>
    </row>
    <row r="6" spans="1:4">
      <c r="A6" s="10" t="s">
        <v>1512</v>
      </c>
      <c r="B6" s="11" t="s">
        <v>1566</v>
      </c>
      <c r="C6" s="12">
        <f>C7+C10+C14+C17+C19+C21+C24+C26</f>
        <v>2377</v>
      </c>
      <c r="D6" s="13"/>
    </row>
    <row r="7" spans="1:4">
      <c r="A7" s="14" t="s">
        <v>1567</v>
      </c>
      <c r="B7" s="15" t="s">
        <v>1518</v>
      </c>
      <c r="C7" s="12">
        <f>SUM(C8:C9)</f>
        <v>20</v>
      </c>
      <c r="D7" s="13"/>
    </row>
    <row r="8" spans="1:4">
      <c r="A8" s="14">
        <v>50201</v>
      </c>
      <c r="B8" s="16" t="s">
        <v>1568</v>
      </c>
      <c r="C8" s="12">
        <v>20</v>
      </c>
      <c r="D8" s="13"/>
    </row>
    <row r="9" spans="1:4">
      <c r="A9" s="17">
        <v>50205</v>
      </c>
      <c r="B9" s="16" t="s">
        <v>1569</v>
      </c>
      <c r="C9" s="12"/>
      <c r="D9" s="13"/>
    </row>
    <row r="10" spans="1:4">
      <c r="A10" s="14" t="s">
        <v>1570</v>
      </c>
      <c r="B10" s="15" t="s">
        <v>1571</v>
      </c>
      <c r="C10" s="12">
        <f>SUM(C11:C13)</f>
        <v>489</v>
      </c>
      <c r="D10" s="13"/>
    </row>
    <row r="11" spans="1:4">
      <c r="A11" s="18" t="s">
        <v>1572</v>
      </c>
      <c r="B11" s="16" t="s">
        <v>1573</v>
      </c>
      <c r="C11" s="12">
        <v>290</v>
      </c>
      <c r="D11" s="13"/>
    </row>
    <row r="12" spans="1:4">
      <c r="A12" s="18" t="s">
        <v>1574</v>
      </c>
      <c r="B12" s="16" t="s">
        <v>1575</v>
      </c>
      <c r="C12" s="12"/>
      <c r="D12" s="13"/>
    </row>
    <row r="13" spans="1:4">
      <c r="A13" s="18" t="s">
        <v>1576</v>
      </c>
      <c r="B13" s="16" t="s">
        <v>1577</v>
      </c>
      <c r="C13" s="12">
        <v>199</v>
      </c>
      <c r="D13" s="13"/>
    </row>
    <row r="14" spans="1:4">
      <c r="A14" s="14">
        <v>504</v>
      </c>
      <c r="B14" s="15" t="s">
        <v>1578</v>
      </c>
      <c r="C14" s="12">
        <f>SUM(C15:C16)</f>
        <v>0</v>
      </c>
      <c r="D14" s="13"/>
    </row>
    <row r="15" spans="1:4">
      <c r="A15" s="17">
        <v>50402</v>
      </c>
      <c r="B15" s="16" t="s">
        <v>1579</v>
      </c>
      <c r="C15" s="12"/>
      <c r="D15" s="13"/>
    </row>
    <row r="16" spans="1:4">
      <c r="A16" s="17">
        <v>50404</v>
      </c>
      <c r="B16" s="16" t="s">
        <v>1580</v>
      </c>
      <c r="C16" s="12"/>
      <c r="D16" s="13"/>
    </row>
    <row r="17" spans="1:4">
      <c r="A17" s="14" t="s">
        <v>1581</v>
      </c>
      <c r="B17" s="15" t="s">
        <v>1535</v>
      </c>
      <c r="C17" s="12">
        <f>SUM(C18)</f>
        <v>361</v>
      </c>
      <c r="D17" s="13"/>
    </row>
    <row r="18" spans="1:4">
      <c r="A18" s="18" t="s">
        <v>1582</v>
      </c>
      <c r="B18" s="16" t="s">
        <v>1583</v>
      </c>
      <c r="C18" s="12">
        <f>160+201</f>
        <v>361</v>
      </c>
      <c r="D18" s="13"/>
    </row>
    <row r="19" spans="1:4">
      <c r="A19" s="14">
        <v>506</v>
      </c>
      <c r="B19" s="19" t="s">
        <v>1539</v>
      </c>
      <c r="C19" s="12">
        <f>C20</f>
        <v>0</v>
      </c>
      <c r="D19" s="13"/>
    </row>
    <row r="20" spans="1:4">
      <c r="A20" s="17">
        <v>50602</v>
      </c>
      <c r="B20" s="16" t="s">
        <v>1584</v>
      </c>
      <c r="C20" s="12"/>
      <c r="D20" s="13"/>
    </row>
    <row r="21" spans="1:4">
      <c r="A21" s="14" t="s">
        <v>1585</v>
      </c>
      <c r="B21" s="19" t="s">
        <v>1586</v>
      </c>
      <c r="C21" s="12">
        <f>SUM(C22:C23)</f>
        <v>8</v>
      </c>
      <c r="D21" s="13"/>
    </row>
    <row r="22" spans="1:4">
      <c r="A22" s="18" t="s">
        <v>1587</v>
      </c>
      <c r="B22" s="16" t="s">
        <v>1588</v>
      </c>
      <c r="C22" s="12"/>
      <c r="D22" s="13"/>
    </row>
    <row r="23" spans="1:4">
      <c r="A23" s="18" t="s">
        <v>1589</v>
      </c>
      <c r="B23" s="16" t="s">
        <v>1590</v>
      </c>
      <c r="C23" s="12">
        <v>8</v>
      </c>
      <c r="D23" s="13"/>
    </row>
    <row r="24" spans="1:4">
      <c r="A24" s="14">
        <v>511</v>
      </c>
      <c r="B24" s="19" t="s">
        <v>1556</v>
      </c>
      <c r="C24" s="12">
        <f>C25</f>
        <v>1499</v>
      </c>
      <c r="D24" s="13"/>
    </row>
    <row r="25" spans="1:4">
      <c r="A25" s="17">
        <v>51101</v>
      </c>
      <c r="B25" s="16" t="s">
        <v>1591</v>
      </c>
      <c r="C25" s="12">
        <v>1499</v>
      </c>
      <c r="D25" s="13"/>
    </row>
    <row r="26" spans="1:4">
      <c r="A26" s="14" t="s">
        <v>1592</v>
      </c>
      <c r="B26" s="15" t="s">
        <v>1201</v>
      </c>
      <c r="C26" s="12">
        <f>C27</f>
        <v>0</v>
      </c>
      <c r="D26" s="13"/>
    </row>
    <row r="27" spans="1:4">
      <c r="A27" s="18" t="s">
        <v>1593</v>
      </c>
      <c r="B27" s="16" t="s">
        <v>1594</v>
      </c>
      <c r="C27" s="12"/>
      <c r="D27" s="13"/>
    </row>
  </sheetData>
  <mergeCells count="1">
    <mergeCell ref="A3:D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1251"/>
  <sheetViews>
    <sheetView topLeftCell="D862" workbookViewId="0">
      <selection activeCell="E868" sqref="E868"/>
    </sheetView>
  </sheetViews>
  <sheetFormatPr defaultColWidth="9" defaultRowHeight="14.25"/>
  <cols>
    <col min="1" max="3" width="9" hidden="1" customWidth="1"/>
    <col min="5" max="5" width="50" customWidth="1"/>
    <col min="6" max="7" width="14.375" customWidth="1"/>
    <col min="8" max="8" width="11" customWidth="1"/>
    <col min="9" max="9" width="15.25" customWidth="1"/>
    <col min="10" max="10" width="9" hidden="1" customWidth="1"/>
  </cols>
  <sheetData>
    <row r="1" spans="1:10">
      <c r="A1" s="164" t="s">
        <v>41</v>
      </c>
      <c r="B1" s="164"/>
      <c r="C1" s="164"/>
      <c r="D1" s="165"/>
      <c r="E1" s="166"/>
      <c r="F1" s="167"/>
      <c r="G1" s="166"/>
      <c r="H1" s="166"/>
      <c r="I1" s="166"/>
    </row>
    <row r="2" ht="27" spans="1:10">
      <c r="A2" s="61" t="s">
        <v>42</v>
      </c>
      <c r="B2" s="61"/>
      <c r="C2" s="61"/>
      <c r="D2" s="168"/>
      <c r="E2" s="168"/>
      <c r="F2" s="169"/>
      <c r="G2" s="170"/>
      <c r="H2" s="170"/>
      <c r="I2" s="171"/>
    </row>
    <row r="3" spans="1:10">
      <c r="A3" s="172" t="s">
        <v>2</v>
      </c>
      <c r="B3" s="172"/>
      <c r="C3" s="172"/>
      <c r="D3" s="166"/>
      <c r="E3" s="166"/>
      <c r="F3" s="167"/>
      <c r="G3" s="166"/>
      <c r="H3" s="166"/>
      <c r="I3" s="173"/>
    </row>
    <row r="4" spans="1:10">
      <c r="A4" s="174" t="s">
        <v>43</v>
      </c>
      <c r="B4" s="174"/>
      <c r="C4" s="174"/>
      <c r="D4" s="122" t="s">
        <v>43</v>
      </c>
      <c r="E4" s="123"/>
      <c r="F4" s="124" t="s">
        <v>44</v>
      </c>
      <c r="G4" s="175" t="s">
        <v>45</v>
      </c>
      <c r="H4" s="175" t="s">
        <v>46</v>
      </c>
      <c r="I4" s="175" t="s">
        <v>7</v>
      </c>
    </row>
    <row r="5" spans="1:10">
      <c r="D5" s="80" t="s">
        <v>47</v>
      </c>
      <c r="E5" s="123" t="s">
        <v>48</v>
      </c>
      <c r="F5" s="127"/>
      <c r="G5" s="176"/>
      <c r="H5" s="176"/>
      <c r="I5" s="176"/>
    </row>
    <row r="6" spans="1:10">
      <c r="A6" s="174" t="s">
        <v>49</v>
      </c>
      <c r="B6" s="174" t="str">
        <f>MID(D6,4,1)</f>
        <v/>
      </c>
      <c r="C6" s="174"/>
      <c r="D6" s="177">
        <v>201</v>
      </c>
      <c r="E6" s="178" t="s">
        <v>50</v>
      </c>
      <c r="F6" s="179">
        <f t="shared" ref="F6:H6" si="0">SUM(F7,F19,F28,F39,F50,F61,F72,F80,F89,F102,F111,F122,F134,F141,F149,F155,F162,F169,F176,F183,F190,F198,F204,F210,F217,F232)</f>
        <v>26394</v>
      </c>
      <c r="G6" s="180">
        <f t="shared" si="0"/>
        <v>32048</v>
      </c>
      <c r="H6" s="181">
        <f>G6/$F6-1</f>
        <v>0.214215351973933</v>
      </c>
      <c r="I6" s="182"/>
    </row>
    <row r="7" spans="1:10">
      <c r="A7" s="174" t="s">
        <v>51</v>
      </c>
      <c r="B7" s="174" t="str">
        <f t="shared" ref="B7:B32" si="1">MID(D7,4,1)</f>
        <v>0</v>
      </c>
      <c r="C7" s="174" t="str">
        <f>MID(D7,6,1)</f>
        <v/>
      </c>
      <c r="D7" s="177">
        <v>20101</v>
      </c>
      <c r="E7" s="183" t="s">
        <v>52</v>
      </c>
      <c r="F7" s="179">
        <f t="shared" ref="F7:H7" si="2">SUM(F8:F18)</f>
        <v>743</v>
      </c>
      <c r="G7" s="180">
        <f t="shared" si="2"/>
        <v>601</v>
      </c>
      <c r="H7" s="181">
        <f>G7/$F7-1</f>
        <v>-0.191117092866756</v>
      </c>
      <c r="I7" s="182"/>
    </row>
    <row r="8" spans="1:10">
      <c r="A8" s="174" t="s">
        <v>53</v>
      </c>
      <c r="B8" s="174" t="str">
        <f t="shared" si="1"/>
        <v>0</v>
      </c>
      <c r="C8" s="174" t="str">
        <f t="shared" ref="C8:C71" si="3">MID(D8,6,1)</f>
        <v>0</v>
      </c>
      <c r="D8" s="177">
        <v>2010101</v>
      </c>
      <c r="E8" s="183" t="s">
        <v>54</v>
      </c>
      <c r="F8" s="179">
        <v>671</v>
      </c>
      <c r="G8" s="184">
        <v>446</v>
      </c>
      <c r="H8" s="181">
        <f>G8/$F8-1</f>
        <v>-0.33532041728763</v>
      </c>
      <c r="I8" s="182"/>
      <c r="J8" s="185">
        <v>1</v>
      </c>
    </row>
    <row r="9" spans="1:10">
      <c r="A9" s="174" t="s">
        <v>55</v>
      </c>
      <c r="B9" s="174" t="str">
        <f t="shared" si="1"/>
        <v>0</v>
      </c>
      <c r="C9" s="174" t="str">
        <f t="shared" si="3"/>
        <v>0</v>
      </c>
      <c r="D9" s="177">
        <v>2010102</v>
      </c>
      <c r="E9" s="183" t="s">
        <v>56</v>
      </c>
      <c r="F9" s="179">
        <v>0</v>
      </c>
      <c r="G9" s="184">
        <v>0</v>
      </c>
      <c r="H9" s="181" t="s">
        <v>27</v>
      </c>
      <c r="I9" s="182"/>
      <c r="J9" s="185">
        <v>1</v>
      </c>
    </row>
    <row r="10" spans="1:10">
      <c r="A10" s="174" t="s">
        <v>57</v>
      </c>
      <c r="B10" s="174" t="str">
        <f t="shared" si="1"/>
        <v>0</v>
      </c>
      <c r="C10" s="174" t="str">
        <f t="shared" si="3"/>
        <v>0</v>
      </c>
      <c r="D10" s="177">
        <v>2010103</v>
      </c>
      <c r="E10" s="186" t="s">
        <v>58</v>
      </c>
      <c r="F10" s="179">
        <v>0</v>
      </c>
      <c r="G10" s="184">
        <v>0</v>
      </c>
      <c r="H10" s="181" t="s">
        <v>27</v>
      </c>
      <c r="I10" s="182"/>
      <c r="J10" s="185">
        <v>1</v>
      </c>
    </row>
    <row r="11" spans="1:10">
      <c r="A11" s="174" t="s">
        <v>59</v>
      </c>
      <c r="B11" s="174" t="str">
        <f t="shared" si="1"/>
        <v>0</v>
      </c>
      <c r="C11" s="174" t="str">
        <f t="shared" si="3"/>
        <v>0</v>
      </c>
      <c r="D11" s="177">
        <v>2010104</v>
      </c>
      <c r="E11" s="186" t="s">
        <v>60</v>
      </c>
      <c r="F11" s="179">
        <v>20</v>
      </c>
      <c r="G11" s="184">
        <v>17</v>
      </c>
      <c r="H11" s="181">
        <f>G11/$F11-1</f>
        <v>-0.15</v>
      </c>
      <c r="I11" s="182"/>
      <c r="J11" s="185">
        <v>1</v>
      </c>
    </row>
    <row r="12" spans="1:10">
      <c r="A12" s="174" t="s">
        <v>61</v>
      </c>
      <c r="B12" s="174" t="str">
        <f t="shared" si="1"/>
        <v>0</v>
      </c>
      <c r="C12" s="174" t="str">
        <f t="shared" si="3"/>
        <v>0</v>
      </c>
      <c r="D12" s="177">
        <v>2010105</v>
      </c>
      <c r="E12" s="186" t="s">
        <v>62</v>
      </c>
      <c r="F12" s="179">
        <v>0</v>
      </c>
      <c r="G12" s="184">
        <v>0</v>
      </c>
      <c r="H12" s="181" t="s">
        <v>27</v>
      </c>
      <c r="I12" s="182"/>
      <c r="J12" s="185">
        <v>1</v>
      </c>
    </row>
    <row r="13" spans="1:10">
      <c r="A13" s="174" t="s">
        <v>63</v>
      </c>
      <c r="B13" s="174" t="str">
        <f t="shared" si="1"/>
        <v>0</v>
      </c>
      <c r="C13" s="174" t="str">
        <f t="shared" si="3"/>
        <v>0</v>
      </c>
      <c r="D13" s="177">
        <v>2010106</v>
      </c>
      <c r="E13" s="178" t="s">
        <v>64</v>
      </c>
      <c r="F13" s="179">
        <v>2</v>
      </c>
      <c r="G13" s="184">
        <v>0</v>
      </c>
      <c r="H13" s="181">
        <f>G13/$F13-1</f>
        <v>-1</v>
      </c>
      <c r="I13" s="182"/>
      <c r="J13" s="185">
        <v>1</v>
      </c>
    </row>
    <row r="14" spans="1:10">
      <c r="A14" s="174" t="s">
        <v>65</v>
      </c>
      <c r="B14" s="174" t="str">
        <f t="shared" si="1"/>
        <v>0</v>
      </c>
      <c r="C14" s="174" t="str">
        <f t="shared" si="3"/>
        <v>0</v>
      </c>
      <c r="D14" s="177">
        <v>2010107</v>
      </c>
      <c r="E14" s="178" t="s">
        <v>66</v>
      </c>
      <c r="F14" s="179">
        <v>12</v>
      </c>
      <c r="G14" s="184">
        <v>9</v>
      </c>
      <c r="H14" s="181">
        <f>G14/$F14-1</f>
        <v>-0.25</v>
      </c>
      <c r="I14" s="182"/>
      <c r="J14" s="185">
        <v>1</v>
      </c>
    </row>
    <row r="15" spans="1:10">
      <c r="A15" s="174" t="s">
        <v>67</v>
      </c>
      <c r="B15" s="174" t="str">
        <f t="shared" si="1"/>
        <v>0</v>
      </c>
      <c r="C15" s="174" t="str">
        <f t="shared" si="3"/>
        <v>0</v>
      </c>
      <c r="D15" s="177">
        <v>2010108</v>
      </c>
      <c r="E15" s="178" t="s">
        <v>68</v>
      </c>
      <c r="F15" s="179">
        <v>38</v>
      </c>
      <c r="G15" s="184">
        <v>25</v>
      </c>
      <c r="H15" s="181">
        <f>G15/$F15-1</f>
        <v>-0.342105263157895</v>
      </c>
      <c r="I15" s="182"/>
      <c r="J15" s="185">
        <v>1</v>
      </c>
    </row>
    <row r="16" spans="1:10">
      <c r="A16" s="174" t="s">
        <v>69</v>
      </c>
      <c r="B16" s="174" t="str">
        <f t="shared" si="1"/>
        <v>0</v>
      </c>
      <c r="C16" s="174" t="str">
        <f t="shared" si="3"/>
        <v>0</v>
      </c>
      <c r="D16" s="177">
        <v>2010109</v>
      </c>
      <c r="E16" s="178" t="s">
        <v>70</v>
      </c>
      <c r="F16" s="179">
        <v>0</v>
      </c>
      <c r="G16" s="184">
        <v>0</v>
      </c>
      <c r="H16" s="181" t="s">
        <v>27</v>
      </c>
      <c r="I16" s="182"/>
      <c r="J16" s="185">
        <v>1</v>
      </c>
    </row>
    <row r="17" spans="1:10">
      <c r="A17" s="174" t="s">
        <v>71</v>
      </c>
      <c r="B17" s="174" t="str">
        <f t="shared" si="1"/>
        <v>0</v>
      </c>
      <c r="C17" s="174" t="str">
        <f t="shared" si="3"/>
        <v>5</v>
      </c>
      <c r="D17" s="177">
        <v>2010150</v>
      </c>
      <c r="E17" s="178" t="s">
        <v>72</v>
      </c>
      <c r="F17" s="179">
        <v>0</v>
      </c>
      <c r="G17" s="184">
        <v>0</v>
      </c>
      <c r="H17" s="181" t="s">
        <v>27</v>
      </c>
      <c r="I17" s="182"/>
      <c r="J17" s="185">
        <v>1</v>
      </c>
    </row>
    <row r="18" spans="1:10">
      <c r="A18" s="174" t="s">
        <v>73</v>
      </c>
      <c r="B18" s="174" t="str">
        <f t="shared" si="1"/>
        <v>0</v>
      </c>
      <c r="C18" s="174" t="str">
        <f t="shared" si="3"/>
        <v>9</v>
      </c>
      <c r="D18" s="177">
        <v>2010199</v>
      </c>
      <c r="E18" s="178" t="s">
        <v>74</v>
      </c>
      <c r="F18" s="179">
        <v>0</v>
      </c>
      <c r="G18" s="184">
        <v>104</v>
      </c>
      <c r="H18" s="181" t="s">
        <v>27</v>
      </c>
      <c r="I18" s="182"/>
      <c r="J18" s="185">
        <v>1</v>
      </c>
    </row>
    <row r="19" spans="1:10">
      <c r="A19" s="174" t="s">
        <v>75</v>
      </c>
      <c r="B19" s="174" t="str">
        <f t="shared" si="1"/>
        <v>0</v>
      </c>
      <c r="C19" s="174" t="str">
        <f t="shared" si="3"/>
        <v/>
      </c>
      <c r="D19" s="177">
        <v>20102</v>
      </c>
      <c r="E19" s="183" t="s">
        <v>76</v>
      </c>
      <c r="F19" s="179">
        <f t="shared" ref="F19:H19" si="4">SUM(F20:F27)</f>
        <v>474</v>
      </c>
      <c r="G19" s="180">
        <f t="shared" si="4"/>
        <v>567</v>
      </c>
      <c r="H19" s="181">
        <f>G19/$F19-1</f>
        <v>0.19620253164557</v>
      </c>
      <c r="I19" s="182"/>
    </row>
    <row r="20" spans="1:10">
      <c r="A20" s="174" t="s">
        <v>77</v>
      </c>
      <c r="B20" s="174" t="str">
        <f t="shared" si="1"/>
        <v>0</v>
      </c>
      <c r="C20" s="174" t="str">
        <f t="shared" si="3"/>
        <v>0</v>
      </c>
      <c r="D20" s="177">
        <v>2010201</v>
      </c>
      <c r="E20" s="183" t="s">
        <v>54</v>
      </c>
      <c r="F20" s="179">
        <v>431</v>
      </c>
      <c r="G20" s="184">
        <v>465</v>
      </c>
      <c r="H20" s="181">
        <f>G20/$F20-1</f>
        <v>0.0788863109048723</v>
      </c>
      <c r="I20" s="182"/>
      <c r="J20" s="185">
        <v>1</v>
      </c>
    </row>
    <row r="21" spans="1:10">
      <c r="A21" s="174" t="s">
        <v>78</v>
      </c>
      <c r="B21" s="174" t="str">
        <f t="shared" si="1"/>
        <v>0</v>
      </c>
      <c r="C21" s="174" t="str">
        <f t="shared" si="3"/>
        <v>0</v>
      </c>
      <c r="D21" s="177">
        <v>2010202</v>
      </c>
      <c r="E21" s="183" t="s">
        <v>56</v>
      </c>
      <c r="F21" s="179">
        <v>0</v>
      </c>
      <c r="G21" s="184">
        <v>0</v>
      </c>
      <c r="H21" s="181" t="s">
        <v>27</v>
      </c>
      <c r="I21" s="182"/>
      <c r="J21" s="185">
        <v>1</v>
      </c>
    </row>
    <row r="22" spans="1:10">
      <c r="A22" s="174" t="s">
        <v>79</v>
      </c>
      <c r="B22" s="174" t="str">
        <f t="shared" si="1"/>
        <v>0</v>
      </c>
      <c r="C22" s="174" t="str">
        <f t="shared" si="3"/>
        <v>0</v>
      </c>
      <c r="D22" s="177">
        <v>2010203</v>
      </c>
      <c r="E22" s="186" t="s">
        <v>58</v>
      </c>
      <c r="F22" s="179">
        <v>0</v>
      </c>
      <c r="G22" s="184">
        <v>0</v>
      </c>
      <c r="H22" s="181" t="s">
        <v>27</v>
      </c>
      <c r="I22" s="182"/>
      <c r="J22" s="185">
        <v>1</v>
      </c>
    </row>
    <row r="23" spans="1:10">
      <c r="A23" s="174" t="s">
        <v>80</v>
      </c>
      <c r="B23" s="174" t="str">
        <f t="shared" si="1"/>
        <v>0</v>
      </c>
      <c r="C23" s="174" t="str">
        <f t="shared" si="3"/>
        <v>0</v>
      </c>
      <c r="D23" s="177">
        <v>2010204</v>
      </c>
      <c r="E23" s="186" t="s">
        <v>81</v>
      </c>
      <c r="F23" s="179">
        <v>8</v>
      </c>
      <c r="G23" s="184">
        <v>14</v>
      </c>
      <c r="H23" s="181">
        <f>G23/$F23-1</f>
        <v>0.75</v>
      </c>
      <c r="I23" s="182"/>
      <c r="J23" s="185">
        <v>1</v>
      </c>
    </row>
    <row r="24" spans="1:10">
      <c r="A24" s="174" t="s">
        <v>82</v>
      </c>
      <c r="B24" s="174" t="str">
        <f t="shared" si="1"/>
        <v>0</v>
      </c>
      <c r="C24" s="174" t="str">
        <f t="shared" si="3"/>
        <v>0</v>
      </c>
      <c r="D24" s="177">
        <v>2010205</v>
      </c>
      <c r="E24" s="186" t="s">
        <v>83</v>
      </c>
      <c r="F24" s="179">
        <v>35</v>
      </c>
      <c r="G24" s="184">
        <v>38</v>
      </c>
      <c r="H24" s="181">
        <f>G24/$F24-1</f>
        <v>0.0857142857142856</v>
      </c>
      <c r="I24" s="182"/>
      <c r="J24" s="185">
        <v>1</v>
      </c>
    </row>
    <row r="25" spans="1:10">
      <c r="A25" s="174" t="s">
        <v>84</v>
      </c>
      <c r="B25" s="174" t="str">
        <f t="shared" si="1"/>
        <v>0</v>
      </c>
      <c r="C25" s="174" t="str">
        <f t="shared" si="3"/>
        <v>0</v>
      </c>
      <c r="D25" s="177">
        <v>2010206</v>
      </c>
      <c r="E25" s="186" t="s">
        <v>85</v>
      </c>
      <c r="F25" s="179">
        <v>0</v>
      </c>
      <c r="G25" s="184">
        <v>0</v>
      </c>
      <c r="H25" s="181" t="s">
        <v>27</v>
      </c>
      <c r="I25" s="182"/>
      <c r="J25" s="185">
        <v>1</v>
      </c>
    </row>
    <row r="26" spans="1:10">
      <c r="A26" s="174" t="s">
        <v>86</v>
      </c>
      <c r="B26" s="174" t="str">
        <f t="shared" si="1"/>
        <v>0</v>
      </c>
      <c r="C26" s="174" t="str">
        <f t="shared" si="3"/>
        <v>5</v>
      </c>
      <c r="D26" s="177">
        <v>2010250</v>
      </c>
      <c r="E26" s="186" t="s">
        <v>72</v>
      </c>
      <c r="F26" s="179">
        <v>0</v>
      </c>
      <c r="G26" s="184">
        <v>0</v>
      </c>
      <c r="H26" s="181" t="s">
        <v>27</v>
      </c>
      <c r="I26" s="182"/>
      <c r="J26" s="185">
        <v>1</v>
      </c>
    </row>
    <row r="27" spans="1:10">
      <c r="A27" s="174" t="s">
        <v>87</v>
      </c>
      <c r="B27" s="174" t="str">
        <f t="shared" si="1"/>
        <v>0</v>
      </c>
      <c r="C27" s="174" t="str">
        <f t="shared" si="3"/>
        <v>9</v>
      </c>
      <c r="D27" s="177">
        <v>2010299</v>
      </c>
      <c r="E27" s="186" t="s">
        <v>88</v>
      </c>
      <c r="F27" s="179">
        <v>0</v>
      </c>
      <c r="G27" s="184">
        <v>50</v>
      </c>
      <c r="H27" s="181" t="s">
        <v>27</v>
      </c>
      <c r="I27" s="182"/>
      <c r="J27" s="185">
        <v>1</v>
      </c>
    </row>
    <row r="28" spans="1:10">
      <c r="A28" s="174" t="s">
        <v>89</v>
      </c>
      <c r="B28" s="174" t="str">
        <f t="shared" si="1"/>
        <v>0</v>
      </c>
      <c r="C28" s="174" t="str">
        <f t="shared" si="3"/>
        <v/>
      </c>
      <c r="D28" s="177">
        <v>20103</v>
      </c>
      <c r="E28" s="183" t="s">
        <v>90</v>
      </c>
      <c r="F28" s="179">
        <f t="shared" ref="F28:H28" si="5">SUM(F29:F38)</f>
        <v>12334</v>
      </c>
      <c r="G28" s="180">
        <f t="shared" si="5"/>
        <v>13103</v>
      </c>
      <c r="H28" s="181">
        <f>G28/$F28-1</f>
        <v>0.0623479811902059</v>
      </c>
      <c r="I28" s="182"/>
    </row>
    <row r="29" spans="1:10">
      <c r="A29" s="174" t="s">
        <v>91</v>
      </c>
      <c r="B29" s="174" t="str">
        <f t="shared" si="1"/>
        <v>0</v>
      </c>
      <c r="C29" s="174" t="str">
        <f t="shared" si="3"/>
        <v>0</v>
      </c>
      <c r="D29" s="177">
        <v>2010301</v>
      </c>
      <c r="E29" s="183" t="s">
        <v>54</v>
      </c>
      <c r="F29" s="179">
        <v>10209</v>
      </c>
      <c r="G29" s="184">
        <v>10826</v>
      </c>
      <c r="H29" s="181">
        <f>G29/$F29-1</f>
        <v>0.0604368694289352</v>
      </c>
      <c r="I29" s="182"/>
      <c r="J29" s="185">
        <v>1</v>
      </c>
    </row>
    <row r="30" spans="1:10">
      <c r="A30" s="174" t="s">
        <v>92</v>
      </c>
      <c r="B30" s="174" t="str">
        <f t="shared" si="1"/>
        <v>0</v>
      </c>
      <c r="C30" s="174" t="str">
        <f t="shared" si="3"/>
        <v>0</v>
      </c>
      <c r="D30" s="177">
        <v>2010302</v>
      </c>
      <c r="E30" s="183" t="s">
        <v>56</v>
      </c>
      <c r="F30" s="179">
        <v>782</v>
      </c>
      <c r="G30" s="184">
        <v>867</v>
      </c>
      <c r="H30" s="181">
        <f>G30/$F30-1</f>
        <v>0.108695652173913</v>
      </c>
      <c r="I30" s="182"/>
      <c r="J30" s="185">
        <v>1</v>
      </c>
    </row>
    <row r="31" spans="1:10">
      <c r="A31" s="174" t="s">
        <v>93</v>
      </c>
      <c r="B31" s="174" t="str">
        <f t="shared" si="1"/>
        <v>0</v>
      </c>
      <c r="C31" s="174" t="str">
        <f t="shared" si="3"/>
        <v>0</v>
      </c>
      <c r="D31" s="177">
        <v>2010303</v>
      </c>
      <c r="E31" s="186" t="s">
        <v>58</v>
      </c>
      <c r="F31" s="179">
        <v>1199</v>
      </c>
      <c r="G31" s="184">
        <v>1199</v>
      </c>
      <c r="H31" s="181">
        <f>G31/$F31-1</f>
        <v>0</v>
      </c>
      <c r="I31" s="182"/>
      <c r="J31" s="185">
        <v>1</v>
      </c>
    </row>
    <row r="32" spans="1:10">
      <c r="A32" s="174" t="s">
        <v>94</v>
      </c>
      <c r="B32" s="174" t="str">
        <f t="shared" ref="B32:B95" si="6">MID(D32,4,1)</f>
        <v>0</v>
      </c>
      <c r="C32" s="174" t="str">
        <f t="shared" si="3"/>
        <v>0</v>
      </c>
      <c r="D32" s="177">
        <v>2010304</v>
      </c>
      <c r="E32" s="186" t="s">
        <v>95</v>
      </c>
      <c r="F32" s="179">
        <v>0</v>
      </c>
      <c r="G32" s="184">
        <v>0</v>
      </c>
      <c r="H32" s="181" t="s">
        <v>27</v>
      </c>
      <c r="I32" s="182"/>
      <c r="J32" s="185">
        <v>1</v>
      </c>
    </row>
    <row r="33" spans="1:10">
      <c r="A33" s="174"/>
      <c r="B33" s="174" t="str">
        <f t="shared" si="6"/>
        <v>0</v>
      </c>
      <c r="C33" s="174" t="str">
        <f t="shared" si="3"/>
        <v>0</v>
      </c>
      <c r="D33" s="177">
        <v>2010305</v>
      </c>
      <c r="E33" s="186" t="s">
        <v>96</v>
      </c>
      <c r="F33" s="179">
        <v>0</v>
      </c>
      <c r="G33" s="184">
        <v>0</v>
      </c>
      <c r="H33" s="181" t="s">
        <v>27</v>
      </c>
      <c r="I33" s="182"/>
      <c r="J33" s="185">
        <v>1</v>
      </c>
    </row>
    <row r="34" spans="1:10">
      <c r="A34" s="174"/>
      <c r="B34" s="174" t="str">
        <f t="shared" si="6"/>
        <v>0</v>
      </c>
      <c r="C34" s="174" t="str">
        <f t="shared" si="3"/>
        <v>0</v>
      </c>
      <c r="D34" s="177">
        <v>2010306</v>
      </c>
      <c r="E34" s="187" t="s">
        <v>97</v>
      </c>
      <c r="F34" s="179">
        <v>0</v>
      </c>
      <c r="G34" s="184">
        <v>0</v>
      </c>
      <c r="H34" s="181" t="s">
        <v>27</v>
      </c>
      <c r="I34" s="182"/>
      <c r="J34" s="185">
        <v>1</v>
      </c>
    </row>
    <row r="35" spans="1:10">
      <c r="A35" s="174" t="s">
        <v>98</v>
      </c>
      <c r="B35" s="174" t="str">
        <f t="shared" si="6"/>
        <v>0</v>
      </c>
      <c r="C35" s="174" t="str">
        <f t="shared" si="3"/>
        <v>0</v>
      </c>
      <c r="D35" s="177">
        <v>2010308</v>
      </c>
      <c r="E35" s="183" t="s">
        <v>99</v>
      </c>
      <c r="F35" s="179">
        <v>39</v>
      </c>
      <c r="G35" s="184">
        <v>35</v>
      </c>
      <c r="H35" s="181">
        <f>G35/$F35-1</f>
        <v>-0.102564102564103</v>
      </c>
      <c r="I35" s="182"/>
      <c r="J35" s="185">
        <v>1</v>
      </c>
    </row>
    <row r="36" spans="1:10">
      <c r="A36" s="174" t="s">
        <v>100</v>
      </c>
      <c r="B36" s="174" t="str">
        <f t="shared" si="6"/>
        <v>0</v>
      </c>
      <c r="C36" s="174" t="str">
        <f t="shared" si="3"/>
        <v>0</v>
      </c>
      <c r="D36" s="177">
        <v>2010309</v>
      </c>
      <c r="E36" s="186" t="s">
        <v>101</v>
      </c>
      <c r="F36" s="179">
        <v>0</v>
      </c>
      <c r="G36" s="184">
        <v>0</v>
      </c>
      <c r="H36" s="181" t="s">
        <v>27</v>
      </c>
      <c r="I36" s="182"/>
      <c r="J36" s="185">
        <v>1</v>
      </c>
    </row>
    <row r="37" spans="1:10">
      <c r="A37" s="174" t="s">
        <v>102</v>
      </c>
      <c r="B37" s="174" t="str">
        <f t="shared" si="6"/>
        <v>0</v>
      </c>
      <c r="C37" s="174" t="str">
        <f t="shared" si="3"/>
        <v>5</v>
      </c>
      <c r="D37" s="177">
        <v>2010350</v>
      </c>
      <c r="E37" s="186" t="s">
        <v>72</v>
      </c>
      <c r="F37" s="179">
        <v>199</v>
      </c>
      <c r="G37" s="184">
        <v>216</v>
      </c>
      <c r="H37" s="181">
        <f>G37/$F37-1</f>
        <v>0.085427135678392</v>
      </c>
      <c r="I37" s="182"/>
      <c r="J37" s="185">
        <v>1</v>
      </c>
    </row>
    <row r="38" spans="1:10">
      <c r="A38" s="174" t="s">
        <v>103</v>
      </c>
      <c r="B38" s="174" t="str">
        <f t="shared" si="6"/>
        <v>0</v>
      </c>
      <c r="C38" s="174" t="str">
        <f t="shared" si="3"/>
        <v>9</v>
      </c>
      <c r="D38" s="177">
        <v>2010399</v>
      </c>
      <c r="E38" s="186" t="s">
        <v>104</v>
      </c>
      <c r="F38" s="179">
        <v>-94</v>
      </c>
      <c r="G38" s="184">
        <v>-40</v>
      </c>
      <c r="H38" s="181">
        <f>G38/$F38-1</f>
        <v>-0.574468085106383</v>
      </c>
      <c r="I38" s="182"/>
      <c r="J38" s="185">
        <v>1</v>
      </c>
    </row>
    <row r="39" spans="1:10">
      <c r="A39" s="174" t="s">
        <v>105</v>
      </c>
      <c r="B39" s="174" t="str">
        <f t="shared" si="6"/>
        <v>0</v>
      </c>
      <c r="C39" s="174" t="str">
        <f t="shared" si="3"/>
        <v/>
      </c>
      <c r="D39" s="177">
        <v>20104</v>
      </c>
      <c r="E39" s="183" t="s">
        <v>106</v>
      </c>
      <c r="F39" s="179">
        <f t="shared" ref="F39:H39" si="7">SUM(F40:F49)</f>
        <v>669</v>
      </c>
      <c r="G39" s="180">
        <f t="shared" si="7"/>
        <v>860</v>
      </c>
      <c r="H39" s="181">
        <f>G39/$F39-1</f>
        <v>0.285500747384156</v>
      </c>
      <c r="I39" s="182"/>
    </row>
    <row r="40" spans="1:10">
      <c r="A40" s="174" t="s">
        <v>107</v>
      </c>
      <c r="B40" s="174" t="str">
        <f t="shared" si="6"/>
        <v>0</v>
      </c>
      <c r="C40" s="174" t="str">
        <f t="shared" si="3"/>
        <v>0</v>
      </c>
      <c r="D40" s="177">
        <v>2010401</v>
      </c>
      <c r="E40" s="183" t="s">
        <v>54</v>
      </c>
      <c r="F40" s="179">
        <v>449</v>
      </c>
      <c r="G40" s="184">
        <v>503</v>
      </c>
      <c r="H40" s="181">
        <f>G40/$F40-1</f>
        <v>0.120267260579065</v>
      </c>
      <c r="I40" s="182"/>
      <c r="J40" s="185">
        <v>1</v>
      </c>
    </row>
    <row r="41" spans="1:10">
      <c r="A41" s="174" t="s">
        <v>108</v>
      </c>
      <c r="B41" s="174" t="str">
        <f t="shared" si="6"/>
        <v>0</v>
      </c>
      <c r="C41" s="174" t="str">
        <f t="shared" si="3"/>
        <v>0</v>
      </c>
      <c r="D41" s="177">
        <v>2010402</v>
      </c>
      <c r="E41" s="183" t="s">
        <v>56</v>
      </c>
      <c r="F41" s="179">
        <v>216</v>
      </c>
      <c r="G41" s="184">
        <v>357</v>
      </c>
      <c r="H41" s="181">
        <f>G41/$F41-1</f>
        <v>0.652777777777778</v>
      </c>
      <c r="I41" s="182"/>
      <c r="J41" s="185">
        <v>1</v>
      </c>
    </row>
    <row r="42" spans="1:10">
      <c r="A42" s="174" t="s">
        <v>109</v>
      </c>
      <c r="B42" s="174" t="str">
        <f t="shared" si="6"/>
        <v>0</v>
      </c>
      <c r="C42" s="174" t="str">
        <f t="shared" si="3"/>
        <v>0</v>
      </c>
      <c r="D42" s="177">
        <v>2010403</v>
      </c>
      <c r="E42" s="186" t="s">
        <v>58</v>
      </c>
      <c r="F42" s="179">
        <v>0</v>
      </c>
      <c r="G42" s="184">
        <v>0</v>
      </c>
      <c r="H42" s="181" t="s">
        <v>27</v>
      </c>
      <c r="I42" s="182"/>
      <c r="J42" s="185">
        <v>1</v>
      </c>
    </row>
    <row r="43" spans="1:10">
      <c r="A43" s="174" t="s">
        <v>110</v>
      </c>
      <c r="B43" s="174" t="str">
        <f t="shared" si="6"/>
        <v>0</v>
      </c>
      <c r="C43" s="174" t="str">
        <f t="shared" si="3"/>
        <v>0</v>
      </c>
      <c r="D43" s="177">
        <v>2010404</v>
      </c>
      <c r="E43" s="186" t="s">
        <v>111</v>
      </c>
      <c r="F43" s="179">
        <v>0</v>
      </c>
      <c r="G43" s="184">
        <v>0</v>
      </c>
      <c r="H43" s="181" t="s">
        <v>27</v>
      </c>
      <c r="I43" s="182"/>
      <c r="J43" s="185">
        <v>1</v>
      </c>
    </row>
    <row r="44" spans="1:10">
      <c r="A44" s="174" t="s">
        <v>112</v>
      </c>
      <c r="B44" s="174" t="str">
        <f t="shared" si="6"/>
        <v>0</v>
      </c>
      <c r="C44" s="174" t="str">
        <f t="shared" si="3"/>
        <v>0</v>
      </c>
      <c r="D44" s="177">
        <v>2010405</v>
      </c>
      <c r="E44" s="186" t="s">
        <v>113</v>
      </c>
      <c r="F44" s="179">
        <v>0</v>
      </c>
      <c r="G44" s="184">
        <v>0</v>
      </c>
      <c r="H44" s="181" t="s">
        <v>27</v>
      </c>
      <c r="I44" s="182"/>
      <c r="J44" s="185">
        <v>1</v>
      </c>
    </row>
    <row r="45" spans="1:10">
      <c r="A45" s="174" t="s">
        <v>114</v>
      </c>
      <c r="B45" s="174" t="str">
        <f t="shared" si="6"/>
        <v>0</v>
      </c>
      <c r="C45" s="174" t="str">
        <f t="shared" si="3"/>
        <v>0</v>
      </c>
      <c r="D45" s="177">
        <v>2010406</v>
      </c>
      <c r="E45" s="183" t="s">
        <v>115</v>
      </c>
      <c r="F45" s="179">
        <v>0</v>
      </c>
      <c r="G45" s="184">
        <v>0</v>
      </c>
      <c r="H45" s="181" t="s">
        <v>27</v>
      </c>
      <c r="I45" s="182"/>
      <c r="J45" s="185">
        <v>1</v>
      </c>
    </row>
    <row r="46" spans="1:10">
      <c r="A46" s="174" t="s">
        <v>116</v>
      </c>
      <c r="B46" s="174" t="str">
        <f t="shared" si="6"/>
        <v>0</v>
      </c>
      <c r="C46" s="174" t="str">
        <f t="shared" si="3"/>
        <v>0</v>
      </c>
      <c r="D46" s="177">
        <v>2010407</v>
      </c>
      <c r="E46" s="183" t="s">
        <v>117</v>
      </c>
      <c r="F46" s="179">
        <v>0</v>
      </c>
      <c r="G46" s="184">
        <v>0</v>
      </c>
      <c r="H46" s="181" t="s">
        <v>27</v>
      </c>
      <c r="I46" s="182"/>
      <c r="J46" s="185">
        <v>1</v>
      </c>
    </row>
    <row r="47" spans="1:10">
      <c r="A47" s="174" t="s">
        <v>118</v>
      </c>
      <c r="B47" s="174" t="str">
        <f t="shared" si="6"/>
        <v>0</v>
      </c>
      <c r="C47" s="174" t="str">
        <f t="shared" si="3"/>
        <v>0</v>
      </c>
      <c r="D47" s="177">
        <v>2010408</v>
      </c>
      <c r="E47" s="183" t="s">
        <v>119</v>
      </c>
      <c r="F47" s="179">
        <v>4</v>
      </c>
      <c r="G47" s="184">
        <v>0</v>
      </c>
      <c r="H47" s="181">
        <f>G47/$F47-1</f>
        <v>-1</v>
      </c>
      <c r="I47" s="182"/>
      <c r="J47" s="185">
        <v>1</v>
      </c>
    </row>
    <row r="48" spans="1:10">
      <c r="A48" s="174" t="s">
        <v>120</v>
      </c>
      <c r="B48" s="174" t="str">
        <f t="shared" si="6"/>
        <v>0</v>
      </c>
      <c r="C48" s="174" t="str">
        <f t="shared" si="3"/>
        <v>5</v>
      </c>
      <c r="D48" s="177">
        <v>2010450</v>
      </c>
      <c r="E48" s="183" t="s">
        <v>72</v>
      </c>
      <c r="F48" s="179">
        <v>0</v>
      </c>
      <c r="G48" s="184">
        <v>0</v>
      </c>
      <c r="H48" s="181" t="s">
        <v>27</v>
      </c>
      <c r="I48" s="182"/>
      <c r="J48" s="185">
        <v>1</v>
      </c>
    </row>
    <row r="49" spans="1:10">
      <c r="A49" s="174" t="s">
        <v>121</v>
      </c>
      <c r="B49" s="174" t="str">
        <f t="shared" si="6"/>
        <v>0</v>
      </c>
      <c r="C49" s="174" t="str">
        <f t="shared" si="3"/>
        <v>9</v>
      </c>
      <c r="D49" s="177">
        <v>2010499</v>
      </c>
      <c r="E49" s="186" t="s">
        <v>122</v>
      </c>
      <c r="F49" s="179">
        <v>0</v>
      </c>
      <c r="G49" s="184">
        <v>0</v>
      </c>
      <c r="H49" s="181" t="s">
        <v>27</v>
      </c>
      <c r="I49" s="182"/>
      <c r="J49" s="185">
        <v>1</v>
      </c>
    </row>
    <row r="50" spans="1:10">
      <c r="A50" s="174" t="s">
        <v>123</v>
      </c>
      <c r="B50" s="174" t="str">
        <f t="shared" si="6"/>
        <v>0</v>
      </c>
      <c r="C50" s="174" t="str">
        <f t="shared" si="3"/>
        <v/>
      </c>
      <c r="D50" s="177">
        <v>20105</v>
      </c>
      <c r="E50" s="186" t="s">
        <v>124</v>
      </c>
      <c r="F50" s="179">
        <f t="shared" ref="F50:H50" si="8">SUM(F51:F60)</f>
        <v>201</v>
      </c>
      <c r="G50" s="180">
        <f t="shared" si="8"/>
        <v>367</v>
      </c>
      <c r="H50" s="181">
        <f>G50/$F50-1</f>
        <v>0.825870646766169</v>
      </c>
      <c r="I50" s="182"/>
    </row>
    <row r="51" spans="1:10">
      <c r="A51" s="174" t="s">
        <v>125</v>
      </c>
      <c r="B51" s="174" t="str">
        <f t="shared" si="6"/>
        <v>0</v>
      </c>
      <c r="C51" s="174" t="str">
        <f t="shared" si="3"/>
        <v>0</v>
      </c>
      <c r="D51" s="177">
        <v>2010501</v>
      </c>
      <c r="E51" s="186" t="s">
        <v>54</v>
      </c>
      <c r="F51" s="179">
        <v>190</v>
      </c>
      <c r="G51" s="184">
        <v>193</v>
      </c>
      <c r="H51" s="181">
        <f>G51/$F51-1</f>
        <v>0.0157894736842106</v>
      </c>
      <c r="I51" s="182"/>
      <c r="J51" s="185">
        <v>1</v>
      </c>
    </row>
    <row r="52" spans="1:10">
      <c r="A52" s="174" t="s">
        <v>126</v>
      </c>
      <c r="B52" s="174" t="str">
        <f t="shared" si="6"/>
        <v>0</v>
      </c>
      <c r="C52" s="174" t="str">
        <f t="shared" si="3"/>
        <v>0</v>
      </c>
      <c r="D52" s="177">
        <v>2010502</v>
      </c>
      <c r="E52" s="178" t="s">
        <v>56</v>
      </c>
      <c r="F52" s="179">
        <v>0</v>
      </c>
      <c r="G52" s="184">
        <v>3</v>
      </c>
      <c r="H52" s="181" t="s">
        <v>27</v>
      </c>
      <c r="I52" s="182"/>
      <c r="J52" s="185">
        <v>1</v>
      </c>
    </row>
    <row r="53" spans="1:10">
      <c r="A53" s="174" t="s">
        <v>127</v>
      </c>
      <c r="B53" s="174" t="str">
        <f t="shared" si="6"/>
        <v>0</v>
      </c>
      <c r="C53" s="174" t="str">
        <f t="shared" si="3"/>
        <v>0</v>
      </c>
      <c r="D53" s="177">
        <v>2010503</v>
      </c>
      <c r="E53" s="183" t="s">
        <v>58</v>
      </c>
      <c r="F53" s="179">
        <v>0</v>
      </c>
      <c r="G53" s="184">
        <v>0</v>
      </c>
      <c r="H53" s="181" t="s">
        <v>27</v>
      </c>
      <c r="I53" s="182"/>
      <c r="J53" s="185">
        <v>1</v>
      </c>
    </row>
    <row r="54" spans="1:10">
      <c r="A54" s="174" t="s">
        <v>128</v>
      </c>
      <c r="B54" s="174" t="str">
        <f t="shared" si="6"/>
        <v>0</v>
      </c>
      <c r="C54" s="174" t="str">
        <f t="shared" si="3"/>
        <v>0</v>
      </c>
      <c r="D54" s="177">
        <v>2010504</v>
      </c>
      <c r="E54" s="183" t="s">
        <v>129</v>
      </c>
      <c r="F54" s="179">
        <v>0</v>
      </c>
      <c r="G54" s="184">
        <v>0</v>
      </c>
      <c r="H54" s="181" t="s">
        <v>27</v>
      </c>
      <c r="I54" s="182"/>
      <c r="J54" s="185">
        <v>1</v>
      </c>
    </row>
    <row r="55" spans="1:10">
      <c r="A55" s="174" t="s">
        <v>130</v>
      </c>
      <c r="B55" s="174" t="str">
        <f t="shared" si="6"/>
        <v>0</v>
      </c>
      <c r="C55" s="174" t="str">
        <f t="shared" si="3"/>
        <v>0</v>
      </c>
      <c r="D55" s="177">
        <v>2010505</v>
      </c>
      <c r="E55" s="183" t="s">
        <v>131</v>
      </c>
      <c r="F55" s="179">
        <v>11</v>
      </c>
      <c r="G55" s="184">
        <v>171</v>
      </c>
      <c r="H55" s="181">
        <f>G55/$F55-1</f>
        <v>14.5454545454545</v>
      </c>
      <c r="I55" s="182"/>
      <c r="J55" s="185">
        <v>1</v>
      </c>
    </row>
    <row r="56" spans="1:10">
      <c r="A56" s="174" t="s">
        <v>132</v>
      </c>
      <c r="B56" s="174" t="str">
        <f t="shared" si="6"/>
        <v>0</v>
      </c>
      <c r="C56" s="174" t="str">
        <f t="shared" si="3"/>
        <v>0</v>
      </c>
      <c r="D56" s="177">
        <v>2010506</v>
      </c>
      <c r="E56" s="186" t="s">
        <v>133</v>
      </c>
      <c r="F56" s="179">
        <v>0</v>
      </c>
      <c r="G56" s="184">
        <v>0</v>
      </c>
      <c r="H56" s="181" t="s">
        <v>27</v>
      </c>
      <c r="I56" s="182"/>
      <c r="J56" s="185">
        <v>1</v>
      </c>
    </row>
    <row r="57" spans="1:10">
      <c r="A57" s="174" t="s">
        <v>134</v>
      </c>
      <c r="B57" s="174" t="str">
        <f t="shared" si="6"/>
        <v>0</v>
      </c>
      <c r="C57" s="174" t="str">
        <f t="shared" si="3"/>
        <v>0</v>
      </c>
      <c r="D57" s="177">
        <v>2010507</v>
      </c>
      <c r="E57" s="186" t="s">
        <v>135</v>
      </c>
      <c r="F57" s="179">
        <v>0</v>
      </c>
      <c r="G57" s="184">
        <v>0</v>
      </c>
      <c r="H57" s="181" t="s">
        <v>27</v>
      </c>
      <c r="I57" s="182"/>
      <c r="J57" s="185">
        <v>1</v>
      </c>
    </row>
    <row r="58" spans="1:10">
      <c r="A58" s="174" t="s">
        <v>136</v>
      </c>
      <c r="B58" s="174" t="str">
        <f t="shared" si="6"/>
        <v>0</v>
      </c>
      <c r="C58" s="174" t="str">
        <f t="shared" si="3"/>
        <v>0</v>
      </c>
      <c r="D58" s="177">
        <v>2010508</v>
      </c>
      <c r="E58" s="186" t="s">
        <v>137</v>
      </c>
      <c r="F58" s="179">
        <v>0</v>
      </c>
      <c r="G58" s="184">
        <v>0</v>
      </c>
      <c r="H58" s="181" t="s">
        <v>27</v>
      </c>
      <c r="I58" s="182"/>
      <c r="J58" s="185">
        <v>1</v>
      </c>
    </row>
    <row r="59" spans="1:10">
      <c r="A59" s="174" t="s">
        <v>138</v>
      </c>
      <c r="B59" s="174" t="str">
        <f t="shared" si="6"/>
        <v>0</v>
      </c>
      <c r="C59" s="174" t="str">
        <f t="shared" si="3"/>
        <v>5</v>
      </c>
      <c r="D59" s="177">
        <v>2010550</v>
      </c>
      <c r="E59" s="183" t="s">
        <v>72</v>
      </c>
      <c r="F59" s="179">
        <v>0</v>
      </c>
      <c r="G59" s="184">
        <v>0</v>
      </c>
      <c r="H59" s="181" t="s">
        <v>27</v>
      </c>
      <c r="I59" s="182"/>
      <c r="J59" s="185">
        <v>1</v>
      </c>
    </row>
    <row r="60" spans="1:10">
      <c r="A60" s="174" t="s">
        <v>139</v>
      </c>
      <c r="B60" s="174" t="str">
        <f t="shared" si="6"/>
        <v>0</v>
      </c>
      <c r="C60" s="174" t="str">
        <f t="shared" si="3"/>
        <v>9</v>
      </c>
      <c r="D60" s="177">
        <v>2010599</v>
      </c>
      <c r="E60" s="186" t="s">
        <v>140</v>
      </c>
      <c r="F60" s="179">
        <v>0</v>
      </c>
      <c r="G60" s="184">
        <v>0</v>
      </c>
      <c r="H60" s="181" t="s">
        <v>27</v>
      </c>
      <c r="I60" s="182"/>
      <c r="J60" s="185">
        <v>1</v>
      </c>
    </row>
    <row r="61" spans="1:10">
      <c r="A61" s="174" t="s">
        <v>141</v>
      </c>
      <c r="B61" s="174" t="str">
        <f t="shared" si="6"/>
        <v>0</v>
      </c>
      <c r="C61" s="174" t="str">
        <f t="shared" si="3"/>
        <v/>
      </c>
      <c r="D61" s="177">
        <v>20106</v>
      </c>
      <c r="E61" s="187" t="s">
        <v>142</v>
      </c>
      <c r="F61" s="179">
        <f t="shared" ref="F61:H61" si="9">SUM(F62:F71)</f>
        <v>2580</v>
      </c>
      <c r="G61" s="180">
        <f t="shared" si="9"/>
        <v>1831</v>
      </c>
      <c r="H61" s="181">
        <f>G61/$F61-1</f>
        <v>-0.29031007751938</v>
      </c>
      <c r="I61" s="182"/>
    </row>
    <row r="62" spans="1:10">
      <c r="B62" s="174" t="str">
        <f t="shared" si="6"/>
        <v>0</v>
      </c>
      <c r="C62" s="174" t="str">
        <f t="shared" si="3"/>
        <v>0</v>
      </c>
      <c r="D62" s="177">
        <v>2010601</v>
      </c>
      <c r="E62" s="186" t="s">
        <v>54</v>
      </c>
      <c r="F62" s="179">
        <v>468</v>
      </c>
      <c r="G62" s="184">
        <v>472</v>
      </c>
      <c r="H62" s="181">
        <f>G62/$F62-1</f>
        <v>0.00854700854700852</v>
      </c>
      <c r="I62" s="182"/>
      <c r="J62" s="185">
        <v>1</v>
      </c>
    </row>
    <row r="63" spans="1:10">
      <c r="A63" s="174" t="s">
        <v>143</v>
      </c>
      <c r="B63" s="174" t="str">
        <f t="shared" si="6"/>
        <v>0</v>
      </c>
      <c r="C63" s="174" t="str">
        <f t="shared" si="3"/>
        <v>0</v>
      </c>
      <c r="D63" s="177">
        <v>2010602</v>
      </c>
      <c r="E63" s="178" t="s">
        <v>56</v>
      </c>
      <c r="F63" s="179">
        <v>1496</v>
      </c>
      <c r="G63" s="184">
        <v>787</v>
      </c>
      <c r="H63" s="181">
        <f>G63/$F63-1</f>
        <v>-0.473930481283422</v>
      </c>
      <c r="I63" s="182"/>
      <c r="J63" s="185">
        <v>1</v>
      </c>
    </row>
    <row r="64" spans="1:10">
      <c r="A64" s="174" t="s">
        <v>144</v>
      </c>
      <c r="B64" s="174" t="str">
        <f t="shared" si="6"/>
        <v>0</v>
      </c>
      <c r="C64" s="174" t="str">
        <f t="shared" si="3"/>
        <v>0</v>
      </c>
      <c r="D64" s="177">
        <v>2010603</v>
      </c>
      <c r="E64" s="178" t="s">
        <v>58</v>
      </c>
      <c r="F64" s="179">
        <v>0</v>
      </c>
      <c r="G64" s="184">
        <v>0</v>
      </c>
      <c r="H64" s="181" t="s">
        <v>27</v>
      </c>
      <c r="I64" s="182"/>
      <c r="J64" s="185">
        <v>1</v>
      </c>
    </row>
    <row r="65" spans="1:10">
      <c r="A65" s="174" t="s">
        <v>145</v>
      </c>
      <c r="B65" s="174" t="str">
        <f t="shared" si="6"/>
        <v>0</v>
      </c>
      <c r="C65" s="174" t="str">
        <f t="shared" si="3"/>
        <v>0</v>
      </c>
      <c r="D65" s="177">
        <v>2010604</v>
      </c>
      <c r="E65" s="178" t="s">
        <v>146</v>
      </c>
      <c r="F65" s="179">
        <v>0</v>
      </c>
      <c r="G65" s="184">
        <v>0</v>
      </c>
      <c r="H65" s="181" t="s">
        <v>27</v>
      </c>
      <c r="I65" s="182"/>
      <c r="J65" s="185">
        <v>1</v>
      </c>
    </row>
    <row r="66" spans="1:10">
      <c r="A66" s="174" t="s">
        <v>147</v>
      </c>
      <c r="B66" s="174" t="str">
        <f t="shared" si="6"/>
        <v>0</v>
      </c>
      <c r="C66" s="174" t="str">
        <f t="shared" si="3"/>
        <v>0</v>
      </c>
      <c r="D66" s="177">
        <v>2010605</v>
      </c>
      <c r="E66" s="178" t="s">
        <v>148</v>
      </c>
      <c r="F66" s="179">
        <v>0</v>
      </c>
      <c r="G66" s="184">
        <v>0</v>
      </c>
      <c r="H66" s="181" t="s">
        <v>27</v>
      </c>
      <c r="I66" s="182"/>
      <c r="J66" s="185">
        <v>1</v>
      </c>
    </row>
    <row r="67" spans="1:10">
      <c r="A67" s="174" t="s">
        <v>149</v>
      </c>
      <c r="B67" s="174" t="str">
        <f t="shared" si="6"/>
        <v>0</v>
      </c>
      <c r="C67" s="174" t="str">
        <f t="shared" si="3"/>
        <v>0</v>
      </c>
      <c r="D67" s="177">
        <v>2010606</v>
      </c>
      <c r="E67" s="178" t="s">
        <v>150</v>
      </c>
      <c r="F67" s="179">
        <v>0</v>
      </c>
      <c r="G67" s="184">
        <v>0</v>
      </c>
      <c r="H67" s="181" t="s">
        <v>27</v>
      </c>
      <c r="I67" s="182"/>
      <c r="J67" s="185">
        <v>1</v>
      </c>
    </row>
    <row r="68" spans="1:10">
      <c r="A68" s="174" t="s">
        <v>151</v>
      </c>
      <c r="B68" s="174" t="str">
        <f t="shared" si="6"/>
        <v>0</v>
      </c>
      <c r="C68" s="174" t="str">
        <f t="shared" si="3"/>
        <v>0</v>
      </c>
      <c r="D68" s="177">
        <v>2010607</v>
      </c>
      <c r="E68" s="183" t="s">
        <v>152</v>
      </c>
      <c r="F68" s="179">
        <v>0</v>
      </c>
      <c r="G68" s="184">
        <v>0</v>
      </c>
      <c r="H68" s="181" t="s">
        <v>27</v>
      </c>
      <c r="I68" s="182"/>
      <c r="J68" s="185">
        <v>1</v>
      </c>
    </row>
    <row r="69" spans="1:10">
      <c r="A69" s="174" t="s">
        <v>153</v>
      </c>
      <c r="B69" s="174" t="str">
        <f t="shared" si="6"/>
        <v>0</v>
      </c>
      <c r="C69" s="174" t="str">
        <f t="shared" si="3"/>
        <v>0</v>
      </c>
      <c r="D69" s="177">
        <v>2010608</v>
      </c>
      <c r="E69" s="186" t="s">
        <v>154</v>
      </c>
      <c r="F69" s="179">
        <v>0</v>
      </c>
      <c r="G69" s="184">
        <v>0</v>
      </c>
      <c r="H69" s="181" t="s">
        <v>27</v>
      </c>
      <c r="I69" s="182"/>
      <c r="J69" s="185">
        <v>1</v>
      </c>
    </row>
    <row r="70" spans="1:10">
      <c r="A70" s="174" t="s">
        <v>155</v>
      </c>
      <c r="B70" s="174" t="str">
        <f t="shared" si="6"/>
        <v>0</v>
      </c>
      <c r="C70" s="174" t="str">
        <f t="shared" si="3"/>
        <v>5</v>
      </c>
      <c r="D70" s="177">
        <v>2010650</v>
      </c>
      <c r="E70" s="186" t="s">
        <v>72</v>
      </c>
      <c r="F70" s="179">
        <v>624</v>
      </c>
      <c r="G70" s="184">
        <v>572</v>
      </c>
      <c r="H70" s="181">
        <f>G70/$F70-1</f>
        <v>-0.0833333333333334</v>
      </c>
      <c r="I70" s="182"/>
      <c r="J70" s="185">
        <v>1</v>
      </c>
    </row>
    <row r="71" spans="1:10">
      <c r="A71" s="174" t="s">
        <v>156</v>
      </c>
      <c r="B71" s="174" t="str">
        <f t="shared" si="6"/>
        <v>0</v>
      </c>
      <c r="C71" s="174" t="str">
        <f t="shared" si="3"/>
        <v>9</v>
      </c>
      <c r="D71" s="177">
        <v>2010699</v>
      </c>
      <c r="E71" s="186" t="s">
        <v>157</v>
      </c>
      <c r="F71" s="179">
        <v>-8</v>
      </c>
      <c r="G71" s="184">
        <v>0</v>
      </c>
      <c r="H71" s="181">
        <f>G71/$F71-1</f>
        <v>-1</v>
      </c>
      <c r="I71" s="182"/>
      <c r="J71" s="185">
        <v>1</v>
      </c>
    </row>
    <row r="72" spans="1:10">
      <c r="A72" s="174" t="s">
        <v>158</v>
      </c>
      <c r="B72" s="174" t="str">
        <f t="shared" si="6"/>
        <v>0</v>
      </c>
      <c r="C72" s="174" t="str">
        <f t="shared" ref="C72:C135" si="10">MID(D72,6,1)</f>
        <v/>
      </c>
      <c r="D72" s="177">
        <v>20107</v>
      </c>
      <c r="E72" s="183" t="s">
        <v>159</v>
      </c>
      <c r="F72" s="179"/>
      <c r="G72" s="180"/>
      <c r="H72" s="181" t="s">
        <v>27</v>
      </c>
      <c r="I72" s="182"/>
    </row>
    <row r="73" spans="1:10">
      <c r="A73" s="174" t="s">
        <v>160</v>
      </c>
      <c r="B73" s="174" t="str">
        <f t="shared" si="6"/>
        <v>0</v>
      </c>
      <c r="C73" s="174" t="str">
        <f t="shared" si="10"/>
        <v>0</v>
      </c>
      <c r="D73" s="177">
        <v>2010701</v>
      </c>
      <c r="E73" s="183" t="s">
        <v>54</v>
      </c>
      <c r="F73" s="179">
        <v>0</v>
      </c>
      <c r="G73" s="184">
        <v>0</v>
      </c>
      <c r="H73" s="181" t="s">
        <v>27</v>
      </c>
      <c r="I73" s="182"/>
      <c r="J73" s="185">
        <v>1</v>
      </c>
    </row>
    <row r="74" spans="1:10">
      <c r="A74" s="174" t="s">
        <v>161</v>
      </c>
      <c r="B74" s="174" t="str">
        <f t="shared" si="6"/>
        <v>0</v>
      </c>
      <c r="C74" s="174" t="str">
        <f t="shared" si="10"/>
        <v>0</v>
      </c>
      <c r="D74" s="177">
        <v>2010702</v>
      </c>
      <c r="E74" s="183" t="s">
        <v>56</v>
      </c>
      <c r="F74" s="179">
        <v>0</v>
      </c>
      <c r="G74" s="184">
        <v>0</v>
      </c>
      <c r="H74" s="181" t="s">
        <v>27</v>
      </c>
      <c r="I74" s="182"/>
      <c r="J74" s="185">
        <v>1</v>
      </c>
    </row>
    <row r="75" spans="1:10">
      <c r="A75" s="174" t="s">
        <v>162</v>
      </c>
      <c r="B75" s="174" t="str">
        <f t="shared" si="6"/>
        <v>0</v>
      </c>
      <c r="C75" s="174" t="str">
        <f t="shared" si="10"/>
        <v>0</v>
      </c>
      <c r="D75" s="177">
        <v>2010703</v>
      </c>
      <c r="E75" s="186" t="s">
        <v>58</v>
      </c>
      <c r="F75" s="179">
        <v>0</v>
      </c>
      <c r="G75" s="184">
        <v>0</v>
      </c>
      <c r="H75" s="181" t="s">
        <v>27</v>
      </c>
      <c r="I75" s="182"/>
      <c r="J75" s="185">
        <v>1</v>
      </c>
    </row>
    <row r="76" spans="1:10">
      <c r="A76" s="174" t="s">
        <v>163</v>
      </c>
      <c r="B76" s="174" t="str">
        <f t="shared" si="6"/>
        <v>0</v>
      </c>
      <c r="C76" s="174" t="str">
        <f t="shared" si="10"/>
        <v>0</v>
      </c>
      <c r="D76" s="177">
        <v>2010709</v>
      </c>
      <c r="E76" s="183" t="s">
        <v>152</v>
      </c>
      <c r="F76" s="179">
        <v>0</v>
      </c>
      <c r="G76" s="184">
        <v>0</v>
      </c>
      <c r="H76" s="181" t="s">
        <v>27</v>
      </c>
      <c r="I76" s="182"/>
      <c r="J76" s="185">
        <v>1</v>
      </c>
    </row>
    <row r="77" spans="1:10">
      <c r="A77" s="174" t="s">
        <v>164</v>
      </c>
      <c r="B77" s="174" t="str">
        <f t="shared" si="6"/>
        <v>0</v>
      </c>
      <c r="C77" s="174" t="str">
        <f t="shared" si="10"/>
        <v>1</v>
      </c>
      <c r="D77" s="177">
        <v>2010710</v>
      </c>
      <c r="E77" s="186" t="s">
        <v>165</v>
      </c>
      <c r="F77" s="179">
        <v>0</v>
      </c>
      <c r="G77" s="184">
        <v>0</v>
      </c>
      <c r="H77" s="181" t="s">
        <v>27</v>
      </c>
      <c r="I77" s="182"/>
      <c r="J77" s="185">
        <v>1</v>
      </c>
    </row>
    <row r="78" spans="1:10">
      <c r="A78" s="174" t="s">
        <v>166</v>
      </c>
      <c r="B78" s="174" t="str">
        <f t="shared" si="6"/>
        <v>0</v>
      </c>
      <c r="C78" s="174" t="str">
        <f t="shared" si="10"/>
        <v>5</v>
      </c>
      <c r="D78" s="177">
        <v>2010750</v>
      </c>
      <c r="E78" s="186" t="s">
        <v>72</v>
      </c>
      <c r="F78" s="179">
        <v>0</v>
      </c>
      <c r="G78" s="184">
        <v>0</v>
      </c>
      <c r="H78" s="181" t="s">
        <v>27</v>
      </c>
      <c r="I78" s="182"/>
      <c r="J78" s="185">
        <v>1</v>
      </c>
    </row>
    <row r="79" spans="1:10">
      <c r="A79" s="174" t="s">
        <v>167</v>
      </c>
      <c r="B79" s="174" t="str">
        <f t="shared" si="6"/>
        <v>0</v>
      </c>
      <c r="C79" s="174" t="str">
        <f t="shared" si="10"/>
        <v>9</v>
      </c>
      <c r="D79" s="177">
        <v>2010799</v>
      </c>
      <c r="E79" s="186" t="s">
        <v>168</v>
      </c>
      <c r="F79" s="179">
        <v>0</v>
      </c>
      <c r="G79" s="184">
        <v>0</v>
      </c>
      <c r="H79" s="181" t="s">
        <v>27</v>
      </c>
      <c r="I79" s="182"/>
      <c r="J79" s="185">
        <v>1</v>
      </c>
    </row>
    <row r="80" spans="1:10">
      <c r="A80" s="174" t="s">
        <v>169</v>
      </c>
      <c r="B80" s="174" t="str">
        <f t="shared" si="6"/>
        <v>0</v>
      </c>
      <c r="C80" s="174" t="str">
        <f t="shared" si="10"/>
        <v/>
      </c>
      <c r="D80" s="177">
        <v>20108</v>
      </c>
      <c r="E80" s="186" t="s">
        <v>170</v>
      </c>
      <c r="F80" s="179">
        <f t="shared" ref="F80:H80" si="11">SUM(F81:F88)</f>
        <v>292</v>
      </c>
      <c r="G80" s="180">
        <f t="shared" si="11"/>
        <v>304</v>
      </c>
      <c r="H80" s="181">
        <f>G80/$F80-1</f>
        <v>0.0410958904109588</v>
      </c>
      <c r="I80" s="182"/>
    </row>
    <row r="81" spans="1:10">
      <c r="A81" s="174" t="s">
        <v>171</v>
      </c>
      <c r="B81" s="174" t="str">
        <f t="shared" si="6"/>
        <v>0</v>
      </c>
      <c r="C81" s="174" t="str">
        <f t="shared" si="10"/>
        <v>0</v>
      </c>
      <c r="D81" s="177">
        <v>2010801</v>
      </c>
      <c r="E81" s="183" t="s">
        <v>54</v>
      </c>
      <c r="F81" s="179">
        <v>178</v>
      </c>
      <c r="G81" s="184">
        <v>180</v>
      </c>
      <c r="H81" s="181">
        <f>G81/$F81-1</f>
        <v>0.0112359550561798</v>
      </c>
      <c r="I81" s="182"/>
      <c r="J81" s="185">
        <v>1</v>
      </c>
    </row>
    <row r="82" spans="1:10">
      <c r="A82" s="174" t="s">
        <v>172</v>
      </c>
      <c r="B82" s="174" t="str">
        <f t="shared" si="6"/>
        <v>0</v>
      </c>
      <c r="C82" s="174" t="str">
        <f t="shared" si="10"/>
        <v>0</v>
      </c>
      <c r="D82" s="177">
        <v>2010802</v>
      </c>
      <c r="E82" s="183" t="s">
        <v>56</v>
      </c>
      <c r="F82" s="179">
        <v>88</v>
      </c>
      <c r="G82" s="184">
        <v>8</v>
      </c>
      <c r="H82" s="181">
        <f>G82/$F82-1</f>
        <v>-0.909090909090909</v>
      </c>
      <c r="I82" s="182"/>
      <c r="J82" s="185">
        <v>1</v>
      </c>
    </row>
    <row r="83" spans="1:10">
      <c r="A83" s="174" t="s">
        <v>173</v>
      </c>
      <c r="B83" s="174" t="str">
        <f t="shared" si="6"/>
        <v>0</v>
      </c>
      <c r="C83" s="174" t="str">
        <f t="shared" si="10"/>
        <v>0</v>
      </c>
      <c r="D83" s="177">
        <v>2010803</v>
      </c>
      <c r="E83" s="183" t="s">
        <v>58</v>
      </c>
      <c r="F83" s="179">
        <v>0</v>
      </c>
      <c r="G83" s="184">
        <v>0</v>
      </c>
      <c r="H83" s="181" t="s">
        <v>27</v>
      </c>
      <c r="I83" s="182"/>
      <c r="J83" s="185">
        <v>1</v>
      </c>
    </row>
    <row r="84" spans="1:10">
      <c r="A84" s="174" t="s">
        <v>174</v>
      </c>
      <c r="B84" s="174" t="str">
        <f t="shared" si="6"/>
        <v>0</v>
      </c>
      <c r="C84" s="174" t="str">
        <f t="shared" si="10"/>
        <v>0</v>
      </c>
      <c r="D84" s="177">
        <v>2010804</v>
      </c>
      <c r="E84" s="188" t="s">
        <v>175</v>
      </c>
      <c r="F84" s="179">
        <v>26</v>
      </c>
      <c r="G84" s="184">
        <v>116</v>
      </c>
      <c r="H84" s="181">
        <f>G84/$F84-1</f>
        <v>3.46153846153846</v>
      </c>
      <c r="I84" s="182"/>
      <c r="J84" s="185">
        <v>1</v>
      </c>
    </row>
    <row r="85" spans="1:10">
      <c r="A85" s="174" t="s">
        <v>176</v>
      </c>
      <c r="B85" s="174" t="str">
        <f t="shared" si="6"/>
        <v>0</v>
      </c>
      <c r="C85" s="174" t="str">
        <f t="shared" si="10"/>
        <v>0</v>
      </c>
      <c r="D85" s="177">
        <v>2010805</v>
      </c>
      <c r="E85" s="186" t="s">
        <v>177</v>
      </c>
      <c r="F85" s="179">
        <v>0</v>
      </c>
      <c r="G85" s="184">
        <v>0</v>
      </c>
      <c r="H85" s="181" t="s">
        <v>27</v>
      </c>
      <c r="I85" s="182"/>
      <c r="J85" s="185">
        <v>1</v>
      </c>
    </row>
    <row r="86" spans="1:10">
      <c r="A86" s="174" t="s">
        <v>178</v>
      </c>
      <c r="B86" s="174" t="str">
        <f t="shared" si="6"/>
        <v>0</v>
      </c>
      <c r="C86" s="174" t="str">
        <f t="shared" si="10"/>
        <v>0</v>
      </c>
      <c r="D86" s="177">
        <v>2010806</v>
      </c>
      <c r="E86" s="186" t="s">
        <v>152</v>
      </c>
      <c r="F86" s="179">
        <v>0</v>
      </c>
      <c r="G86" s="184">
        <v>0</v>
      </c>
      <c r="H86" s="181" t="s">
        <v>27</v>
      </c>
      <c r="I86" s="182"/>
      <c r="J86" s="185">
        <v>1</v>
      </c>
    </row>
    <row r="87" spans="1:10">
      <c r="A87" s="174" t="s">
        <v>179</v>
      </c>
      <c r="B87" s="174" t="str">
        <f t="shared" si="6"/>
        <v>0</v>
      </c>
      <c r="C87" s="174" t="str">
        <f t="shared" si="10"/>
        <v>5</v>
      </c>
      <c r="D87" s="177">
        <v>2010850</v>
      </c>
      <c r="E87" s="186" t="s">
        <v>72</v>
      </c>
      <c r="F87" s="179">
        <v>0</v>
      </c>
      <c r="G87" s="184">
        <v>0</v>
      </c>
      <c r="H87" s="181" t="s">
        <v>27</v>
      </c>
      <c r="I87" s="182"/>
      <c r="J87" s="185">
        <v>1</v>
      </c>
    </row>
    <row r="88" spans="1:10">
      <c r="A88" s="174" t="s">
        <v>180</v>
      </c>
      <c r="B88" s="174" t="str">
        <f t="shared" si="6"/>
        <v>0</v>
      </c>
      <c r="C88" s="174" t="str">
        <f t="shared" si="10"/>
        <v>9</v>
      </c>
      <c r="D88" s="177">
        <v>2010899</v>
      </c>
      <c r="E88" s="178" t="s">
        <v>181</v>
      </c>
      <c r="F88" s="179">
        <v>0</v>
      </c>
      <c r="G88" s="184">
        <v>0</v>
      </c>
      <c r="H88" s="181" t="s">
        <v>27</v>
      </c>
      <c r="I88" s="182"/>
      <c r="J88" s="185">
        <v>1</v>
      </c>
    </row>
    <row r="89" spans="1:10">
      <c r="A89" s="174" t="s">
        <v>182</v>
      </c>
      <c r="B89" s="174" t="str">
        <f t="shared" si="6"/>
        <v>0</v>
      </c>
      <c r="C89" s="174" t="str">
        <f t="shared" si="10"/>
        <v/>
      </c>
      <c r="D89" s="177">
        <v>20109</v>
      </c>
      <c r="E89" s="183" t="s">
        <v>183</v>
      </c>
      <c r="F89" s="179"/>
      <c r="G89" s="180">
        <f t="shared" ref="F89:H89" si="12">SUM(G90:G101)</f>
        <v>0</v>
      </c>
      <c r="H89" s="181" t="s">
        <v>27</v>
      </c>
      <c r="I89" s="182"/>
    </row>
    <row r="90" spans="1:10">
      <c r="A90" s="174" t="s">
        <v>184</v>
      </c>
      <c r="B90" s="174" t="str">
        <f t="shared" si="6"/>
        <v>0</v>
      </c>
      <c r="C90" s="174" t="str">
        <f t="shared" si="10"/>
        <v>0</v>
      </c>
      <c r="D90" s="177">
        <v>2010901</v>
      </c>
      <c r="E90" s="183" t="s">
        <v>54</v>
      </c>
      <c r="F90" s="179">
        <v>0</v>
      </c>
      <c r="G90" s="184">
        <v>0</v>
      </c>
      <c r="H90" s="181" t="s">
        <v>27</v>
      </c>
      <c r="I90" s="182"/>
      <c r="J90" s="185">
        <v>1</v>
      </c>
    </row>
    <row r="91" spans="1:10">
      <c r="A91" s="174" t="s">
        <v>185</v>
      </c>
      <c r="B91" s="174" t="str">
        <f t="shared" si="6"/>
        <v>0</v>
      </c>
      <c r="C91" s="174" t="str">
        <f t="shared" si="10"/>
        <v>0</v>
      </c>
      <c r="D91" s="177">
        <v>2010902</v>
      </c>
      <c r="E91" s="186" t="s">
        <v>56</v>
      </c>
      <c r="F91" s="179">
        <v>0</v>
      </c>
      <c r="G91" s="184">
        <v>0</v>
      </c>
      <c r="H91" s="181" t="s">
        <v>27</v>
      </c>
      <c r="I91" s="182"/>
      <c r="J91" s="185">
        <v>1</v>
      </c>
    </row>
    <row r="92" spans="1:10">
      <c r="A92" s="174" t="s">
        <v>186</v>
      </c>
      <c r="B92" s="174" t="str">
        <f t="shared" si="6"/>
        <v>0</v>
      </c>
      <c r="C92" s="174" t="str">
        <f t="shared" si="10"/>
        <v>0</v>
      </c>
      <c r="D92" s="177">
        <v>2010903</v>
      </c>
      <c r="E92" s="186" t="s">
        <v>58</v>
      </c>
      <c r="F92" s="179">
        <v>0</v>
      </c>
      <c r="G92" s="184">
        <v>0</v>
      </c>
      <c r="H92" s="181" t="s">
        <v>27</v>
      </c>
      <c r="I92" s="182"/>
      <c r="J92" s="185">
        <v>1</v>
      </c>
    </row>
    <row r="93" spans="1:10">
      <c r="A93" s="174" t="s">
        <v>187</v>
      </c>
      <c r="B93" s="174" t="str">
        <f t="shared" si="6"/>
        <v>0</v>
      </c>
      <c r="C93" s="174" t="str">
        <f t="shared" si="10"/>
        <v>0</v>
      </c>
      <c r="D93" s="177">
        <v>2010905</v>
      </c>
      <c r="E93" s="183" t="s">
        <v>188</v>
      </c>
      <c r="F93" s="179">
        <v>0</v>
      </c>
      <c r="G93" s="184">
        <v>0</v>
      </c>
      <c r="H93" s="181" t="s">
        <v>27</v>
      </c>
      <c r="I93" s="182"/>
      <c r="J93" s="185">
        <v>1</v>
      </c>
    </row>
    <row r="94" spans="1:10">
      <c r="A94" s="174" t="s">
        <v>189</v>
      </c>
      <c r="B94" s="174" t="str">
        <f t="shared" si="6"/>
        <v>0</v>
      </c>
      <c r="C94" s="174" t="str">
        <f t="shared" si="10"/>
        <v>0</v>
      </c>
      <c r="D94" s="177">
        <v>2010907</v>
      </c>
      <c r="E94" s="183" t="s">
        <v>190</v>
      </c>
      <c r="F94" s="179">
        <v>0</v>
      </c>
      <c r="G94" s="184">
        <v>0</v>
      </c>
      <c r="H94" s="181" t="s">
        <v>27</v>
      </c>
      <c r="I94" s="182"/>
      <c r="J94" s="185">
        <v>1</v>
      </c>
    </row>
    <row r="95" spans="1:10">
      <c r="A95" s="174" t="s">
        <v>191</v>
      </c>
      <c r="B95" s="174" t="str">
        <f t="shared" si="6"/>
        <v>0</v>
      </c>
      <c r="C95" s="174" t="str">
        <f t="shared" si="10"/>
        <v>0</v>
      </c>
      <c r="D95" s="177">
        <v>2010908</v>
      </c>
      <c r="E95" s="183" t="s">
        <v>152</v>
      </c>
      <c r="F95" s="179">
        <v>0</v>
      </c>
      <c r="G95" s="184">
        <v>0</v>
      </c>
      <c r="H95" s="181" t="s">
        <v>27</v>
      </c>
      <c r="I95" s="182"/>
      <c r="J95" s="185">
        <v>1</v>
      </c>
    </row>
    <row r="96" spans="1:10">
      <c r="A96" s="174" t="s">
        <v>192</v>
      </c>
      <c r="B96" s="174" t="str">
        <f t="shared" ref="B96:B159" si="13">MID(D96,4,1)</f>
        <v>0</v>
      </c>
      <c r="C96" s="174" t="str">
        <f t="shared" si="10"/>
        <v>0</v>
      </c>
      <c r="D96" s="177">
        <v>2010909</v>
      </c>
      <c r="E96" s="183" t="s">
        <v>193</v>
      </c>
      <c r="F96" s="179">
        <v>0</v>
      </c>
      <c r="G96" s="184">
        <v>0</v>
      </c>
      <c r="H96" s="181" t="s">
        <v>27</v>
      </c>
      <c r="I96" s="182"/>
      <c r="J96" s="185">
        <v>1</v>
      </c>
    </row>
    <row r="97" spans="1:10">
      <c r="A97" s="174" t="s">
        <v>194</v>
      </c>
      <c r="B97" s="174" t="str">
        <f t="shared" si="13"/>
        <v>0</v>
      </c>
      <c r="C97" s="174" t="str">
        <f t="shared" si="10"/>
        <v>1</v>
      </c>
      <c r="D97" s="177">
        <v>2010910</v>
      </c>
      <c r="E97" s="183" t="s">
        <v>195</v>
      </c>
      <c r="F97" s="179">
        <v>0</v>
      </c>
      <c r="G97" s="184">
        <v>0</v>
      </c>
      <c r="H97" s="181" t="s">
        <v>27</v>
      </c>
      <c r="I97" s="182"/>
      <c r="J97" s="185">
        <v>1</v>
      </c>
    </row>
    <row r="98" spans="1:10">
      <c r="A98" s="174" t="s">
        <v>196</v>
      </c>
      <c r="B98" s="174" t="str">
        <f t="shared" si="13"/>
        <v>0</v>
      </c>
      <c r="C98" s="174" t="str">
        <f t="shared" si="10"/>
        <v>1</v>
      </c>
      <c r="D98" s="177">
        <v>2010911</v>
      </c>
      <c r="E98" s="183" t="s">
        <v>197</v>
      </c>
      <c r="F98" s="179">
        <v>0</v>
      </c>
      <c r="G98" s="184">
        <v>0</v>
      </c>
      <c r="H98" s="181" t="s">
        <v>27</v>
      </c>
      <c r="I98" s="182"/>
      <c r="J98" s="185">
        <v>1</v>
      </c>
    </row>
    <row r="99" spans="1:10">
      <c r="A99" s="174" t="s">
        <v>198</v>
      </c>
      <c r="B99" s="174" t="str">
        <f t="shared" si="13"/>
        <v>0</v>
      </c>
      <c r="C99" s="174" t="str">
        <f t="shared" si="10"/>
        <v>1</v>
      </c>
      <c r="D99" s="177">
        <v>2010912</v>
      </c>
      <c r="E99" s="183" t="s">
        <v>199</v>
      </c>
      <c r="F99" s="179">
        <v>0</v>
      </c>
      <c r="G99" s="184">
        <v>0</v>
      </c>
      <c r="H99" s="181" t="s">
        <v>27</v>
      </c>
      <c r="I99" s="182"/>
      <c r="J99" s="185">
        <v>1</v>
      </c>
    </row>
    <row r="100" spans="1:10">
      <c r="A100" s="174" t="s">
        <v>200</v>
      </c>
      <c r="B100" s="174" t="str">
        <f t="shared" si="13"/>
        <v>0</v>
      </c>
      <c r="C100" s="174" t="str">
        <f t="shared" si="10"/>
        <v>5</v>
      </c>
      <c r="D100" s="177">
        <v>2010950</v>
      </c>
      <c r="E100" s="186" t="s">
        <v>72</v>
      </c>
      <c r="F100" s="179">
        <v>0</v>
      </c>
      <c r="G100" s="184">
        <v>0</v>
      </c>
      <c r="H100" s="181" t="s">
        <v>27</v>
      </c>
      <c r="I100" s="182"/>
      <c r="J100" s="185">
        <v>1</v>
      </c>
    </row>
    <row r="101" spans="1:10">
      <c r="A101" s="174" t="s">
        <v>201</v>
      </c>
      <c r="B101" s="174" t="str">
        <f t="shared" si="13"/>
        <v>0</v>
      </c>
      <c r="C101" s="174" t="str">
        <f t="shared" si="10"/>
        <v>9</v>
      </c>
      <c r="D101" s="177">
        <v>2010999</v>
      </c>
      <c r="E101" s="186" t="s">
        <v>202</v>
      </c>
      <c r="F101" s="179">
        <v>0</v>
      </c>
      <c r="G101" s="184">
        <v>0</v>
      </c>
      <c r="H101" s="181" t="s">
        <v>27</v>
      </c>
      <c r="I101" s="182"/>
      <c r="J101" s="185">
        <v>1</v>
      </c>
    </row>
    <row r="102" spans="1:10">
      <c r="A102" s="174" t="s">
        <v>203</v>
      </c>
      <c r="B102" s="174" t="str">
        <f t="shared" si="13"/>
        <v>1</v>
      </c>
      <c r="C102" s="174" t="str">
        <f t="shared" si="10"/>
        <v/>
      </c>
      <c r="D102" s="177">
        <v>20111</v>
      </c>
      <c r="E102" s="189" t="s">
        <v>204</v>
      </c>
      <c r="F102" s="179">
        <f t="shared" ref="F102:H102" si="14">SUM(F103:F110)</f>
        <v>915</v>
      </c>
      <c r="G102" s="180">
        <f t="shared" si="14"/>
        <v>1053</v>
      </c>
      <c r="H102" s="181">
        <f>G102/$F102-1</f>
        <v>0.150819672131147</v>
      </c>
      <c r="I102" s="182"/>
    </row>
    <row r="103" spans="1:10">
      <c r="A103" s="174" t="s">
        <v>205</v>
      </c>
      <c r="B103" s="174" t="str">
        <f t="shared" si="13"/>
        <v>1</v>
      </c>
      <c r="C103" s="174" t="str">
        <f t="shared" si="10"/>
        <v>0</v>
      </c>
      <c r="D103" s="177">
        <v>2011101</v>
      </c>
      <c r="E103" s="183" t="s">
        <v>54</v>
      </c>
      <c r="F103" s="179">
        <v>861</v>
      </c>
      <c r="G103" s="184">
        <v>752</v>
      </c>
      <c r="H103" s="181">
        <f>G103/$F103-1</f>
        <v>-0.126596980255517</v>
      </c>
      <c r="I103" s="182"/>
      <c r="J103" s="185">
        <v>1</v>
      </c>
    </row>
    <row r="104" spans="1:10">
      <c r="A104" s="174" t="s">
        <v>206</v>
      </c>
      <c r="B104" s="174" t="str">
        <f t="shared" si="13"/>
        <v>1</v>
      </c>
      <c r="C104" s="174" t="str">
        <f t="shared" si="10"/>
        <v>0</v>
      </c>
      <c r="D104" s="177">
        <v>2011102</v>
      </c>
      <c r="E104" s="183" t="s">
        <v>56</v>
      </c>
      <c r="F104" s="179">
        <v>38</v>
      </c>
      <c r="G104" s="184">
        <v>301</v>
      </c>
      <c r="H104" s="181">
        <f>G104/$F104-1</f>
        <v>6.92105263157895</v>
      </c>
      <c r="I104" s="182"/>
      <c r="J104" s="185">
        <v>1</v>
      </c>
    </row>
    <row r="105" spans="1:10">
      <c r="A105" s="174" t="s">
        <v>207</v>
      </c>
      <c r="B105" s="174" t="str">
        <f t="shared" si="13"/>
        <v>1</v>
      </c>
      <c r="C105" s="174" t="str">
        <f t="shared" si="10"/>
        <v>0</v>
      </c>
      <c r="D105" s="177">
        <v>2011103</v>
      </c>
      <c r="E105" s="183" t="s">
        <v>58</v>
      </c>
      <c r="F105" s="179">
        <v>0</v>
      </c>
      <c r="G105" s="184">
        <v>0</v>
      </c>
      <c r="H105" s="181" t="s">
        <v>27</v>
      </c>
      <c r="I105" s="182"/>
      <c r="J105" s="185">
        <v>1</v>
      </c>
    </row>
    <row r="106" spans="1:10">
      <c r="A106" s="174" t="s">
        <v>208</v>
      </c>
      <c r="B106" s="174" t="str">
        <f t="shared" si="13"/>
        <v>1</v>
      </c>
      <c r="C106" s="174" t="str">
        <f t="shared" si="10"/>
        <v>0</v>
      </c>
      <c r="D106" s="177">
        <v>2011104</v>
      </c>
      <c r="E106" s="186" t="s">
        <v>209</v>
      </c>
      <c r="F106" s="179">
        <v>0</v>
      </c>
      <c r="G106" s="184">
        <v>0</v>
      </c>
      <c r="H106" s="181" t="s">
        <v>27</v>
      </c>
      <c r="I106" s="182"/>
      <c r="J106" s="185">
        <v>1</v>
      </c>
    </row>
    <row r="107" spans="1:10">
      <c r="A107" s="174" t="s">
        <v>210</v>
      </c>
      <c r="B107" s="174" t="str">
        <f t="shared" si="13"/>
        <v>1</v>
      </c>
      <c r="C107" s="174" t="str">
        <f t="shared" si="10"/>
        <v>0</v>
      </c>
      <c r="D107" s="177">
        <v>2011105</v>
      </c>
      <c r="E107" s="186" t="s">
        <v>211</v>
      </c>
      <c r="F107" s="179">
        <v>0</v>
      </c>
      <c r="G107" s="184">
        <v>0</v>
      </c>
      <c r="H107" s="181" t="s">
        <v>27</v>
      </c>
      <c r="I107" s="182"/>
      <c r="J107" s="185">
        <v>1</v>
      </c>
    </row>
    <row r="108" spans="1:10">
      <c r="A108" s="174" t="s">
        <v>212</v>
      </c>
      <c r="B108" s="174" t="str">
        <f t="shared" si="13"/>
        <v>1</v>
      </c>
      <c r="C108" s="174" t="str">
        <f t="shared" si="10"/>
        <v>0</v>
      </c>
      <c r="D108" s="177">
        <v>2011106</v>
      </c>
      <c r="E108" s="186" t="s">
        <v>213</v>
      </c>
      <c r="F108" s="179">
        <v>0</v>
      </c>
      <c r="G108" s="184">
        <v>0</v>
      </c>
      <c r="H108" s="181" t="s">
        <v>27</v>
      </c>
      <c r="I108" s="182"/>
      <c r="J108" s="185">
        <v>1</v>
      </c>
    </row>
    <row r="109" spans="1:10">
      <c r="A109" s="174" t="s">
        <v>214</v>
      </c>
      <c r="B109" s="174" t="str">
        <f t="shared" si="13"/>
        <v>1</v>
      </c>
      <c r="C109" s="174" t="str">
        <f t="shared" si="10"/>
        <v>5</v>
      </c>
      <c r="D109" s="177">
        <v>2011150</v>
      </c>
      <c r="E109" s="183" t="s">
        <v>72</v>
      </c>
      <c r="F109" s="179">
        <v>0</v>
      </c>
      <c r="G109" s="184">
        <v>0</v>
      </c>
      <c r="H109" s="181" t="s">
        <v>27</v>
      </c>
      <c r="I109" s="182"/>
      <c r="J109" s="185">
        <v>1</v>
      </c>
    </row>
    <row r="110" spans="1:10">
      <c r="A110" s="174" t="s">
        <v>215</v>
      </c>
      <c r="B110" s="174" t="str">
        <f t="shared" si="13"/>
        <v>1</v>
      </c>
      <c r="C110" s="174" t="str">
        <f t="shared" si="10"/>
        <v>9</v>
      </c>
      <c r="D110" s="177">
        <v>2011199</v>
      </c>
      <c r="E110" s="183" t="s">
        <v>216</v>
      </c>
      <c r="F110" s="179">
        <v>16</v>
      </c>
      <c r="G110" s="184">
        <v>0</v>
      </c>
      <c r="H110" s="181">
        <f>G110/$F110-1</f>
        <v>-1</v>
      </c>
      <c r="I110" s="182"/>
      <c r="J110" s="185">
        <v>1</v>
      </c>
    </row>
    <row r="111" spans="1:10">
      <c r="A111" s="174" t="s">
        <v>217</v>
      </c>
      <c r="B111" s="174" t="str">
        <f t="shared" si="13"/>
        <v>1</v>
      </c>
      <c r="C111" s="174" t="str">
        <f t="shared" si="10"/>
        <v/>
      </c>
      <c r="D111" s="177">
        <v>20113</v>
      </c>
      <c r="E111" s="178" t="s">
        <v>218</v>
      </c>
      <c r="F111" s="179">
        <f t="shared" ref="F111:H111" si="15">SUM(F112:F121)</f>
        <v>619</v>
      </c>
      <c r="G111" s="180">
        <f t="shared" si="15"/>
        <v>4791</v>
      </c>
      <c r="H111" s="181">
        <f>G111/$F111-1</f>
        <v>6.73990306946688</v>
      </c>
      <c r="I111" s="182"/>
    </row>
    <row r="112" spans="1:10">
      <c r="B112" s="174" t="str">
        <f t="shared" si="13"/>
        <v>1</v>
      </c>
      <c r="C112" s="174" t="str">
        <f t="shared" si="10"/>
        <v>0</v>
      </c>
      <c r="D112" s="177">
        <v>2011301</v>
      </c>
      <c r="E112" s="183" t="s">
        <v>54</v>
      </c>
      <c r="F112" s="179">
        <v>83</v>
      </c>
      <c r="G112" s="184">
        <v>72</v>
      </c>
      <c r="H112" s="181">
        <f>G112/$F112-1</f>
        <v>-0.132530120481928</v>
      </c>
      <c r="I112" s="182"/>
      <c r="J112" s="185">
        <v>1</v>
      </c>
    </row>
    <row r="113" spans="1:10">
      <c r="B113" s="174" t="str">
        <f t="shared" si="13"/>
        <v>1</v>
      </c>
      <c r="C113" s="174" t="str">
        <f t="shared" si="10"/>
        <v>0</v>
      </c>
      <c r="D113" s="177">
        <v>2011302</v>
      </c>
      <c r="E113" s="183" t="s">
        <v>56</v>
      </c>
      <c r="F113" s="179">
        <v>0</v>
      </c>
      <c r="G113" s="184">
        <v>2</v>
      </c>
      <c r="H113" s="181" t="s">
        <v>27</v>
      </c>
      <c r="I113" s="182"/>
      <c r="J113" s="185">
        <v>1</v>
      </c>
    </row>
    <row r="114" spans="1:10">
      <c r="A114" s="174" t="s">
        <v>219</v>
      </c>
      <c r="B114" s="174" t="str">
        <f t="shared" si="13"/>
        <v>1</v>
      </c>
      <c r="C114" s="174" t="str">
        <f t="shared" si="10"/>
        <v>0</v>
      </c>
      <c r="D114" s="177">
        <v>2011303</v>
      </c>
      <c r="E114" s="183" t="s">
        <v>58</v>
      </c>
      <c r="F114" s="179">
        <v>0</v>
      </c>
      <c r="G114" s="184">
        <v>0</v>
      </c>
      <c r="H114" s="181" t="s">
        <v>27</v>
      </c>
      <c r="I114" s="182"/>
      <c r="J114" s="185">
        <v>1</v>
      </c>
    </row>
    <row r="115" spans="1:10">
      <c r="A115" s="174" t="s">
        <v>220</v>
      </c>
      <c r="B115" s="174" t="str">
        <f t="shared" si="13"/>
        <v>1</v>
      </c>
      <c r="C115" s="174" t="str">
        <f t="shared" si="10"/>
        <v>0</v>
      </c>
      <c r="D115" s="177">
        <v>2011304</v>
      </c>
      <c r="E115" s="186" t="s">
        <v>221</v>
      </c>
      <c r="F115" s="179">
        <v>0</v>
      </c>
      <c r="G115" s="184">
        <v>0</v>
      </c>
      <c r="H115" s="181" t="s">
        <v>27</v>
      </c>
      <c r="I115" s="182"/>
      <c r="J115" s="185">
        <v>1</v>
      </c>
    </row>
    <row r="116" spans="1:10">
      <c r="A116" s="174" t="s">
        <v>222</v>
      </c>
      <c r="B116" s="174" t="str">
        <f t="shared" si="13"/>
        <v>1</v>
      </c>
      <c r="C116" s="174" t="str">
        <f t="shared" si="10"/>
        <v>0</v>
      </c>
      <c r="D116" s="177">
        <v>2011305</v>
      </c>
      <c r="E116" s="186" t="s">
        <v>223</v>
      </c>
      <c r="F116" s="179">
        <v>0</v>
      </c>
      <c r="G116" s="184">
        <v>0</v>
      </c>
      <c r="H116" s="181" t="s">
        <v>27</v>
      </c>
      <c r="I116" s="182"/>
      <c r="J116" s="185">
        <v>1</v>
      </c>
    </row>
    <row r="117" spans="1:10">
      <c r="A117" s="174" t="s">
        <v>224</v>
      </c>
      <c r="B117" s="174" t="str">
        <f t="shared" si="13"/>
        <v>1</v>
      </c>
      <c r="C117" s="174" t="str">
        <f t="shared" si="10"/>
        <v>0</v>
      </c>
      <c r="D117" s="177">
        <v>2011306</v>
      </c>
      <c r="E117" s="186" t="s">
        <v>225</v>
      </c>
      <c r="F117" s="179">
        <v>0</v>
      </c>
      <c r="G117" s="184">
        <v>0</v>
      </c>
      <c r="H117" s="181" t="s">
        <v>27</v>
      </c>
      <c r="I117" s="182"/>
      <c r="J117" s="185">
        <v>1</v>
      </c>
    </row>
    <row r="118" spans="1:10">
      <c r="A118" s="174" t="s">
        <v>226</v>
      </c>
      <c r="B118" s="174" t="str">
        <f t="shared" si="13"/>
        <v>1</v>
      </c>
      <c r="C118" s="174" t="str">
        <f t="shared" si="10"/>
        <v>0</v>
      </c>
      <c r="D118" s="177">
        <v>2011307</v>
      </c>
      <c r="E118" s="183" t="s">
        <v>227</v>
      </c>
      <c r="F118" s="179">
        <v>0</v>
      </c>
      <c r="G118" s="184">
        <v>0</v>
      </c>
      <c r="H118" s="181" t="s">
        <v>27</v>
      </c>
      <c r="I118" s="182"/>
      <c r="J118" s="185">
        <v>1</v>
      </c>
    </row>
    <row r="119" spans="1:10">
      <c r="A119" s="174" t="s">
        <v>228</v>
      </c>
      <c r="B119" s="174" t="str">
        <f t="shared" si="13"/>
        <v>1</v>
      </c>
      <c r="C119" s="174" t="str">
        <f t="shared" si="10"/>
        <v>0</v>
      </c>
      <c r="D119" s="177">
        <v>2011308</v>
      </c>
      <c r="E119" s="183" t="s">
        <v>229</v>
      </c>
      <c r="F119" s="179">
        <v>357</v>
      </c>
      <c r="G119" s="184">
        <v>4533</v>
      </c>
      <c r="H119" s="181">
        <f>G119/$F119-1</f>
        <v>11.6974789915966</v>
      </c>
      <c r="I119" s="182"/>
      <c r="J119" s="185">
        <v>1</v>
      </c>
    </row>
    <row r="120" spans="1:10">
      <c r="A120" s="174" t="s">
        <v>230</v>
      </c>
      <c r="B120" s="174" t="str">
        <f t="shared" si="13"/>
        <v>1</v>
      </c>
      <c r="C120" s="174" t="str">
        <f t="shared" si="10"/>
        <v>5</v>
      </c>
      <c r="D120" s="177">
        <v>2011350</v>
      </c>
      <c r="E120" s="183" t="s">
        <v>72</v>
      </c>
      <c r="F120" s="179">
        <v>0</v>
      </c>
      <c r="G120" s="184">
        <v>0</v>
      </c>
      <c r="H120" s="181" t="s">
        <v>27</v>
      </c>
      <c r="I120" s="182"/>
      <c r="J120" s="185">
        <v>1</v>
      </c>
    </row>
    <row r="121" spans="1:10">
      <c r="A121" s="174" t="s">
        <v>231</v>
      </c>
      <c r="B121" s="174" t="str">
        <f t="shared" si="13"/>
        <v>1</v>
      </c>
      <c r="C121" s="174" t="str">
        <f t="shared" si="10"/>
        <v>9</v>
      </c>
      <c r="D121" s="177">
        <v>2011399</v>
      </c>
      <c r="E121" s="186" t="s">
        <v>232</v>
      </c>
      <c r="F121" s="179">
        <v>179</v>
      </c>
      <c r="G121" s="184">
        <v>184</v>
      </c>
      <c r="H121" s="181">
        <f>G121/$F121-1</f>
        <v>0.0279329608938548</v>
      </c>
      <c r="I121" s="182"/>
      <c r="J121" s="185">
        <v>1</v>
      </c>
    </row>
    <row r="122" spans="1:10">
      <c r="A122" s="174" t="s">
        <v>233</v>
      </c>
      <c r="B122" s="174" t="str">
        <f t="shared" si="13"/>
        <v>1</v>
      </c>
      <c r="C122" s="174" t="str">
        <f t="shared" si="10"/>
        <v/>
      </c>
      <c r="D122" s="177">
        <v>20114</v>
      </c>
      <c r="E122" s="186" t="s">
        <v>234</v>
      </c>
      <c r="F122" s="179">
        <f t="shared" ref="F122:H122" si="16">SUM(F123:F133)</f>
        <v>0</v>
      </c>
      <c r="G122" s="180">
        <f t="shared" si="16"/>
        <v>43</v>
      </c>
      <c r="H122" s="181" t="s">
        <v>27</v>
      </c>
      <c r="I122" s="182"/>
    </row>
    <row r="123" spans="1:10">
      <c r="A123" s="174" t="s">
        <v>235</v>
      </c>
      <c r="B123" s="174" t="str">
        <f t="shared" si="13"/>
        <v>1</v>
      </c>
      <c r="C123" s="174" t="str">
        <f t="shared" si="10"/>
        <v>0</v>
      </c>
      <c r="D123" s="177">
        <v>2011401</v>
      </c>
      <c r="E123" s="186" t="s">
        <v>54</v>
      </c>
      <c r="F123" s="179">
        <v>0</v>
      </c>
      <c r="G123" s="184">
        <v>0</v>
      </c>
      <c r="H123" s="181" t="s">
        <v>27</v>
      </c>
      <c r="I123" s="182"/>
      <c r="J123" s="185">
        <v>1</v>
      </c>
    </row>
    <row r="124" spans="1:10">
      <c r="B124" s="174" t="str">
        <f t="shared" si="13"/>
        <v>1</v>
      </c>
      <c r="C124" s="174" t="str">
        <f t="shared" si="10"/>
        <v>0</v>
      </c>
      <c r="D124" s="177">
        <v>2011402</v>
      </c>
      <c r="E124" s="178" t="s">
        <v>56</v>
      </c>
      <c r="F124" s="179">
        <v>0</v>
      </c>
      <c r="G124" s="184">
        <v>0</v>
      </c>
      <c r="H124" s="181" t="s">
        <v>27</v>
      </c>
      <c r="I124" s="182"/>
      <c r="J124" s="185">
        <v>1</v>
      </c>
    </row>
    <row r="125" spans="1:10">
      <c r="B125" s="174" t="str">
        <f t="shared" si="13"/>
        <v>1</v>
      </c>
      <c r="C125" s="174" t="str">
        <f t="shared" si="10"/>
        <v>0</v>
      </c>
      <c r="D125" s="177">
        <v>2011403</v>
      </c>
      <c r="E125" s="183" t="s">
        <v>58</v>
      </c>
      <c r="F125" s="179">
        <v>0</v>
      </c>
      <c r="G125" s="184">
        <v>0</v>
      </c>
      <c r="H125" s="181" t="s">
        <v>27</v>
      </c>
      <c r="I125" s="182"/>
      <c r="J125" s="185">
        <v>1</v>
      </c>
    </row>
    <row r="126" spans="1:10">
      <c r="B126" s="174" t="str">
        <f t="shared" si="13"/>
        <v>1</v>
      </c>
      <c r="C126" s="174" t="str">
        <f t="shared" si="10"/>
        <v>0</v>
      </c>
      <c r="D126" s="177">
        <v>2011404</v>
      </c>
      <c r="E126" s="183" t="s">
        <v>236</v>
      </c>
      <c r="F126" s="179">
        <v>0</v>
      </c>
      <c r="G126" s="184">
        <v>0</v>
      </c>
      <c r="H126" s="181" t="s">
        <v>27</v>
      </c>
      <c r="I126" s="182"/>
      <c r="J126" s="185">
        <v>1</v>
      </c>
    </row>
    <row r="127" spans="1:10">
      <c r="B127" s="174" t="str">
        <f t="shared" si="13"/>
        <v>1</v>
      </c>
      <c r="C127" s="174" t="str">
        <f t="shared" si="10"/>
        <v>0</v>
      </c>
      <c r="D127" s="177">
        <v>2011405</v>
      </c>
      <c r="E127" s="183" t="s">
        <v>237</v>
      </c>
      <c r="F127" s="179">
        <v>0</v>
      </c>
      <c r="G127" s="184">
        <v>0</v>
      </c>
      <c r="H127" s="181" t="s">
        <v>27</v>
      </c>
      <c r="I127" s="182"/>
      <c r="J127" s="185">
        <v>1</v>
      </c>
    </row>
    <row r="128" spans="1:10">
      <c r="B128" s="174" t="str">
        <f t="shared" si="13"/>
        <v>1</v>
      </c>
      <c r="C128" s="174" t="str">
        <f t="shared" si="10"/>
        <v>0</v>
      </c>
      <c r="D128" s="177">
        <v>2011408</v>
      </c>
      <c r="E128" s="186" t="s">
        <v>238</v>
      </c>
      <c r="F128" s="179">
        <v>0</v>
      </c>
      <c r="G128" s="184">
        <v>0</v>
      </c>
      <c r="H128" s="181" t="s">
        <v>27</v>
      </c>
      <c r="I128" s="182"/>
      <c r="J128" s="185">
        <v>1</v>
      </c>
    </row>
    <row r="129" spans="1:10">
      <c r="A129" s="174" t="s">
        <v>239</v>
      </c>
      <c r="B129" s="174" t="str">
        <f t="shared" si="13"/>
        <v>1</v>
      </c>
      <c r="C129" s="174" t="str">
        <f t="shared" si="10"/>
        <v>0</v>
      </c>
      <c r="D129" s="177">
        <v>2011409</v>
      </c>
      <c r="E129" s="183" t="s">
        <v>240</v>
      </c>
      <c r="F129" s="179">
        <v>0</v>
      </c>
      <c r="G129" s="184">
        <v>43</v>
      </c>
      <c r="H129" s="181" t="s">
        <v>27</v>
      </c>
      <c r="I129" s="182"/>
      <c r="J129" s="185">
        <v>1</v>
      </c>
    </row>
    <row r="130" spans="1:10">
      <c r="A130" s="174" t="s">
        <v>241</v>
      </c>
      <c r="B130" s="174" t="str">
        <f t="shared" si="13"/>
        <v>1</v>
      </c>
      <c r="C130" s="174" t="str">
        <f t="shared" si="10"/>
        <v>1</v>
      </c>
      <c r="D130" s="177">
        <v>2011410</v>
      </c>
      <c r="E130" s="183" t="s">
        <v>242</v>
      </c>
      <c r="F130" s="179">
        <v>0</v>
      </c>
      <c r="G130" s="184">
        <v>0</v>
      </c>
      <c r="H130" s="181" t="s">
        <v>27</v>
      </c>
      <c r="I130" s="182"/>
      <c r="J130" s="185">
        <v>1</v>
      </c>
    </row>
    <row r="131" spans="1:10">
      <c r="A131" s="174" t="s">
        <v>243</v>
      </c>
      <c r="B131" s="174" t="str">
        <f t="shared" si="13"/>
        <v>1</v>
      </c>
      <c r="C131" s="174" t="str">
        <f t="shared" si="10"/>
        <v>1</v>
      </c>
      <c r="D131" s="177">
        <v>2011411</v>
      </c>
      <c r="E131" s="183" t="s">
        <v>244</v>
      </c>
      <c r="F131" s="179">
        <v>0</v>
      </c>
      <c r="G131" s="184">
        <v>0</v>
      </c>
      <c r="H131" s="181" t="s">
        <v>27</v>
      </c>
      <c r="I131" s="182"/>
      <c r="J131" s="185">
        <v>1</v>
      </c>
    </row>
    <row r="132" spans="1:10">
      <c r="A132" s="174" t="s">
        <v>245</v>
      </c>
      <c r="B132" s="174" t="str">
        <f t="shared" si="13"/>
        <v>1</v>
      </c>
      <c r="C132" s="174" t="str">
        <f t="shared" si="10"/>
        <v>5</v>
      </c>
      <c r="D132" s="177">
        <v>2011450</v>
      </c>
      <c r="E132" s="183" t="s">
        <v>72</v>
      </c>
      <c r="F132" s="179">
        <v>0</v>
      </c>
      <c r="G132" s="184">
        <v>0</v>
      </c>
      <c r="H132" s="181" t="s">
        <v>27</v>
      </c>
      <c r="I132" s="182"/>
      <c r="J132" s="185">
        <v>1</v>
      </c>
    </row>
    <row r="133" spans="1:10">
      <c r="A133" s="174" t="s">
        <v>246</v>
      </c>
      <c r="B133" s="174" t="str">
        <f t="shared" si="13"/>
        <v>1</v>
      </c>
      <c r="C133" s="174" t="str">
        <f t="shared" si="10"/>
        <v>9</v>
      </c>
      <c r="D133" s="177">
        <v>2011499</v>
      </c>
      <c r="E133" s="183" t="s">
        <v>247</v>
      </c>
      <c r="F133" s="179">
        <v>0</v>
      </c>
      <c r="G133" s="184">
        <v>0</v>
      </c>
      <c r="H133" s="181" t="s">
        <v>27</v>
      </c>
      <c r="I133" s="182"/>
      <c r="J133" s="185">
        <v>1</v>
      </c>
    </row>
    <row r="134" spans="1:10">
      <c r="A134" s="174" t="s">
        <v>248</v>
      </c>
      <c r="B134" s="174" t="str">
        <f t="shared" si="13"/>
        <v>2</v>
      </c>
      <c r="C134" s="174" t="str">
        <f t="shared" si="10"/>
        <v/>
      </c>
      <c r="D134" s="177">
        <v>20123</v>
      </c>
      <c r="E134" s="183" t="s">
        <v>249</v>
      </c>
      <c r="F134" s="179">
        <f t="shared" ref="F134:H134" si="17">SUM(F135:F140)</f>
        <v>63</v>
      </c>
      <c r="G134" s="180">
        <f t="shared" si="17"/>
        <v>65</v>
      </c>
      <c r="H134" s="181">
        <f>G134/$F134-1</f>
        <v>0.0317460317460319</v>
      </c>
      <c r="I134" s="182"/>
    </row>
    <row r="135" spans="1:10">
      <c r="A135" s="174" t="s">
        <v>250</v>
      </c>
      <c r="B135" s="174" t="str">
        <f t="shared" si="13"/>
        <v>2</v>
      </c>
      <c r="C135" s="174" t="str">
        <f t="shared" si="10"/>
        <v>0</v>
      </c>
      <c r="D135" s="177">
        <v>2012301</v>
      </c>
      <c r="E135" s="183" t="s">
        <v>54</v>
      </c>
      <c r="F135" s="179">
        <v>63</v>
      </c>
      <c r="G135" s="184">
        <v>65</v>
      </c>
      <c r="H135" s="181">
        <f>G135/$F135-1</f>
        <v>0.0317460317460319</v>
      </c>
      <c r="I135" s="182"/>
      <c r="J135" s="185">
        <v>1</v>
      </c>
    </row>
    <row r="136" spans="1:10">
      <c r="A136" s="174" t="s">
        <v>251</v>
      </c>
      <c r="B136" s="174" t="str">
        <f t="shared" si="13"/>
        <v>2</v>
      </c>
      <c r="C136" s="174" t="str">
        <f t="shared" ref="C136:C199" si="18">MID(D136,6,1)</f>
        <v>0</v>
      </c>
      <c r="D136" s="177">
        <v>2012302</v>
      </c>
      <c r="E136" s="183" t="s">
        <v>56</v>
      </c>
      <c r="F136" s="179">
        <v>0</v>
      </c>
      <c r="G136" s="184">
        <v>0</v>
      </c>
      <c r="H136" s="181" t="s">
        <v>27</v>
      </c>
      <c r="I136" s="182"/>
      <c r="J136" s="185">
        <v>1</v>
      </c>
    </row>
    <row r="137" spans="1:10">
      <c r="A137" s="174" t="s">
        <v>252</v>
      </c>
      <c r="B137" s="174" t="str">
        <f t="shared" si="13"/>
        <v>2</v>
      </c>
      <c r="C137" s="174" t="str">
        <f t="shared" si="18"/>
        <v>0</v>
      </c>
      <c r="D137" s="177">
        <v>2012303</v>
      </c>
      <c r="E137" s="186" t="s">
        <v>58</v>
      </c>
      <c r="F137" s="179">
        <v>0</v>
      </c>
      <c r="G137" s="184">
        <v>0</v>
      </c>
      <c r="H137" s="181" t="s">
        <v>27</v>
      </c>
      <c r="I137" s="182"/>
      <c r="J137" s="185">
        <v>1</v>
      </c>
    </row>
    <row r="138" spans="1:10">
      <c r="A138" s="174" t="s">
        <v>253</v>
      </c>
      <c r="B138" s="174" t="str">
        <f t="shared" si="13"/>
        <v>2</v>
      </c>
      <c r="C138" s="174" t="str">
        <f t="shared" si="18"/>
        <v>0</v>
      </c>
      <c r="D138" s="177">
        <v>2012304</v>
      </c>
      <c r="E138" s="186" t="s">
        <v>254</v>
      </c>
      <c r="F138" s="179">
        <v>0</v>
      </c>
      <c r="G138" s="184">
        <v>0</v>
      </c>
      <c r="H138" s="181" t="s">
        <v>27</v>
      </c>
      <c r="I138" s="182"/>
      <c r="J138" s="185">
        <v>1</v>
      </c>
    </row>
    <row r="139" spans="1:10">
      <c r="A139" s="174" t="s">
        <v>255</v>
      </c>
      <c r="B139" s="174" t="str">
        <f t="shared" si="13"/>
        <v>2</v>
      </c>
      <c r="C139" s="174" t="str">
        <f t="shared" si="18"/>
        <v>5</v>
      </c>
      <c r="D139" s="177">
        <v>2012350</v>
      </c>
      <c r="E139" s="186" t="s">
        <v>72</v>
      </c>
      <c r="F139" s="179">
        <v>0</v>
      </c>
      <c r="G139" s="184">
        <v>0</v>
      </c>
      <c r="H139" s="181" t="s">
        <v>27</v>
      </c>
      <c r="I139" s="182"/>
      <c r="J139" s="185">
        <v>1</v>
      </c>
    </row>
    <row r="140" spans="1:10">
      <c r="A140" s="174" t="s">
        <v>256</v>
      </c>
      <c r="B140" s="174" t="str">
        <f t="shared" si="13"/>
        <v>2</v>
      </c>
      <c r="C140" s="174" t="str">
        <f t="shared" si="18"/>
        <v>9</v>
      </c>
      <c r="D140" s="177">
        <v>2012399</v>
      </c>
      <c r="E140" s="178" t="s">
        <v>257</v>
      </c>
      <c r="F140" s="179">
        <v>0</v>
      </c>
      <c r="G140" s="184">
        <v>0</v>
      </c>
      <c r="H140" s="181" t="s">
        <v>27</v>
      </c>
      <c r="I140" s="182"/>
      <c r="J140" s="185">
        <v>1</v>
      </c>
    </row>
    <row r="141" spans="1:10">
      <c r="A141" s="174" t="s">
        <v>258</v>
      </c>
      <c r="B141" s="174" t="str">
        <f t="shared" si="13"/>
        <v>2</v>
      </c>
      <c r="C141" s="174" t="str">
        <f t="shared" si="18"/>
        <v/>
      </c>
      <c r="D141" s="177">
        <v>20125</v>
      </c>
      <c r="E141" s="183" t="s">
        <v>259</v>
      </c>
      <c r="F141" s="179">
        <f t="shared" ref="F141:H141" si="19">SUM(F142:F148)</f>
        <v>0</v>
      </c>
      <c r="G141" s="180">
        <f t="shared" si="19"/>
        <v>0</v>
      </c>
      <c r="H141" s="181" t="s">
        <v>27</v>
      </c>
      <c r="I141" s="182"/>
    </row>
    <row r="142" spans="1:10">
      <c r="A142" s="174" t="s">
        <v>260</v>
      </c>
      <c r="B142" s="174" t="str">
        <f t="shared" si="13"/>
        <v>2</v>
      </c>
      <c r="C142" s="174" t="str">
        <f t="shared" si="18"/>
        <v>0</v>
      </c>
      <c r="D142" s="177">
        <v>2012501</v>
      </c>
      <c r="E142" s="183" t="s">
        <v>54</v>
      </c>
      <c r="F142" s="179">
        <v>0</v>
      </c>
      <c r="G142" s="184">
        <v>0</v>
      </c>
      <c r="H142" s="181" t="s">
        <v>27</v>
      </c>
      <c r="I142" s="182"/>
      <c r="J142" s="185">
        <v>1</v>
      </c>
    </row>
    <row r="143" spans="1:10">
      <c r="A143" s="174" t="s">
        <v>261</v>
      </c>
      <c r="B143" s="174" t="str">
        <f t="shared" si="13"/>
        <v>2</v>
      </c>
      <c r="C143" s="174" t="str">
        <f t="shared" si="18"/>
        <v>0</v>
      </c>
      <c r="D143" s="177">
        <v>2012502</v>
      </c>
      <c r="E143" s="186" t="s">
        <v>56</v>
      </c>
      <c r="F143" s="179">
        <v>0</v>
      </c>
      <c r="G143" s="184">
        <v>0</v>
      </c>
      <c r="H143" s="181" t="s">
        <v>27</v>
      </c>
      <c r="I143" s="182"/>
      <c r="J143" s="185">
        <v>1</v>
      </c>
    </row>
    <row r="144" spans="1:10">
      <c r="A144" s="174" t="s">
        <v>262</v>
      </c>
      <c r="B144" s="174" t="str">
        <f t="shared" si="13"/>
        <v>2</v>
      </c>
      <c r="C144" s="174" t="str">
        <f t="shared" si="18"/>
        <v>0</v>
      </c>
      <c r="D144" s="177">
        <v>2012503</v>
      </c>
      <c r="E144" s="186" t="s">
        <v>58</v>
      </c>
      <c r="F144" s="179">
        <v>0</v>
      </c>
      <c r="G144" s="184">
        <v>0</v>
      </c>
      <c r="H144" s="181" t="s">
        <v>27</v>
      </c>
      <c r="I144" s="182"/>
      <c r="J144" s="185">
        <v>1</v>
      </c>
    </row>
    <row r="145" spans="1:10">
      <c r="A145" s="174" t="s">
        <v>263</v>
      </c>
      <c r="B145" s="174" t="str">
        <f t="shared" si="13"/>
        <v>2</v>
      </c>
      <c r="C145" s="174" t="str">
        <f t="shared" si="18"/>
        <v>0</v>
      </c>
      <c r="D145" s="177">
        <v>2012504</v>
      </c>
      <c r="E145" s="186" t="s">
        <v>264</v>
      </c>
      <c r="F145" s="179">
        <v>0</v>
      </c>
      <c r="G145" s="184">
        <v>0</v>
      </c>
      <c r="H145" s="181" t="s">
        <v>27</v>
      </c>
      <c r="I145" s="182"/>
      <c r="J145" s="185">
        <v>1</v>
      </c>
    </row>
    <row r="146" spans="1:10">
      <c r="A146" s="174" t="s">
        <v>265</v>
      </c>
      <c r="B146" s="174" t="str">
        <f t="shared" si="13"/>
        <v>2</v>
      </c>
      <c r="C146" s="174" t="str">
        <f t="shared" si="18"/>
        <v>0</v>
      </c>
      <c r="D146" s="177">
        <v>2012505</v>
      </c>
      <c r="E146" s="178" t="s">
        <v>266</v>
      </c>
      <c r="F146" s="179">
        <v>0</v>
      </c>
      <c r="G146" s="184">
        <v>0</v>
      </c>
      <c r="H146" s="181" t="s">
        <v>27</v>
      </c>
      <c r="I146" s="182"/>
      <c r="J146" s="185">
        <v>1</v>
      </c>
    </row>
    <row r="147" spans="1:10">
      <c r="A147" s="174" t="s">
        <v>267</v>
      </c>
      <c r="B147" s="174" t="str">
        <f t="shared" si="13"/>
        <v>2</v>
      </c>
      <c r="C147" s="174" t="str">
        <f t="shared" si="18"/>
        <v>5</v>
      </c>
      <c r="D147" s="177">
        <v>2012550</v>
      </c>
      <c r="E147" s="183" t="s">
        <v>72</v>
      </c>
      <c r="F147" s="179">
        <v>0</v>
      </c>
      <c r="G147" s="184">
        <v>0</v>
      </c>
      <c r="H147" s="181" t="s">
        <v>27</v>
      </c>
      <c r="I147" s="182"/>
      <c r="J147" s="185">
        <v>1</v>
      </c>
    </row>
    <row r="148" spans="1:10">
      <c r="A148" s="174" t="s">
        <v>268</v>
      </c>
      <c r="B148" s="174" t="str">
        <f t="shared" si="13"/>
        <v>2</v>
      </c>
      <c r="C148" s="174" t="str">
        <f t="shared" si="18"/>
        <v>9</v>
      </c>
      <c r="D148" s="177">
        <v>2012599</v>
      </c>
      <c r="E148" s="183" t="s">
        <v>269</v>
      </c>
      <c r="F148" s="179">
        <v>0</v>
      </c>
      <c r="G148" s="184">
        <v>0</v>
      </c>
      <c r="H148" s="181" t="s">
        <v>27</v>
      </c>
      <c r="I148" s="182"/>
      <c r="J148" s="185">
        <v>1</v>
      </c>
    </row>
    <row r="149" spans="1:10">
      <c r="A149" s="174" t="s">
        <v>270</v>
      </c>
      <c r="B149" s="174" t="str">
        <f t="shared" si="13"/>
        <v>2</v>
      </c>
      <c r="C149" s="174" t="str">
        <f t="shared" si="18"/>
        <v/>
      </c>
      <c r="D149" s="177">
        <v>20126</v>
      </c>
      <c r="E149" s="186" t="s">
        <v>271</v>
      </c>
      <c r="F149" s="179">
        <f t="shared" ref="F149:H149" si="20">SUM(F150:F154)</f>
        <v>118</v>
      </c>
      <c r="G149" s="180">
        <f t="shared" si="20"/>
        <v>120</v>
      </c>
      <c r="H149" s="181">
        <f>G149/$F149-1</f>
        <v>0.0169491525423728</v>
      </c>
      <c r="I149" s="182"/>
    </row>
    <row r="150" spans="1:10">
      <c r="A150" s="174" t="s">
        <v>272</v>
      </c>
      <c r="B150" s="174" t="str">
        <f t="shared" si="13"/>
        <v>2</v>
      </c>
      <c r="C150" s="174" t="str">
        <f t="shared" si="18"/>
        <v>0</v>
      </c>
      <c r="D150" s="177">
        <v>2012601</v>
      </c>
      <c r="E150" s="186" t="s">
        <v>54</v>
      </c>
      <c r="F150" s="179">
        <v>0</v>
      </c>
      <c r="G150" s="184">
        <v>0</v>
      </c>
      <c r="H150" s="181" t="s">
        <v>27</v>
      </c>
      <c r="I150" s="182"/>
      <c r="J150" s="185">
        <v>1</v>
      </c>
    </row>
    <row r="151" spans="1:10">
      <c r="A151" s="174" t="s">
        <v>273</v>
      </c>
      <c r="B151" s="174" t="str">
        <f t="shared" si="13"/>
        <v>2</v>
      </c>
      <c r="C151" s="174" t="str">
        <f t="shared" si="18"/>
        <v>0</v>
      </c>
      <c r="D151" s="177">
        <v>2012602</v>
      </c>
      <c r="E151" s="186" t="s">
        <v>56</v>
      </c>
      <c r="F151" s="179">
        <v>0</v>
      </c>
      <c r="G151" s="184">
        <v>0</v>
      </c>
      <c r="H151" s="181" t="s">
        <v>27</v>
      </c>
      <c r="I151" s="182"/>
      <c r="J151" s="185">
        <v>1</v>
      </c>
    </row>
    <row r="152" spans="1:10">
      <c r="A152" s="174" t="s">
        <v>274</v>
      </c>
      <c r="B152" s="174" t="str">
        <f t="shared" si="13"/>
        <v>2</v>
      </c>
      <c r="C152" s="174" t="str">
        <f t="shared" si="18"/>
        <v>0</v>
      </c>
      <c r="D152" s="177">
        <v>2012603</v>
      </c>
      <c r="E152" s="183" t="s">
        <v>58</v>
      </c>
      <c r="F152" s="179">
        <v>0</v>
      </c>
      <c r="G152" s="184">
        <v>0</v>
      </c>
      <c r="H152" s="181" t="s">
        <v>27</v>
      </c>
      <c r="I152" s="182"/>
      <c r="J152" s="185">
        <v>1</v>
      </c>
    </row>
    <row r="153" spans="1:10">
      <c r="A153" s="174" t="s">
        <v>275</v>
      </c>
      <c r="B153" s="174" t="str">
        <f t="shared" si="13"/>
        <v>2</v>
      </c>
      <c r="C153" s="174" t="str">
        <f t="shared" si="18"/>
        <v>0</v>
      </c>
      <c r="D153" s="177">
        <v>2012604</v>
      </c>
      <c r="E153" s="187" t="s">
        <v>276</v>
      </c>
      <c r="F153" s="179">
        <v>0</v>
      </c>
      <c r="G153" s="184">
        <v>0</v>
      </c>
      <c r="H153" s="181" t="s">
        <v>27</v>
      </c>
      <c r="I153" s="182"/>
      <c r="J153" s="185">
        <v>1</v>
      </c>
    </row>
    <row r="154" spans="1:10">
      <c r="A154" s="174" t="s">
        <v>277</v>
      </c>
      <c r="B154" s="174" t="str">
        <f t="shared" si="13"/>
        <v>2</v>
      </c>
      <c r="C154" s="174" t="str">
        <f t="shared" si="18"/>
        <v>9</v>
      </c>
      <c r="D154" s="177">
        <v>2012699</v>
      </c>
      <c r="E154" s="183" t="s">
        <v>278</v>
      </c>
      <c r="F154" s="179">
        <v>118</v>
      </c>
      <c r="G154" s="184">
        <v>120</v>
      </c>
      <c r="H154" s="181">
        <f>G154/$F154-1</f>
        <v>0.0169491525423728</v>
      </c>
      <c r="I154" s="182"/>
      <c r="J154" s="185">
        <v>1</v>
      </c>
    </row>
    <row r="155" spans="1:10">
      <c r="A155" s="174" t="s">
        <v>279</v>
      </c>
      <c r="B155" s="174" t="str">
        <f t="shared" si="13"/>
        <v>2</v>
      </c>
      <c r="C155" s="174" t="str">
        <f t="shared" si="18"/>
        <v/>
      </c>
      <c r="D155" s="177">
        <v>20128</v>
      </c>
      <c r="E155" s="186" t="s">
        <v>280</v>
      </c>
      <c r="F155" s="179">
        <f t="shared" ref="F155:H155" si="21">SUM(F156:F161)</f>
        <v>88</v>
      </c>
      <c r="G155" s="180">
        <f t="shared" si="21"/>
        <v>61</v>
      </c>
      <c r="H155" s="181">
        <f>G155/$F155-1</f>
        <v>-0.306818181818182</v>
      </c>
      <c r="I155" s="182"/>
    </row>
    <row r="156" spans="1:10">
      <c r="A156" s="174" t="s">
        <v>281</v>
      </c>
      <c r="B156" s="174" t="str">
        <f t="shared" si="13"/>
        <v>2</v>
      </c>
      <c r="C156" s="174" t="str">
        <f t="shared" si="18"/>
        <v>0</v>
      </c>
      <c r="D156" s="177">
        <v>2012801</v>
      </c>
      <c r="E156" s="186" t="s">
        <v>54</v>
      </c>
      <c r="F156" s="179">
        <v>87</v>
      </c>
      <c r="G156" s="184">
        <v>61</v>
      </c>
      <c r="H156" s="181">
        <f>G156/$F156-1</f>
        <v>-0.298850574712644</v>
      </c>
      <c r="I156" s="182"/>
      <c r="J156" s="185">
        <v>1</v>
      </c>
    </row>
    <row r="157" spans="1:10">
      <c r="A157" s="174" t="s">
        <v>282</v>
      </c>
      <c r="B157" s="174" t="str">
        <f t="shared" si="13"/>
        <v>2</v>
      </c>
      <c r="C157" s="174" t="str">
        <f t="shared" si="18"/>
        <v>0</v>
      </c>
      <c r="D157" s="177">
        <v>2012802</v>
      </c>
      <c r="E157" s="186" t="s">
        <v>56</v>
      </c>
      <c r="F157" s="179">
        <v>1</v>
      </c>
      <c r="G157" s="184">
        <v>0</v>
      </c>
      <c r="H157" s="181">
        <f>G157/$F157-1</f>
        <v>-1</v>
      </c>
      <c r="I157" s="182"/>
      <c r="J157" s="185">
        <v>1</v>
      </c>
    </row>
    <row r="158" spans="1:10">
      <c r="A158" s="174" t="s">
        <v>283</v>
      </c>
      <c r="B158" s="174" t="str">
        <f t="shared" si="13"/>
        <v>2</v>
      </c>
      <c r="C158" s="174" t="str">
        <f t="shared" si="18"/>
        <v>0</v>
      </c>
      <c r="D158" s="177">
        <v>2012803</v>
      </c>
      <c r="E158" s="178" t="s">
        <v>58</v>
      </c>
      <c r="F158" s="179">
        <v>0</v>
      </c>
      <c r="G158" s="184">
        <v>0</v>
      </c>
      <c r="H158" s="181" t="s">
        <v>27</v>
      </c>
      <c r="I158" s="182"/>
      <c r="J158" s="185">
        <v>1</v>
      </c>
    </row>
    <row r="159" spans="1:10">
      <c r="A159" s="174" t="s">
        <v>284</v>
      </c>
      <c r="B159" s="174" t="str">
        <f t="shared" si="13"/>
        <v>2</v>
      </c>
      <c r="C159" s="174" t="str">
        <f t="shared" si="18"/>
        <v>0</v>
      </c>
      <c r="D159" s="177">
        <v>2012804</v>
      </c>
      <c r="E159" s="183" t="s">
        <v>85</v>
      </c>
      <c r="F159" s="179">
        <v>0</v>
      </c>
      <c r="G159" s="190">
        <v>0</v>
      </c>
      <c r="H159" s="181" t="s">
        <v>27</v>
      </c>
      <c r="I159" s="182"/>
      <c r="J159" s="185">
        <v>1</v>
      </c>
    </row>
    <row r="160" spans="1:10">
      <c r="A160" s="174" t="s">
        <v>285</v>
      </c>
      <c r="B160" s="174" t="str">
        <f t="shared" ref="B160:B223" si="22">MID(D160,4,1)</f>
        <v>2</v>
      </c>
      <c r="C160" s="174" t="str">
        <f t="shared" si="18"/>
        <v>5</v>
      </c>
      <c r="D160" s="177">
        <v>2012850</v>
      </c>
      <c r="E160" s="183" t="s">
        <v>72</v>
      </c>
      <c r="F160" s="179">
        <v>0</v>
      </c>
      <c r="G160" s="184">
        <v>0</v>
      </c>
      <c r="H160" s="181" t="s">
        <v>27</v>
      </c>
      <c r="I160" s="182"/>
      <c r="J160" s="185">
        <v>1</v>
      </c>
    </row>
    <row r="161" spans="1:10">
      <c r="B161" s="174" t="str">
        <f t="shared" si="22"/>
        <v>2</v>
      </c>
      <c r="C161" s="174" t="str">
        <f t="shared" si="18"/>
        <v>9</v>
      </c>
      <c r="D161" s="177">
        <v>2012899</v>
      </c>
      <c r="E161" s="183" t="s">
        <v>286</v>
      </c>
      <c r="F161" s="179">
        <v>0</v>
      </c>
      <c r="G161" s="184">
        <v>0</v>
      </c>
      <c r="H161" s="181" t="s">
        <v>27</v>
      </c>
      <c r="I161" s="182"/>
      <c r="J161" s="185">
        <v>1</v>
      </c>
    </row>
    <row r="162" spans="1:10">
      <c r="A162" s="174" t="s">
        <v>287</v>
      </c>
      <c r="B162" s="174" t="str">
        <f t="shared" si="22"/>
        <v>2</v>
      </c>
      <c r="C162" s="174" t="str">
        <f t="shared" si="18"/>
        <v/>
      </c>
      <c r="D162" s="177">
        <v>20129</v>
      </c>
      <c r="E162" s="186" t="s">
        <v>288</v>
      </c>
      <c r="F162" s="179">
        <f t="shared" ref="F162:H162" si="23">SUM(F163:F168)</f>
        <v>693</v>
      </c>
      <c r="G162" s="180">
        <f t="shared" si="23"/>
        <v>923</v>
      </c>
      <c r="H162" s="181">
        <f>G162/$F162-1</f>
        <v>0.331890331890332</v>
      </c>
      <c r="I162" s="182"/>
    </row>
    <row r="163" spans="1:10">
      <c r="A163" s="174" t="s">
        <v>289</v>
      </c>
      <c r="B163" s="174" t="str">
        <f t="shared" si="22"/>
        <v>2</v>
      </c>
      <c r="C163" s="174" t="str">
        <f t="shared" si="18"/>
        <v>0</v>
      </c>
      <c r="D163" s="177">
        <v>2012901</v>
      </c>
      <c r="E163" s="186" t="s">
        <v>54</v>
      </c>
      <c r="F163" s="179">
        <v>184</v>
      </c>
      <c r="G163" s="184">
        <v>194</v>
      </c>
      <c r="H163" s="181">
        <f>G163/$F163-1</f>
        <v>0.0543478260869565</v>
      </c>
      <c r="I163" s="182"/>
      <c r="J163" s="185">
        <v>1</v>
      </c>
    </row>
    <row r="164" spans="1:10">
      <c r="A164" s="174" t="s">
        <v>290</v>
      </c>
      <c r="B164" s="174" t="str">
        <f t="shared" si="22"/>
        <v>2</v>
      </c>
      <c r="C164" s="174" t="str">
        <f t="shared" si="18"/>
        <v>0</v>
      </c>
      <c r="D164" s="177">
        <v>2012902</v>
      </c>
      <c r="E164" s="186" t="s">
        <v>56</v>
      </c>
      <c r="F164" s="179">
        <v>69</v>
      </c>
      <c r="G164" s="184">
        <v>95</v>
      </c>
      <c r="H164" s="181">
        <f>G164/$F164-1</f>
        <v>0.376811594202898</v>
      </c>
      <c r="I164" s="182"/>
      <c r="J164" s="185">
        <v>1</v>
      </c>
    </row>
    <row r="165" spans="1:10">
      <c r="A165" s="174" t="s">
        <v>291</v>
      </c>
      <c r="B165" s="174" t="str">
        <f t="shared" si="22"/>
        <v>2</v>
      </c>
      <c r="C165" s="174" t="str">
        <f t="shared" si="18"/>
        <v>0</v>
      </c>
      <c r="D165" s="177">
        <v>2012903</v>
      </c>
      <c r="E165" s="183" t="s">
        <v>58</v>
      </c>
      <c r="F165" s="179">
        <v>0</v>
      </c>
      <c r="G165" s="184">
        <v>0</v>
      </c>
      <c r="H165" s="181" t="s">
        <v>27</v>
      </c>
      <c r="I165" s="182"/>
      <c r="J165" s="185">
        <v>1</v>
      </c>
    </row>
    <row r="166" spans="1:10">
      <c r="A166" s="174" t="s">
        <v>292</v>
      </c>
      <c r="B166" s="174" t="str">
        <f t="shared" si="22"/>
        <v>2</v>
      </c>
      <c r="C166" s="174" t="str">
        <f t="shared" si="18"/>
        <v>0</v>
      </c>
      <c r="D166" s="177">
        <v>2012906</v>
      </c>
      <c r="E166" s="183" t="s">
        <v>293</v>
      </c>
      <c r="F166" s="179">
        <v>0</v>
      </c>
      <c r="G166" s="184">
        <v>0</v>
      </c>
      <c r="H166" s="181" t="s">
        <v>27</v>
      </c>
      <c r="I166" s="182"/>
      <c r="J166" s="185">
        <v>1</v>
      </c>
    </row>
    <row r="167" spans="1:10">
      <c r="A167" s="174" t="s">
        <v>294</v>
      </c>
      <c r="B167" s="174" t="str">
        <f t="shared" si="22"/>
        <v>2</v>
      </c>
      <c r="C167" s="174" t="str">
        <f t="shared" si="18"/>
        <v>5</v>
      </c>
      <c r="D167" s="177">
        <v>2012950</v>
      </c>
      <c r="E167" s="186" t="s">
        <v>72</v>
      </c>
      <c r="F167" s="179">
        <v>0</v>
      </c>
      <c r="G167" s="184">
        <v>0</v>
      </c>
      <c r="H167" s="181" t="s">
        <v>27</v>
      </c>
      <c r="I167" s="182"/>
      <c r="J167" s="185">
        <v>1</v>
      </c>
    </row>
    <row r="168" spans="1:10">
      <c r="A168" s="174" t="s">
        <v>295</v>
      </c>
      <c r="B168" s="174" t="str">
        <f t="shared" si="22"/>
        <v>2</v>
      </c>
      <c r="C168" s="174" t="str">
        <f t="shared" si="18"/>
        <v>9</v>
      </c>
      <c r="D168" s="177">
        <v>2012999</v>
      </c>
      <c r="E168" s="186" t="s">
        <v>296</v>
      </c>
      <c r="F168" s="179">
        <v>440</v>
      </c>
      <c r="G168" s="184">
        <v>634</v>
      </c>
      <c r="H168" s="181">
        <f>G168/$F168-1</f>
        <v>0.440909090909091</v>
      </c>
      <c r="I168" s="182"/>
      <c r="J168" s="185">
        <v>1</v>
      </c>
    </row>
    <row r="169" spans="1:10">
      <c r="A169" s="174" t="s">
        <v>297</v>
      </c>
      <c r="B169" s="174" t="str">
        <f t="shared" si="22"/>
        <v>3</v>
      </c>
      <c r="C169" s="174" t="str">
        <f t="shared" si="18"/>
        <v/>
      </c>
      <c r="D169" s="177">
        <v>20131</v>
      </c>
      <c r="E169" s="186" t="s">
        <v>298</v>
      </c>
      <c r="F169" s="179">
        <f t="shared" ref="F169:H169" si="24">SUM(F170:F175)</f>
        <v>810</v>
      </c>
      <c r="G169" s="180">
        <f t="shared" si="24"/>
        <v>1118</v>
      </c>
      <c r="H169" s="181">
        <f>G169/$F169-1</f>
        <v>0.380246913580247</v>
      </c>
      <c r="I169" s="182"/>
    </row>
    <row r="170" spans="1:10">
      <c r="A170" s="174" t="s">
        <v>299</v>
      </c>
      <c r="B170" s="174" t="str">
        <f t="shared" si="22"/>
        <v>3</v>
      </c>
      <c r="C170" s="174" t="str">
        <f t="shared" si="18"/>
        <v>0</v>
      </c>
      <c r="D170" s="177">
        <v>2013101</v>
      </c>
      <c r="E170" s="186" t="s">
        <v>54</v>
      </c>
      <c r="F170" s="179">
        <v>712</v>
      </c>
      <c r="G170" s="184">
        <v>583</v>
      </c>
      <c r="H170" s="181">
        <f>G170/$F170-1</f>
        <v>-0.181179775280899</v>
      </c>
      <c r="I170" s="182"/>
      <c r="J170" s="185">
        <v>1</v>
      </c>
    </row>
    <row r="171" spans="1:10">
      <c r="A171" s="174" t="s">
        <v>300</v>
      </c>
      <c r="B171" s="174" t="str">
        <f t="shared" si="22"/>
        <v>3</v>
      </c>
      <c r="C171" s="174" t="str">
        <f t="shared" si="18"/>
        <v>0</v>
      </c>
      <c r="D171" s="177">
        <v>2013102</v>
      </c>
      <c r="E171" s="183" t="s">
        <v>56</v>
      </c>
      <c r="F171" s="179">
        <v>16</v>
      </c>
      <c r="G171" s="184">
        <v>227</v>
      </c>
      <c r="H171" s="181">
        <f>G171/$F171-1</f>
        <v>13.1875</v>
      </c>
      <c r="I171" s="182"/>
      <c r="J171" s="185">
        <v>1</v>
      </c>
    </row>
    <row r="172" spans="1:10">
      <c r="A172" s="174" t="s">
        <v>301</v>
      </c>
      <c r="B172" s="174" t="str">
        <f t="shared" si="22"/>
        <v>3</v>
      </c>
      <c r="C172" s="174" t="str">
        <f t="shared" si="18"/>
        <v>0</v>
      </c>
      <c r="D172" s="177">
        <v>2013103</v>
      </c>
      <c r="E172" s="183" t="s">
        <v>58</v>
      </c>
      <c r="F172" s="179">
        <v>0</v>
      </c>
      <c r="G172" s="184">
        <v>0</v>
      </c>
      <c r="H172" s="181" t="s">
        <v>27</v>
      </c>
      <c r="I172" s="182"/>
      <c r="J172" s="185">
        <v>1</v>
      </c>
    </row>
    <row r="173" spans="1:10">
      <c r="A173" s="174" t="s">
        <v>302</v>
      </c>
      <c r="B173" s="174" t="str">
        <f t="shared" si="22"/>
        <v>3</v>
      </c>
      <c r="C173" s="174" t="str">
        <f t="shared" si="18"/>
        <v>0</v>
      </c>
      <c r="D173" s="177">
        <v>2013105</v>
      </c>
      <c r="E173" s="183" t="s">
        <v>303</v>
      </c>
      <c r="F173" s="179">
        <v>82</v>
      </c>
      <c r="G173" s="184">
        <v>308</v>
      </c>
      <c r="H173" s="181">
        <f>G173/$F173-1</f>
        <v>2.75609756097561</v>
      </c>
      <c r="I173" s="182"/>
      <c r="J173" s="185">
        <v>1</v>
      </c>
    </row>
    <row r="174" spans="1:10">
      <c r="A174" s="174" t="s">
        <v>304</v>
      </c>
      <c r="B174" s="174" t="str">
        <f t="shared" si="22"/>
        <v>3</v>
      </c>
      <c r="C174" s="174" t="str">
        <f t="shared" si="18"/>
        <v>5</v>
      </c>
      <c r="D174" s="177">
        <v>2013150</v>
      </c>
      <c r="E174" s="186" t="s">
        <v>72</v>
      </c>
      <c r="F174" s="179">
        <v>0</v>
      </c>
      <c r="G174" s="184">
        <v>0</v>
      </c>
      <c r="H174" s="181" t="s">
        <v>27</v>
      </c>
      <c r="I174" s="182"/>
      <c r="J174" s="185">
        <v>1</v>
      </c>
    </row>
    <row r="175" spans="1:10">
      <c r="A175" s="174" t="s">
        <v>305</v>
      </c>
      <c r="B175" s="174" t="str">
        <f t="shared" si="22"/>
        <v>3</v>
      </c>
      <c r="C175" s="174" t="str">
        <f t="shared" si="18"/>
        <v>9</v>
      </c>
      <c r="D175" s="177">
        <v>2013199</v>
      </c>
      <c r="E175" s="186" t="s">
        <v>306</v>
      </c>
      <c r="F175" s="179">
        <v>0</v>
      </c>
      <c r="G175" s="184">
        <v>0</v>
      </c>
      <c r="H175" s="181" t="s">
        <v>27</v>
      </c>
      <c r="I175" s="182"/>
      <c r="J175" s="185">
        <v>1</v>
      </c>
    </row>
    <row r="176" spans="1:10">
      <c r="A176" s="174" t="s">
        <v>307</v>
      </c>
      <c r="B176" s="174" t="str">
        <f t="shared" si="22"/>
        <v>3</v>
      </c>
      <c r="C176" s="174" t="str">
        <f t="shared" si="18"/>
        <v/>
      </c>
      <c r="D176" s="177">
        <v>20132</v>
      </c>
      <c r="E176" s="186" t="s">
        <v>308</v>
      </c>
      <c r="F176" s="179">
        <f t="shared" ref="F176:H176" si="25">SUM(F177:F182)</f>
        <v>614</v>
      </c>
      <c r="G176" s="180">
        <f t="shared" si="25"/>
        <v>755</v>
      </c>
      <c r="H176" s="181">
        <f>G176/$F176-1</f>
        <v>0.229641693811075</v>
      </c>
      <c r="I176" s="182"/>
    </row>
    <row r="177" spans="1:10">
      <c r="A177" s="174" t="s">
        <v>309</v>
      </c>
      <c r="B177" s="174" t="str">
        <f t="shared" si="22"/>
        <v>3</v>
      </c>
      <c r="C177" s="174" t="str">
        <f t="shared" si="18"/>
        <v>0</v>
      </c>
      <c r="D177" s="177">
        <v>2013201</v>
      </c>
      <c r="E177" s="183" t="s">
        <v>54</v>
      </c>
      <c r="F177" s="179">
        <v>225</v>
      </c>
      <c r="G177" s="184">
        <v>217</v>
      </c>
      <c r="H177" s="181">
        <f>G177/$F177-1</f>
        <v>-0.0355555555555556</v>
      </c>
      <c r="I177" s="182"/>
      <c r="J177" s="185">
        <v>1</v>
      </c>
    </row>
    <row r="178" spans="1:10">
      <c r="A178" s="174" t="s">
        <v>310</v>
      </c>
      <c r="B178" s="174" t="str">
        <f t="shared" si="22"/>
        <v>3</v>
      </c>
      <c r="C178" s="174" t="str">
        <f t="shared" si="18"/>
        <v>0</v>
      </c>
      <c r="D178" s="177">
        <v>2013202</v>
      </c>
      <c r="E178" s="183" t="s">
        <v>56</v>
      </c>
      <c r="F178" s="179">
        <v>371</v>
      </c>
      <c r="G178" s="184">
        <v>501</v>
      </c>
      <c r="H178" s="181">
        <f>G178/$F178-1</f>
        <v>0.350404312668464</v>
      </c>
      <c r="I178" s="182"/>
      <c r="J178" s="185">
        <v>1</v>
      </c>
    </row>
    <row r="179" spans="1:10">
      <c r="A179" s="174" t="s">
        <v>311</v>
      </c>
      <c r="B179" s="174" t="str">
        <f t="shared" si="22"/>
        <v>3</v>
      </c>
      <c r="C179" s="174" t="str">
        <f t="shared" si="18"/>
        <v>0</v>
      </c>
      <c r="D179" s="177">
        <v>2013203</v>
      </c>
      <c r="E179" s="183" t="s">
        <v>58</v>
      </c>
      <c r="F179" s="179">
        <v>0</v>
      </c>
      <c r="G179" s="184">
        <v>0</v>
      </c>
      <c r="H179" s="181" t="s">
        <v>27</v>
      </c>
      <c r="I179" s="182"/>
      <c r="J179" s="185">
        <v>1</v>
      </c>
    </row>
    <row r="180" spans="1:10">
      <c r="A180" s="174" t="s">
        <v>312</v>
      </c>
      <c r="B180" s="174" t="str">
        <f t="shared" si="22"/>
        <v>3</v>
      </c>
      <c r="C180" s="174" t="str">
        <f t="shared" si="18"/>
        <v>0</v>
      </c>
      <c r="D180" s="177">
        <v>2013204</v>
      </c>
      <c r="E180" s="183" t="s">
        <v>313</v>
      </c>
      <c r="F180" s="179">
        <v>0</v>
      </c>
      <c r="G180" s="184">
        <v>0</v>
      </c>
      <c r="H180" s="181" t="s">
        <v>27</v>
      </c>
      <c r="I180" s="182"/>
      <c r="J180" s="185">
        <v>1</v>
      </c>
    </row>
    <row r="181" spans="1:10">
      <c r="A181" s="174" t="s">
        <v>314</v>
      </c>
      <c r="B181" s="174" t="str">
        <f t="shared" si="22"/>
        <v>3</v>
      </c>
      <c r="C181" s="174" t="str">
        <f t="shared" si="18"/>
        <v>5</v>
      </c>
      <c r="D181" s="177">
        <v>2013250</v>
      </c>
      <c r="E181" s="183" t="s">
        <v>72</v>
      </c>
      <c r="F181" s="179">
        <v>0</v>
      </c>
      <c r="G181" s="184">
        <v>0</v>
      </c>
      <c r="H181" s="181" t="s">
        <v>27</v>
      </c>
      <c r="I181" s="182"/>
      <c r="J181" s="185">
        <v>1</v>
      </c>
    </row>
    <row r="182" spans="1:10">
      <c r="A182" s="174" t="s">
        <v>315</v>
      </c>
      <c r="B182" s="174" t="str">
        <f t="shared" si="22"/>
        <v>3</v>
      </c>
      <c r="C182" s="174" t="str">
        <f t="shared" si="18"/>
        <v>9</v>
      </c>
      <c r="D182" s="177">
        <v>2013299</v>
      </c>
      <c r="E182" s="186" t="s">
        <v>316</v>
      </c>
      <c r="F182" s="179">
        <v>18</v>
      </c>
      <c r="G182" s="184">
        <v>37</v>
      </c>
      <c r="H182" s="181">
        <f>G182/$F182-1</f>
        <v>1.05555555555556</v>
      </c>
      <c r="I182" s="182"/>
      <c r="J182" s="185">
        <v>1</v>
      </c>
    </row>
    <row r="183" spans="1:10">
      <c r="A183" s="174" t="s">
        <v>317</v>
      </c>
      <c r="B183" s="174" t="str">
        <f t="shared" si="22"/>
        <v>3</v>
      </c>
      <c r="C183" s="174" t="str">
        <f t="shared" si="18"/>
        <v/>
      </c>
      <c r="D183" s="177">
        <v>20133</v>
      </c>
      <c r="E183" s="186" t="s">
        <v>318</v>
      </c>
      <c r="F183" s="179">
        <f t="shared" ref="F183:H183" si="26">SUM(F184:F189)</f>
        <v>1783</v>
      </c>
      <c r="G183" s="180">
        <f t="shared" si="26"/>
        <v>1347</v>
      </c>
      <c r="H183" s="181">
        <f>G183/$F183-1</f>
        <v>-0.244531688166012</v>
      </c>
      <c r="I183" s="182"/>
    </row>
    <row r="184" spans="1:10">
      <c r="A184" s="174" t="s">
        <v>319</v>
      </c>
      <c r="B184" s="174" t="str">
        <f t="shared" si="22"/>
        <v>3</v>
      </c>
      <c r="C184" s="174" t="str">
        <f t="shared" si="18"/>
        <v>0</v>
      </c>
      <c r="D184" s="177">
        <v>2013301</v>
      </c>
      <c r="E184" s="178" t="s">
        <v>54</v>
      </c>
      <c r="F184" s="179">
        <v>346</v>
      </c>
      <c r="G184" s="184">
        <v>369</v>
      </c>
      <c r="H184" s="181">
        <f>G184/$F184-1</f>
        <v>0.0664739884393064</v>
      </c>
      <c r="I184" s="182"/>
      <c r="J184" s="185">
        <v>1</v>
      </c>
    </row>
    <row r="185" spans="1:10">
      <c r="A185" s="174" t="s">
        <v>320</v>
      </c>
      <c r="B185" s="174" t="str">
        <f t="shared" si="22"/>
        <v>3</v>
      </c>
      <c r="C185" s="174" t="str">
        <f t="shared" si="18"/>
        <v>0</v>
      </c>
      <c r="D185" s="177">
        <v>2013302</v>
      </c>
      <c r="E185" s="183" t="s">
        <v>56</v>
      </c>
      <c r="F185" s="179">
        <v>1130</v>
      </c>
      <c r="G185" s="184">
        <v>577</v>
      </c>
      <c r="H185" s="181">
        <f>G185/$F185-1</f>
        <v>-0.489380530973451</v>
      </c>
      <c r="I185" s="182"/>
      <c r="J185" s="185">
        <v>1</v>
      </c>
    </row>
    <row r="186" spans="1:10">
      <c r="A186" s="174" t="s">
        <v>321</v>
      </c>
      <c r="B186" s="174" t="str">
        <f t="shared" si="22"/>
        <v>3</v>
      </c>
      <c r="C186" s="174" t="str">
        <f t="shared" si="18"/>
        <v>0</v>
      </c>
      <c r="D186" s="177">
        <v>2013303</v>
      </c>
      <c r="E186" s="183" t="s">
        <v>58</v>
      </c>
      <c r="F186" s="179">
        <v>0</v>
      </c>
      <c r="G186" s="184">
        <v>0</v>
      </c>
      <c r="H186" s="181" t="s">
        <v>27</v>
      </c>
      <c r="I186" s="182"/>
      <c r="J186" s="185">
        <v>1</v>
      </c>
    </row>
    <row r="187" spans="1:10">
      <c r="A187" s="174" t="s">
        <v>322</v>
      </c>
      <c r="B187" s="174" t="str">
        <f t="shared" si="22"/>
        <v>3</v>
      </c>
      <c r="C187" s="174" t="str">
        <f t="shared" si="18"/>
        <v>0</v>
      </c>
      <c r="D187" s="177">
        <v>2013304</v>
      </c>
      <c r="E187" s="183" t="s">
        <v>323</v>
      </c>
      <c r="F187" s="179">
        <v>178</v>
      </c>
      <c r="G187" s="184">
        <v>270</v>
      </c>
      <c r="H187" s="181">
        <f>G187/$F187-1</f>
        <v>0.51685393258427</v>
      </c>
      <c r="I187" s="182"/>
      <c r="J187" s="185">
        <v>1</v>
      </c>
    </row>
    <row r="188" spans="1:10">
      <c r="A188" s="174" t="s">
        <v>324</v>
      </c>
      <c r="B188" s="174" t="str">
        <f t="shared" si="22"/>
        <v>3</v>
      </c>
      <c r="C188" s="174" t="str">
        <f t="shared" si="18"/>
        <v>5</v>
      </c>
      <c r="D188" s="177">
        <v>2013350</v>
      </c>
      <c r="E188" s="183" t="s">
        <v>72</v>
      </c>
      <c r="F188" s="179">
        <v>0</v>
      </c>
      <c r="G188" s="184">
        <v>0</v>
      </c>
      <c r="H188" s="181" t="s">
        <v>27</v>
      </c>
      <c r="I188" s="182"/>
      <c r="J188" s="185">
        <v>1</v>
      </c>
    </row>
    <row r="189" spans="1:10">
      <c r="A189" s="174" t="s">
        <v>325</v>
      </c>
      <c r="B189" s="174" t="str">
        <f t="shared" si="22"/>
        <v>3</v>
      </c>
      <c r="C189" s="174" t="str">
        <f t="shared" si="18"/>
        <v>9</v>
      </c>
      <c r="D189" s="177">
        <v>2013399</v>
      </c>
      <c r="E189" s="186" t="s">
        <v>326</v>
      </c>
      <c r="F189" s="179">
        <v>129</v>
      </c>
      <c r="G189" s="184">
        <v>131</v>
      </c>
      <c r="H189" s="181">
        <f>G189/$F189-1</f>
        <v>0.0155038759689923</v>
      </c>
      <c r="I189" s="182"/>
      <c r="J189" s="185">
        <v>1</v>
      </c>
    </row>
    <row r="190" spans="1:10">
      <c r="A190" s="174" t="s">
        <v>327</v>
      </c>
      <c r="B190" s="174" t="str">
        <f t="shared" si="22"/>
        <v>3</v>
      </c>
      <c r="C190" s="174" t="str">
        <f t="shared" si="18"/>
        <v/>
      </c>
      <c r="D190" s="177">
        <v>20134</v>
      </c>
      <c r="E190" s="186" t="s">
        <v>328</v>
      </c>
      <c r="F190" s="179">
        <f t="shared" ref="F190:H190" si="27">SUM(F191:F197)</f>
        <v>465</v>
      </c>
      <c r="G190" s="180">
        <f t="shared" si="27"/>
        <v>484</v>
      </c>
      <c r="H190" s="181">
        <f>G190/$F190-1</f>
        <v>0.0408602150537634</v>
      </c>
      <c r="I190" s="182"/>
    </row>
    <row r="191" spans="1:10">
      <c r="A191" s="174" t="s">
        <v>329</v>
      </c>
      <c r="B191" s="174" t="str">
        <f t="shared" si="22"/>
        <v>3</v>
      </c>
      <c r="C191" s="174" t="str">
        <f t="shared" si="18"/>
        <v>0</v>
      </c>
      <c r="D191" s="177">
        <v>2013401</v>
      </c>
      <c r="E191" s="186" t="s">
        <v>54</v>
      </c>
      <c r="F191" s="179">
        <v>195</v>
      </c>
      <c r="G191" s="184">
        <v>190</v>
      </c>
      <c r="H191" s="181">
        <f>G191/$F191-1</f>
        <v>-0.0256410256410257</v>
      </c>
      <c r="I191" s="182"/>
      <c r="J191" s="185">
        <v>1</v>
      </c>
    </row>
    <row r="192" spans="1:10">
      <c r="A192" s="174" t="s">
        <v>330</v>
      </c>
      <c r="B192" s="174" t="str">
        <f t="shared" si="22"/>
        <v>3</v>
      </c>
      <c r="C192" s="174" t="str">
        <f t="shared" si="18"/>
        <v>0</v>
      </c>
      <c r="D192" s="177">
        <v>2013402</v>
      </c>
      <c r="E192" s="183" t="s">
        <v>56</v>
      </c>
      <c r="F192" s="179">
        <v>0</v>
      </c>
      <c r="G192" s="184">
        <v>5</v>
      </c>
      <c r="H192" s="181" t="s">
        <v>27</v>
      </c>
      <c r="I192" s="182"/>
      <c r="J192" s="185">
        <v>1</v>
      </c>
    </row>
    <row r="193" spans="1:10">
      <c r="A193" s="174" t="s">
        <v>331</v>
      </c>
      <c r="B193" s="174" t="str">
        <f t="shared" si="22"/>
        <v>3</v>
      </c>
      <c r="C193" s="174" t="str">
        <f t="shared" si="18"/>
        <v>0</v>
      </c>
      <c r="D193" s="177">
        <v>2013403</v>
      </c>
      <c r="E193" s="183" t="s">
        <v>58</v>
      </c>
      <c r="F193" s="179">
        <v>0</v>
      </c>
      <c r="G193" s="184">
        <v>0</v>
      </c>
      <c r="H193" s="181" t="s">
        <v>27</v>
      </c>
      <c r="I193" s="182"/>
      <c r="J193" s="185">
        <v>1</v>
      </c>
    </row>
    <row r="194" spans="1:10">
      <c r="A194" s="174" t="s">
        <v>332</v>
      </c>
      <c r="B194" s="174" t="str">
        <f t="shared" si="22"/>
        <v>3</v>
      </c>
      <c r="C194" s="174" t="str">
        <f t="shared" si="18"/>
        <v>0</v>
      </c>
      <c r="D194" s="177">
        <v>2013404</v>
      </c>
      <c r="E194" s="183" t="s">
        <v>333</v>
      </c>
      <c r="F194" s="179">
        <v>270</v>
      </c>
      <c r="G194" s="184">
        <v>289</v>
      </c>
      <c r="H194" s="181">
        <f>G194/$F194-1</f>
        <v>0.0703703703703704</v>
      </c>
      <c r="I194" s="182"/>
      <c r="J194" s="185">
        <v>1</v>
      </c>
    </row>
    <row r="195" spans="1:10">
      <c r="A195" s="174" t="s">
        <v>334</v>
      </c>
      <c r="B195" s="174" t="str">
        <f t="shared" si="22"/>
        <v>3</v>
      </c>
      <c r="C195" s="174" t="str">
        <f t="shared" si="18"/>
        <v>0</v>
      </c>
      <c r="D195" s="177">
        <v>2013405</v>
      </c>
      <c r="E195" s="183" t="s">
        <v>335</v>
      </c>
      <c r="F195" s="179">
        <v>0</v>
      </c>
      <c r="G195" s="184">
        <v>0</v>
      </c>
      <c r="H195" s="181" t="s">
        <v>27</v>
      </c>
      <c r="I195" s="182"/>
      <c r="J195" s="185">
        <v>1</v>
      </c>
    </row>
    <row r="196" spans="1:10">
      <c r="A196" s="174" t="s">
        <v>336</v>
      </c>
      <c r="B196" s="174" t="str">
        <f t="shared" si="22"/>
        <v>3</v>
      </c>
      <c r="C196" s="174" t="str">
        <f t="shared" si="18"/>
        <v>5</v>
      </c>
      <c r="D196" s="177">
        <v>2013450</v>
      </c>
      <c r="E196" s="183" t="s">
        <v>72</v>
      </c>
      <c r="F196" s="179">
        <v>0</v>
      </c>
      <c r="G196" s="190">
        <v>0</v>
      </c>
      <c r="H196" s="181" t="s">
        <v>27</v>
      </c>
      <c r="I196" s="182"/>
      <c r="J196" s="185">
        <v>1</v>
      </c>
    </row>
    <row r="197" spans="1:10">
      <c r="A197" s="174" t="s">
        <v>337</v>
      </c>
      <c r="B197" s="174" t="str">
        <f t="shared" si="22"/>
        <v>3</v>
      </c>
      <c r="C197" s="174" t="str">
        <f t="shared" si="18"/>
        <v>9</v>
      </c>
      <c r="D197" s="177">
        <v>2013499</v>
      </c>
      <c r="E197" s="186" t="s">
        <v>338</v>
      </c>
      <c r="F197" s="179">
        <v>0</v>
      </c>
      <c r="G197" s="190">
        <v>0</v>
      </c>
      <c r="H197" s="181" t="s">
        <v>27</v>
      </c>
      <c r="I197" s="182"/>
      <c r="J197" s="185">
        <v>1</v>
      </c>
    </row>
    <row r="198" spans="1:10">
      <c r="A198" s="174" t="s">
        <v>339</v>
      </c>
      <c r="B198" s="174" t="str">
        <f t="shared" si="22"/>
        <v>3</v>
      </c>
      <c r="C198" s="174" t="str">
        <f t="shared" si="18"/>
        <v/>
      </c>
      <c r="D198" s="177">
        <v>20135</v>
      </c>
      <c r="E198" s="186" t="s">
        <v>340</v>
      </c>
      <c r="F198" s="179">
        <f t="shared" ref="F198:H198" si="28">SUM(F199:F203)</f>
        <v>0</v>
      </c>
      <c r="G198" s="180">
        <f t="shared" si="28"/>
        <v>0</v>
      </c>
      <c r="H198" s="181" t="s">
        <v>27</v>
      </c>
      <c r="I198" s="182"/>
    </row>
    <row r="199" spans="1:10">
      <c r="A199" s="174" t="s">
        <v>341</v>
      </c>
      <c r="B199" s="174" t="str">
        <f t="shared" si="22"/>
        <v>3</v>
      </c>
      <c r="C199" s="174" t="str">
        <f t="shared" si="18"/>
        <v>0</v>
      </c>
      <c r="D199" s="177">
        <v>2013501</v>
      </c>
      <c r="E199" s="186" t="s">
        <v>54</v>
      </c>
      <c r="F199" s="179">
        <v>0</v>
      </c>
      <c r="G199" s="184">
        <v>0</v>
      </c>
      <c r="H199" s="181" t="s">
        <v>27</v>
      </c>
      <c r="I199" s="182"/>
      <c r="J199" s="185">
        <v>1</v>
      </c>
    </row>
    <row r="200" spans="1:10">
      <c r="A200" s="174" t="s">
        <v>342</v>
      </c>
      <c r="B200" s="174" t="str">
        <f t="shared" si="22"/>
        <v>3</v>
      </c>
      <c r="C200" s="174" t="str">
        <f t="shared" ref="C200:C263" si="29">MID(D200,6,1)</f>
        <v>0</v>
      </c>
      <c r="D200" s="177">
        <v>2013502</v>
      </c>
      <c r="E200" s="178" t="s">
        <v>56</v>
      </c>
      <c r="F200" s="179">
        <v>0</v>
      </c>
      <c r="G200" s="184">
        <v>0</v>
      </c>
      <c r="H200" s="181" t="s">
        <v>27</v>
      </c>
      <c r="I200" s="182"/>
      <c r="J200" s="185">
        <v>1</v>
      </c>
    </row>
    <row r="201" spans="1:10">
      <c r="A201" s="174" t="s">
        <v>343</v>
      </c>
      <c r="B201" s="174" t="str">
        <f t="shared" si="22"/>
        <v>3</v>
      </c>
      <c r="C201" s="174" t="str">
        <f t="shared" si="29"/>
        <v>0</v>
      </c>
      <c r="D201" s="177">
        <v>2013503</v>
      </c>
      <c r="E201" s="183" t="s">
        <v>58</v>
      </c>
      <c r="F201" s="191">
        <v>0</v>
      </c>
      <c r="G201" s="184">
        <v>0</v>
      </c>
      <c r="H201" s="181" t="s">
        <v>27</v>
      </c>
      <c r="I201" s="182"/>
      <c r="J201" s="185">
        <v>1</v>
      </c>
    </row>
    <row r="202" spans="1:10">
      <c r="A202" s="174" t="s">
        <v>344</v>
      </c>
      <c r="B202" s="174" t="str">
        <f t="shared" si="22"/>
        <v>3</v>
      </c>
      <c r="C202" s="174" t="str">
        <f t="shared" si="29"/>
        <v>5</v>
      </c>
      <c r="D202" s="177">
        <v>2013550</v>
      </c>
      <c r="E202" s="183" t="s">
        <v>72</v>
      </c>
      <c r="F202" s="191">
        <v>0</v>
      </c>
      <c r="G202" s="184">
        <v>0</v>
      </c>
      <c r="H202" s="181" t="s">
        <v>27</v>
      </c>
      <c r="I202" s="182"/>
      <c r="J202" s="185">
        <v>1</v>
      </c>
    </row>
    <row r="203" spans="1:10">
      <c r="A203" s="174" t="s">
        <v>345</v>
      </c>
      <c r="B203" s="174" t="str">
        <f t="shared" si="22"/>
        <v>3</v>
      </c>
      <c r="C203" s="174" t="str">
        <f t="shared" si="29"/>
        <v>9</v>
      </c>
      <c r="D203" s="177">
        <v>2013599</v>
      </c>
      <c r="E203" s="183" t="s">
        <v>346</v>
      </c>
      <c r="F203" s="191">
        <v>0</v>
      </c>
      <c r="G203" s="184">
        <v>0</v>
      </c>
      <c r="H203" s="181" t="s">
        <v>27</v>
      </c>
      <c r="I203" s="182"/>
      <c r="J203" s="185">
        <v>1</v>
      </c>
    </row>
    <row r="204" spans="1:10">
      <c r="A204" s="174" t="s">
        <v>347</v>
      </c>
      <c r="B204" s="174" t="str">
        <f t="shared" si="22"/>
        <v>3</v>
      </c>
      <c r="C204" s="174" t="str">
        <f t="shared" si="29"/>
        <v/>
      </c>
      <c r="D204" s="177">
        <v>20136</v>
      </c>
      <c r="E204" s="186" t="s">
        <v>348</v>
      </c>
      <c r="F204" s="179">
        <f t="shared" ref="F204:H204" si="30">SUM(F205:F209)</f>
        <v>141</v>
      </c>
      <c r="G204" s="180">
        <f t="shared" si="30"/>
        <v>129</v>
      </c>
      <c r="H204" s="181">
        <f>G204/$F204-1</f>
        <v>-0.0851063829787234</v>
      </c>
      <c r="I204" s="182"/>
    </row>
    <row r="205" spans="1:10">
      <c r="A205" s="174" t="s">
        <v>349</v>
      </c>
      <c r="B205" s="174" t="str">
        <f t="shared" si="22"/>
        <v>3</v>
      </c>
      <c r="C205" s="174" t="str">
        <f t="shared" si="29"/>
        <v>0</v>
      </c>
      <c r="D205" s="177">
        <v>2013601</v>
      </c>
      <c r="E205" s="186" t="s">
        <v>54</v>
      </c>
      <c r="F205" s="191">
        <v>130</v>
      </c>
      <c r="G205" s="184">
        <v>117</v>
      </c>
      <c r="H205" s="181">
        <f>G205/$F205-1</f>
        <v>-0.1</v>
      </c>
      <c r="I205" s="182"/>
      <c r="J205" s="185">
        <v>1</v>
      </c>
    </row>
    <row r="206" spans="1:10">
      <c r="A206" s="174" t="s">
        <v>350</v>
      </c>
      <c r="B206" s="174" t="str">
        <f t="shared" si="22"/>
        <v>3</v>
      </c>
      <c r="C206" s="174" t="str">
        <f t="shared" si="29"/>
        <v>0</v>
      </c>
      <c r="D206" s="177">
        <v>2013602</v>
      </c>
      <c r="E206" s="186" t="s">
        <v>56</v>
      </c>
      <c r="F206" s="191">
        <v>11</v>
      </c>
      <c r="G206" s="184">
        <v>12</v>
      </c>
      <c r="H206" s="181">
        <f>G206/$F206-1</f>
        <v>0.0909090909090908</v>
      </c>
      <c r="I206" s="182"/>
      <c r="J206" s="185">
        <v>1</v>
      </c>
    </row>
    <row r="207" spans="1:10">
      <c r="A207" s="174" t="s">
        <v>351</v>
      </c>
      <c r="B207" s="174" t="str">
        <f t="shared" si="22"/>
        <v>3</v>
      </c>
      <c r="C207" s="174" t="str">
        <f t="shared" si="29"/>
        <v>0</v>
      </c>
      <c r="D207" s="177">
        <v>2013603</v>
      </c>
      <c r="E207" s="183" t="s">
        <v>58</v>
      </c>
      <c r="F207" s="191">
        <v>0</v>
      </c>
      <c r="G207" s="184">
        <v>0</v>
      </c>
      <c r="H207" s="181" t="s">
        <v>27</v>
      </c>
      <c r="I207" s="182"/>
      <c r="J207" s="185">
        <v>1</v>
      </c>
    </row>
    <row r="208" spans="1:10">
      <c r="A208" s="174" t="s">
        <v>352</v>
      </c>
      <c r="B208" s="174" t="str">
        <f t="shared" si="22"/>
        <v>3</v>
      </c>
      <c r="C208" s="174" t="str">
        <f t="shared" si="29"/>
        <v>5</v>
      </c>
      <c r="D208" s="177">
        <v>2013650</v>
      </c>
      <c r="E208" s="183" t="s">
        <v>72</v>
      </c>
      <c r="F208" s="191">
        <v>0</v>
      </c>
      <c r="G208" s="184">
        <v>0</v>
      </c>
      <c r="H208" s="181" t="s">
        <v>27</v>
      </c>
      <c r="I208" s="182"/>
      <c r="J208" s="185">
        <v>1</v>
      </c>
    </row>
    <row r="209" spans="1:10">
      <c r="A209" s="174" t="s">
        <v>353</v>
      </c>
      <c r="B209" s="174" t="str">
        <f t="shared" si="22"/>
        <v>3</v>
      </c>
      <c r="C209" s="174" t="str">
        <f t="shared" si="29"/>
        <v>9</v>
      </c>
      <c r="D209" s="177">
        <v>2013699</v>
      </c>
      <c r="E209" s="183" t="s">
        <v>354</v>
      </c>
      <c r="F209" s="191">
        <v>0</v>
      </c>
      <c r="G209" s="184">
        <v>0</v>
      </c>
      <c r="H209" s="181" t="s">
        <v>27</v>
      </c>
      <c r="I209" s="182"/>
      <c r="J209" s="185">
        <v>1</v>
      </c>
    </row>
    <row r="210" spans="1:10">
      <c r="A210" s="174" t="s">
        <v>355</v>
      </c>
      <c r="B210" s="174" t="str">
        <f t="shared" si="22"/>
        <v>3</v>
      </c>
      <c r="C210" s="174" t="str">
        <f t="shared" si="29"/>
        <v/>
      </c>
      <c r="D210" s="177">
        <v>20137</v>
      </c>
      <c r="E210" s="183" t="s">
        <v>356</v>
      </c>
      <c r="F210" s="179">
        <f t="shared" ref="F210:H210" si="31">SUM(F211:F216)</f>
        <v>108</v>
      </c>
      <c r="G210" s="180">
        <f t="shared" si="31"/>
        <v>91</v>
      </c>
      <c r="H210" s="181">
        <f>G210/$F210-1</f>
        <v>-0.157407407407407</v>
      </c>
      <c r="I210" s="182"/>
    </row>
    <row r="211" spans="1:10">
      <c r="A211" s="174" t="s">
        <v>357</v>
      </c>
      <c r="B211" s="174" t="str">
        <f t="shared" si="22"/>
        <v>3</v>
      </c>
      <c r="C211" s="174" t="str">
        <f t="shared" si="29"/>
        <v>0</v>
      </c>
      <c r="D211" s="177">
        <v>2013701</v>
      </c>
      <c r="E211" s="183" t="s">
        <v>54</v>
      </c>
      <c r="F211" s="191">
        <v>72</v>
      </c>
      <c r="G211" s="184">
        <v>56</v>
      </c>
      <c r="H211" s="181">
        <f>G211/$F211-1</f>
        <v>-0.222222222222222</v>
      </c>
      <c r="I211" s="182"/>
      <c r="J211" s="185">
        <v>1</v>
      </c>
    </row>
    <row r="212" spans="1:10">
      <c r="A212" s="174" t="s">
        <v>358</v>
      </c>
      <c r="B212" s="174" t="str">
        <f t="shared" si="22"/>
        <v>3</v>
      </c>
      <c r="C212" s="174" t="str">
        <f t="shared" si="29"/>
        <v>0</v>
      </c>
      <c r="D212" s="177">
        <v>2013702</v>
      </c>
      <c r="E212" s="183" t="s">
        <v>56</v>
      </c>
      <c r="F212" s="191">
        <v>36</v>
      </c>
      <c r="G212" s="184">
        <v>35</v>
      </c>
      <c r="H212" s="181">
        <f>G212/$F212-1</f>
        <v>-0.0277777777777778</v>
      </c>
      <c r="I212" s="182"/>
      <c r="J212" s="185">
        <v>1</v>
      </c>
    </row>
    <row r="213" spans="1:10">
      <c r="A213" s="174" t="s">
        <v>359</v>
      </c>
      <c r="B213" s="174" t="str">
        <f t="shared" si="22"/>
        <v>3</v>
      </c>
      <c r="C213" s="174" t="str">
        <f t="shared" si="29"/>
        <v>0</v>
      </c>
      <c r="D213" s="177">
        <v>2013703</v>
      </c>
      <c r="E213" s="183" t="s">
        <v>58</v>
      </c>
      <c r="F213" s="191">
        <v>0</v>
      </c>
      <c r="G213" s="184">
        <v>0</v>
      </c>
      <c r="H213" s="181" t="s">
        <v>27</v>
      </c>
      <c r="I213" s="182"/>
      <c r="J213" s="185">
        <v>1</v>
      </c>
    </row>
    <row r="214" spans="1:10">
      <c r="A214" s="174" t="s">
        <v>360</v>
      </c>
      <c r="B214" s="174" t="str">
        <f t="shared" si="22"/>
        <v>3</v>
      </c>
      <c r="C214" s="174" t="str">
        <f t="shared" si="29"/>
        <v>0</v>
      </c>
      <c r="D214" s="177">
        <v>2013704</v>
      </c>
      <c r="E214" s="183" t="s">
        <v>361</v>
      </c>
      <c r="F214" s="191">
        <v>0</v>
      </c>
      <c r="G214" s="184">
        <v>0</v>
      </c>
      <c r="H214" s="181" t="s">
        <v>27</v>
      </c>
      <c r="I214" s="182"/>
      <c r="J214" s="185">
        <v>1</v>
      </c>
    </row>
    <row r="215" spans="1:10">
      <c r="A215" s="174" t="s">
        <v>362</v>
      </c>
      <c r="B215" s="174" t="str">
        <f t="shared" si="22"/>
        <v>3</v>
      </c>
      <c r="C215" s="174" t="str">
        <f t="shared" si="29"/>
        <v>5</v>
      </c>
      <c r="D215" s="177">
        <v>2013750</v>
      </c>
      <c r="E215" s="183" t="s">
        <v>72</v>
      </c>
      <c r="F215" s="191">
        <v>0</v>
      </c>
      <c r="G215" s="184">
        <v>0</v>
      </c>
      <c r="H215" s="181" t="s">
        <v>27</v>
      </c>
      <c r="I215" s="182"/>
      <c r="J215" s="185">
        <v>1</v>
      </c>
    </row>
    <row r="216" spans="1:10">
      <c r="A216" s="174" t="s">
        <v>363</v>
      </c>
      <c r="B216" s="174" t="str">
        <f t="shared" si="22"/>
        <v>3</v>
      </c>
      <c r="C216" s="174" t="str">
        <f t="shared" si="29"/>
        <v>9</v>
      </c>
      <c r="D216" s="177">
        <v>2013799</v>
      </c>
      <c r="E216" s="183" t="s">
        <v>364</v>
      </c>
      <c r="F216" s="191">
        <v>0</v>
      </c>
      <c r="G216" s="184">
        <v>0</v>
      </c>
      <c r="H216" s="181" t="s">
        <v>27</v>
      </c>
      <c r="I216" s="182"/>
      <c r="J216" s="185">
        <v>1</v>
      </c>
    </row>
    <row r="217" spans="1:10">
      <c r="A217" s="174" t="s">
        <v>365</v>
      </c>
      <c r="B217" s="174" t="str">
        <f t="shared" si="22"/>
        <v>3</v>
      </c>
      <c r="C217" s="174" t="str">
        <f t="shared" si="29"/>
        <v/>
      </c>
      <c r="D217" s="177">
        <v>20138</v>
      </c>
      <c r="E217" s="183" t="s">
        <v>366</v>
      </c>
      <c r="F217" s="179">
        <f t="shared" ref="F217:H217" si="32">SUM(F218:F231)</f>
        <v>1125</v>
      </c>
      <c r="G217" s="180">
        <f t="shared" si="32"/>
        <v>982</v>
      </c>
      <c r="H217" s="181">
        <f>G217/$F217-1</f>
        <v>-0.127111111111111</v>
      </c>
      <c r="I217" s="182"/>
    </row>
    <row r="218" spans="1:10">
      <c r="A218" s="174" t="s">
        <v>367</v>
      </c>
      <c r="B218" s="174" t="str">
        <f t="shared" si="22"/>
        <v>3</v>
      </c>
      <c r="C218" s="174" t="str">
        <f t="shared" si="29"/>
        <v>0</v>
      </c>
      <c r="D218" s="177">
        <v>2013801</v>
      </c>
      <c r="E218" s="183" t="s">
        <v>54</v>
      </c>
      <c r="F218" s="179">
        <v>769</v>
      </c>
      <c r="G218" s="184">
        <v>798</v>
      </c>
      <c r="H218" s="181">
        <f>G218/$F218-1</f>
        <v>0.0377113133940181</v>
      </c>
      <c r="I218" s="182"/>
      <c r="J218" s="185">
        <v>1</v>
      </c>
    </row>
    <row r="219" spans="1:10">
      <c r="A219" s="174">
        <v>228</v>
      </c>
      <c r="B219" s="174" t="str">
        <f t="shared" si="22"/>
        <v>3</v>
      </c>
      <c r="C219" s="174" t="str">
        <f t="shared" si="29"/>
        <v>0</v>
      </c>
      <c r="D219" s="177">
        <v>2013802</v>
      </c>
      <c r="E219" s="183" t="s">
        <v>56</v>
      </c>
      <c r="F219" s="179">
        <v>50</v>
      </c>
      <c r="G219" s="184">
        <v>71</v>
      </c>
      <c r="H219" s="181">
        <f>G219/$F219-1</f>
        <v>0.42</v>
      </c>
      <c r="I219" s="182"/>
      <c r="J219" s="185">
        <v>1</v>
      </c>
    </row>
    <row r="220" spans="1:10">
      <c r="A220" s="174" t="s">
        <v>368</v>
      </c>
      <c r="B220" s="174" t="str">
        <f t="shared" si="22"/>
        <v>3</v>
      </c>
      <c r="C220" s="174" t="str">
        <f t="shared" si="29"/>
        <v>0</v>
      </c>
      <c r="D220" s="177">
        <v>2013803</v>
      </c>
      <c r="E220" s="183" t="s">
        <v>58</v>
      </c>
      <c r="F220" s="179">
        <v>0</v>
      </c>
      <c r="G220" s="184">
        <v>0</v>
      </c>
      <c r="H220" s="181" t="s">
        <v>27</v>
      </c>
      <c r="I220" s="182"/>
      <c r="J220" s="185">
        <v>1</v>
      </c>
    </row>
    <row r="221" spans="1:10">
      <c r="A221" s="174" t="s">
        <v>369</v>
      </c>
      <c r="B221" s="174" t="str">
        <f t="shared" si="22"/>
        <v>3</v>
      </c>
      <c r="C221" s="174" t="str">
        <f t="shared" si="29"/>
        <v>0</v>
      </c>
      <c r="D221" s="177">
        <v>2013804</v>
      </c>
      <c r="E221" s="183" t="s">
        <v>370</v>
      </c>
      <c r="F221" s="179">
        <v>54</v>
      </c>
      <c r="G221" s="184">
        <v>65</v>
      </c>
      <c r="H221" s="181">
        <f>G221/$F221-1</f>
        <v>0.203703703703704</v>
      </c>
      <c r="I221" s="182"/>
      <c r="J221" s="185">
        <v>1</v>
      </c>
    </row>
    <row r="222" spans="1:10">
      <c r="A222" s="174"/>
      <c r="B222" s="174" t="str">
        <f t="shared" si="22"/>
        <v>3</v>
      </c>
      <c r="C222" s="174" t="str">
        <f t="shared" si="29"/>
        <v>0</v>
      </c>
      <c r="D222" s="177">
        <v>2013805</v>
      </c>
      <c r="E222" s="183" t="s">
        <v>371</v>
      </c>
      <c r="F222" s="179">
        <v>24</v>
      </c>
      <c r="G222" s="184">
        <v>4</v>
      </c>
      <c r="H222" s="181">
        <f>G222/$F222-1</f>
        <v>-0.833333333333333</v>
      </c>
      <c r="I222" s="182"/>
      <c r="J222" s="185">
        <v>1</v>
      </c>
    </row>
    <row r="223" spans="1:10">
      <c r="A223" s="174"/>
      <c r="B223" s="174" t="str">
        <f t="shared" si="22"/>
        <v>3</v>
      </c>
      <c r="C223" s="174" t="str">
        <f t="shared" si="29"/>
        <v>0</v>
      </c>
      <c r="D223" s="177">
        <v>2013808</v>
      </c>
      <c r="E223" s="183" t="s">
        <v>152</v>
      </c>
      <c r="F223" s="179">
        <v>100</v>
      </c>
      <c r="G223" s="184">
        <v>0</v>
      </c>
      <c r="H223" s="181">
        <f>G223/$F223-1</f>
        <v>-1</v>
      </c>
      <c r="I223" s="182"/>
      <c r="J223" s="185">
        <v>1</v>
      </c>
    </row>
    <row r="224" spans="1:10">
      <c r="A224" s="174"/>
      <c r="B224" s="174" t="str">
        <f t="shared" ref="B224:B287" si="33">MID(D224,4,1)</f>
        <v>3</v>
      </c>
      <c r="C224" s="174" t="str">
        <f t="shared" si="29"/>
        <v>1</v>
      </c>
      <c r="D224" s="177">
        <v>2013810</v>
      </c>
      <c r="E224" s="183" t="s">
        <v>372</v>
      </c>
      <c r="F224" s="179">
        <v>0</v>
      </c>
      <c r="G224" s="184">
        <v>0</v>
      </c>
      <c r="H224" s="181" t="s">
        <v>27</v>
      </c>
      <c r="I224" s="182"/>
      <c r="J224" s="185">
        <v>1</v>
      </c>
    </row>
    <row r="225" spans="1:10">
      <c r="A225" s="174"/>
      <c r="B225" s="174" t="str">
        <f t="shared" si="33"/>
        <v>3</v>
      </c>
      <c r="C225" s="174" t="str">
        <f t="shared" si="29"/>
        <v>1</v>
      </c>
      <c r="D225" s="177">
        <v>2013812</v>
      </c>
      <c r="E225" s="183" t="s">
        <v>373</v>
      </c>
      <c r="F225" s="179">
        <v>18</v>
      </c>
      <c r="G225" s="184">
        <v>29</v>
      </c>
      <c r="H225" s="181">
        <f>G225/$F225-1</f>
        <v>0.611111111111111</v>
      </c>
      <c r="I225" s="182"/>
      <c r="J225" s="185">
        <v>1</v>
      </c>
    </row>
    <row r="226" spans="1:10">
      <c r="A226" s="174"/>
      <c r="B226" s="174" t="str">
        <f t="shared" si="33"/>
        <v>3</v>
      </c>
      <c r="C226" s="174" t="str">
        <f t="shared" si="29"/>
        <v>1</v>
      </c>
      <c r="D226" s="177">
        <v>2013813</v>
      </c>
      <c r="E226" s="183" t="s">
        <v>374</v>
      </c>
      <c r="F226" s="179">
        <v>0</v>
      </c>
      <c r="G226" s="184">
        <v>0</v>
      </c>
      <c r="H226" s="181" t="s">
        <v>27</v>
      </c>
      <c r="I226" s="182"/>
      <c r="J226" s="185">
        <v>1</v>
      </c>
    </row>
    <row r="227" spans="1:10">
      <c r="A227" s="174"/>
      <c r="B227" s="174" t="str">
        <f t="shared" si="33"/>
        <v>3</v>
      </c>
      <c r="C227" s="174" t="str">
        <f t="shared" si="29"/>
        <v>1</v>
      </c>
      <c r="D227" s="177">
        <v>2013814</v>
      </c>
      <c r="E227" s="183" t="s">
        <v>375</v>
      </c>
      <c r="F227" s="179">
        <v>0</v>
      </c>
      <c r="G227" s="184">
        <v>0</v>
      </c>
      <c r="H227" s="181" t="s">
        <v>27</v>
      </c>
      <c r="I227" s="182"/>
      <c r="J227" s="185">
        <v>1</v>
      </c>
    </row>
    <row r="228" spans="1:10">
      <c r="A228" s="174" t="s">
        <v>376</v>
      </c>
      <c r="B228" s="174" t="str">
        <f t="shared" si="33"/>
        <v>3</v>
      </c>
      <c r="C228" s="174" t="str">
        <f t="shared" si="29"/>
        <v>1</v>
      </c>
      <c r="D228" s="177">
        <v>2013815</v>
      </c>
      <c r="E228" s="183" t="s">
        <v>377</v>
      </c>
      <c r="F228" s="179">
        <v>0</v>
      </c>
      <c r="G228" s="184">
        <v>0</v>
      </c>
      <c r="H228" s="181" t="s">
        <v>27</v>
      </c>
      <c r="I228" s="182"/>
      <c r="J228" s="185">
        <v>1</v>
      </c>
    </row>
    <row r="229" spans="1:10">
      <c r="A229" s="174" t="s">
        <v>378</v>
      </c>
      <c r="B229" s="174" t="str">
        <f t="shared" si="33"/>
        <v>3</v>
      </c>
      <c r="C229" s="174" t="str">
        <f t="shared" si="29"/>
        <v>1</v>
      </c>
      <c r="D229" s="177">
        <v>2013816</v>
      </c>
      <c r="E229" s="183" t="s">
        <v>379</v>
      </c>
      <c r="F229" s="179">
        <v>31</v>
      </c>
      <c r="G229" s="184">
        <v>15</v>
      </c>
      <c r="H229" s="181">
        <f>G229/$F229-1</f>
        <v>-0.516129032258065</v>
      </c>
      <c r="I229" s="182"/>
      <c r="J229" s="185">
        <v>1</v>
      </c>
    </row>
    <row r="230" spans="1:10">
      <c r="B230" s="174" t="str">
        <f t="shared" si="33"/>
        <v>3</v>
      </c>
      <c r="C230" s="174" t="str">
        <f t="shared" si="29"/>
        <v>5</v>
      </c>
      <c r="D230" s="177">
        <v>2013850</v>
      </c>
      <c r="E230" s="183" t="s">
        <v>72</v>
      </c>
      <c r="F230" s="179">
        <v>0</v>
      </c>
      <c r="G230" s="184">
        <v>0</v>
      </c>
      <c r="H230" s="181" t="s">
        <v>27</v>
      </c>
      <c r="I230" s="182"/>
      <c r="J230" s="185">
        <v>1</v>
      </c>
    </row>
    <row r="231" spans="1:10">
      <c r="B231" s="174" t="str">
        <f t="shared" si="33"/>
        <v>3</v>
      </c>
      <c r="C231" s="174" t="str">
        <f t="shared" si="29"/>
        <v>9</v>
      </c>
      <c r="D231" s="177">
        <v>2013899</v>
      </c>
      <c r="E231" s="183" t="s">
        <v>380</v>
      </c>
      <c r="F231" s="179">
        <v>79</v>
      </c>
      <c r="G231" s="184">
        <v>0</v>
      </c>
      <c r="H231" s="181">
        <f>G231/$F231-1</f>
        <v>-1</v>
      </c>
      <c r="I231" s="182"/>
      <c r="J231" s="185">
        <v>1</v>
      </c>
    </row>
    <row r="232" spans="1:10">
      <c r="B232" s="174" t="str">
        <f t="shared" si="33"/>
        <v>9</v>
      </c>
      <c r="C232" s="174" t="str">
        <f t="shared" si="29"/>
        <v/>
      </c>
      <c r="D232" s="177">
        <v>20199</v>
      </c>
      <c r="E232" s="183" t="s">
        <v>381</v>
      </c>
      <c r="F232" s="179">
        <f t="shared" ref="F232:H232" si="34">SUM(F233:F234)</f>
        <v>1559</v>
      </c>
      <c r="G232" s="180">
        <f t="shared" si="34"/>
        <v>2453</v>
      </c>
      <c r="H232" s="181">
        <f>G232/$F232-1</f>
        <v>0.573444515715202</v>
      </c>
      <c r="I232" s="182"/>
    </row>
    <row r="233" spans="1:10">
      <c r="B233" s="174" t="str">
        <f t="shared" si="33"/>
        <v>9</v>
      </c>
      <c r="C233" s="174" t="str">
        <f t="shared" si="29"/>
        <v>0</v>
      </c>
      <c r="D233" s="177">
        <v>2019901</v>
      </c>
      <c r="E233" s="186" t="s">
        <v>382</v>
      </c>
      <c r="F233" s="179">
        <v>0</v>
      </c>
      <c r="G233" s="184">
        <v>0</v>
      </c>
      <c r="H233" s="181" t="s">
        <v>27</v>
      </c>
      <c r="I233" s="192"/>
      <c r="J233" s="185">
        <v>1</v>
      </c>
    </row>
    <row r="234" spans="1:10">
      <c r="B234" s="174" t="str">
        <f t="shared" si="33"/>
        <v>9</v>
      </c>
      <c r="C234" s="174" t="str">
        <f t="shared" si="29"/>
        <v>9</v>
      </c>
      <c r="D234" s="177">
        <v>2019999</v>
      </c>
      <c r="E234" s="186" t="s">
        <v>383</v>
      </c>
      <c r="F234" s="179">
        <v>1559</v>
      </c>
      <c r="G234" s="184">
        <v>2453</v>
      </c>
      <c r="H234" s="181">
        <f>G234/$F234-1</f>
        <v>0.573444515715202</v>
      </c>
      <c r="I234" s="192"/>
      <c r="J234" s="185">
        <v>1</v>
      </c>
    </row>
    <row r="235" spans="1:10">
      <c r="B235" s="174" t="str">
        <f t="shared" si="33"/>
        <v/>
      </c>
      <c r="C235" s="174" t="str">
        <f t="shared" si="29"/>
        <v/>
      </c>
      <c r="D235" s="177">
        <v>202</v>
      </c>
      <c r="E235" s="178" t="s">
        <v>384</v>
      </c>
      <c r="F235" s="179">
        <f t="shared" ref="F235:H235" si="35">SUM(F236:F238)</f>
        <v>0</v>
      </c>
      <c r="G235" s="180">
        <f t="shared" si="35"/>
        <v>0</v>
      </c>
      <c r="H235" s="181" t="s">
        <v>27</v>
      </c>
      <c r="I235" s="192"/>
    </row>
    <row r="236" spans="1:10">
      <c r="B236" s="174" t="str">
        <f t="shared" si="33"/>
        <v>0</v>
      </c>
      <c r="C236" s="174" t="str">
        <f t="shared" si="29"/>
        <v/>
      </c>
      <c r="D236" s="177">
        <v>20205</v>
      </c>
      <c r="E236" s="183" t="s">
        <v>385</v>
      </c>
      <c r="F236" s="179"/>
      <c r="G236" s="180"/>
      <c r="H236" s="181" t="s">
        <v>27</v>
      </c>
      <c r="I236" s="192"/>
    </row>
    <row r="237" spans="1:10">
      <c r="B237" s="174" t="str">
        <f t="shared" si="33"/>
        <v>0</v>
      </c>
      <c r="C237" s="174" t="str">
        <f t="shared" si="29"/>
        <v/>
      </c>
      <c r="D237" s="177">
        <v>20206</v>
      </c>
      <c r="E237" s="183" t="s">
        <v>386</v>
      </c>
      <c r="F237" s="179"/>
      <c r="G237" s="180"/>
      <c r="H237" s="181" t="s">
        <v>27</v>
      </c>
      <c r="I237" s="192"/>
    </row>
    <row r="238" spans="1:10">
      <c r="B238" s="174" t="str">
        <f t="shared" si="33"/>
        <v>9</v>
      </c>
      <c r="C238" s="174" t="str">
        <f t="shared" si="29"/>
        <v/>
      </c>
      <c r="D238" s="177">
        <v>20299</v>
      </c>
      <c r="E238" s="183" t="s">
        <v>387</v>
      </c>
      <c r="F238" s="179"/>
      <c r="G238" s="180"/>
      <c r="H238" s="181" t="s">
        <v>27</v>
      </c>
      <c r="I238" s="192"/>
    </row>
    <row r="239" spans="1:10">
      <c r="B239" s="174" t="str">
        <f t="shared" si="33"/>
        <v/>
      </c>
      <c r="C239" s="174" t="str">
        <f t="shared" si="29"/>
        <v/>
      </c>
      <c r="D239" s="177">
        <v>203</v>
      </c>
      <c r="E239" s="178" t="s">
        <v>388</v>
      </c>
      <c r="F239" s="179">
        <f t="shared" ref="F239:H239" si="36">SUM(F240,F248)</f>
        <v>0</v>
      </c>
      <c r="G239" s="180">
        <f t="shared" si="36"/>
        <v>259</v>
      </c>
      <c r="H239" s="181" t="s">
        <v>27</v>
      </c>
      <c r="I239" s="192"/>
    </row>
    <row r="240" spans="1:10">
      <c r="B240" s="174" t="str">
        <f t="shared" si="33"/>
        <v>0</v>
      </c>
      <c r="C240" s="174" t="str">
        <f t="shared" si="29"/>
        <v/>
      </c>
      <c r="D240" s="177">
        <v>20306</v>
      </c>
      <c r="E240" s="186" t="s">
        <v>389</v>
      </c>
      <c r="F240" s="179">
        <f t="shared" ref="F240:H240" si="37">SUM(F241:F247)</f>
        <v>0</v>
      </c>
      <c r="G240" s="180">
        <f t="shared" si="37"/>
        <v>259</v>
      </c>
      <c r="H240" s="181" t="s">
        <v>27</v>
      </c>
      <c r="I240" s="192"/>
    </row>
    <row r="241" spans="2:10">
      <c r="B241" s="174" t="str">
        <f t="shared" si="33"/>
        <v>0</v>
      </c>
      <c r="C241" s="174" t="str">
        <f t="shared" si="29"/>
        <v>0</v>
      </c>
      <c r="D241" s="177">
        <v>2030601</v>
      </c>
      <c r="E241" s="186" t="s">
        <v>390</v>
      </c>
      <c r="F241" s="179">
        <v>0</v>
      </c>
      <c r="G241" s="184">
        <v>0</v>
      </c>
      <c r="H241" s="181" t="s">
        <v>27</v>
      </c>
      <c r="I241" s="192"/>
      <c r="J241" s="185">
        <v>1</v>
      </c>
    </row>
    <row r="242" spans="2:10">
      <c r="B242" s="174" t="str">
        <f t="shared" si="33"/>
        <v>0</v>
      </c>
      <c r="C242" s="174" t="str">
        <f t="shared" si="29"/>
        <v>0</v>
      </c>
      <c r="D242" s="177">
        <v>2030602</v>
      </c>
      <c r="E242" s="183" t="s">
        <v>391</v>
      </c>
      <c r="F242" s="179">
        <v>0</v>
      </c>
      <c r="G242" s="184">
        <v>0</v>
      </c>
      <c r="H242" s="181" t="s">
        <v>27</v>
      </c>
      <c r="I242" s="192"/>
      <c r="J242" s="185">
        <v>1</v>
      </c>
    </row>
    <row r="243" spans="2:10">
      <c r="B243" s="174" t="str">
        <f t="shared" si="33"/>
        <v>0</v>
      </c>
      <c r="C243" s="174" t="str">
        <f t="shared" si="29"/>
        <v>0</v>
      </c>
      <c r="D243" s="177">
        <v>2030603</v>
      </c>
      <c r="E243" s="183" t="s">
        <v>392</v>
      </c>
      <c r="F243" s="179">
        <v>0</v>
      </c>
      <c r="G243" s="184">
        <v>0</v>
      </c>
      <c r="H243" s="181" t="s">
        <v>27</v>
      </c>
      <c r="I243" s="192"/>
      <c r="J243" s="185">
        <v>1</v>
      </c>
    </row>
    <row r="244" spans="2:10">
      <c r="B244" s="174" t="str">
        <f t="shared" si="33"/>
        <v>0</v>
      </c>
      <c r="C244" s="174" t="str">
        <f t="shared" si="29"/>
        <v>0</v>
      </c>
      <c r="D244" s="177">
        <v>2030604</v>
      </c>
      <c r="E244" s="183" t="s">
        <v>393</v>
      </c>
      <c r="F244" s="179">
        <v>0</v>
      </c>
      <c r="G244" s="184">
        <v>0</v>
      </c>
      <c r="H244" s="181" t="s">
        <v>27</v>
      </c>
      <c r="I244" s="192"/>
      <c r="J244" s="185">
        <v>1</v>
      </c>
    </row>
    <row r="245" spans="2:10">
      <c r="B245" s="174" t="str">
        <f t="shared" si="33"/>
        <v>0</v>
      </c>
      <c r="C245" s="174" t="str">
        <f t="shared" si="29"/>
        <v>0</v>
      </c>
      <c r="D245" s="177">
        <v>2030607</v>
      </c>
      <c r="E245" s="186" t="s">
        <v>394</v>
      </c>
      <c r="F245" s="179">
        <v>0</v>
      </c>
      <c r="G245" s="184">
        <v>259</v>
      </c>
      <c r="H245" s="181" t="s">
        <v>27</v>
      </c>
      <c r="I245" s="192"/>
      <c r="J245" s="185">
        <v>1</v>
      </c>
    </row>
    <row r="246" spans="2:10">
      <c r="B246" s="174" t="str">
        <f t="shared" si="33"/>
        <v>0</v>
      </c>
      <c r="C246" s="174" t="str">
        <f t="shared" si="29"/>
        <v>0</v>
      </c>
      <c r="D246" s="177">
        <v>2030608</v>
      </c>
      <c r="E246" s="186" t="s">
        <v>395</v>
      </c>
      <c r="F246" s="179">
        <v>0</v>
      </c>
      <c r="G246" s="184">
        <v>0</v>
      </c>
      <c r="H246" s="181" t="s">
        <v>27</v>
      </c>
      <c r="I246" s="192"/>
      <c r="J246" s="185">
        <v>1</v>
      </c>
    </row>
    <row r="247" spans="2:10">
      <c r="B247" s="174" t="str">
        <f t="shared" si="33"/>
        <v>0</v>
      </c>
      <c r="C247" s="174" t="str">
        <f t="shared" si="29"/>
        <v>9</v>
      </c>
      <c r="D247" s="177">
        <v>2030699</v>
      </c>
      <c r="E247" s="186" t="s">
        <v>396</v>
      </c>
      <c r="F247" s="179">
        <v>0</v>
      </c>
      <c r="G247" s="184">
        <v>0</v>
      </c>
      <c r="H247" s="181" t="s">
        <v>27</v>
      </c>
      <c r="I247" s="192"/>
      <c r="J247" s="185">
        <v>1</v>
      </c>
    </row>
    <row r="248" spans="2:10">
      <c r="B248" s="174" t="str">
        <f t="shared" si="33"/>
        <v>9</v>
      </c>
      <c r="C248" s="174" t="str">
        <f t="shared" si="29"/>
        <v/>
      </c>
      <c r="D248" s="177">
        <v>20399</v>
      </c>
      <c r="E248" s="186" t="s">
        <v>397</v>
      </c>
      <c r="F248" s="179"/>
      <c r="G248" s="180"/>
      <c r="H248" s="181" t="s">
        <v>27</v>
      </c>
      <c r="I248" s="192"/>
    </row>
    <row r="249" spans="2:10">
      <c r="B249" s="174" t="str">
        <f t="shared" si="33"/>
        <v/>
      </c>
      <c r="C249" s="174" t="str">
        <f t="shared" si="29"/>
        <v/>
      </c>
      <c r="D249" s="177">
        <v>204</v>
      </c>
      <c r="E249" s="178" t="s">
        <v>398</v>
      </c>
      <c r="F249" s="179">
        <f t="shared" ref="F249:H249" si="38">SUM(F250,F253,F264,F271,F279,F288,F302,F312,F322,F330,F336)</f>
        <v>7897</v>
      </c>
      <c r="G249" s="180">
        <f t="shared" si="38"/>
        <v>9085</v>
      </c>
      <c r="H249" s="181">
        <f>G249/$F249-1</f>
        <v>0.150436874762568</v>
      </c>
      <c r="I249" s="192"/>
    </row>
    <row r="250" spans="2:10">
      <c r="B250" s="174" t="str">
        <f t="shared" si="33"/>
        <v>0</v>
      </c>
      <c r="C250" s="174" t="str">
        <f t="shared" si="29"/>
        <v/>
      </c>
      <c r="D250" s="177">
        <v>20401</v>
      </c>
      <c r="E250" s="183" t="s">
        <v>399</v>
      </c>
      <c r="F250" s="179">
        <f t="shared" ref="F250:H250" si="39">SUM(F251:F252)</f>
        <v>0</v>
      </c>
      <c r="G250" s="180">
        <f t="shared" si="39"/>
        <v>0</v>
      </c>
      <c r="H250" s="181" t="s">
        <v>27</v>
      </c>
      <c r="I250" s="192"/>
    </row>
    <row r="251" spans="2:10">
      <c r="B251" s="174" t="str">
        <f t="shared" si="33"/>
        <v>0</v>
      </c>
      <c r="C251" s="174" t="str">
        <f t="shared" si="29"/>
        <v>0</v>
      </c>
      <c r="D251" s="177">
        <v>2040101</v>
      </c>
      <c r="E251" s="183" t="s">
        <v>400</v>
      </c>
      <c r="F251" s="179">
        <v>0</v>
      </c>
      <c r="G251" s="184">
        <v>0</v>
      </c>
      <c r="H251" s="181" t="s">
        <v>27</v>
      </c>
      <c r="I251" s="192"/>
      <c r="J251" s="185">
        <v>1</v>
      </c>
    </row>
    <row r="252" spans="2:10">
      <c r="B252" s="174" t="str">
        <f t="shared" si="33"/>
        <v>0</v>
      </c>
      <c r="C252" s="174" t="str">
        <f t="shared" si="29"/>
        <v>9</v>
      </c>
      <c r="D252" s="177">
        <v>2040199</v>
      </c>
      <c r="E252" s="186" t="s">
        <v>401</v>
      </c>
      <c r="F252" s="179">
        <v>0</v>
      </c>
      <c r="G252" s="184">
        <v>0</v>
      </c>
      <c r="H252" s="181" t="s">
        <v>27</v>
      </c>
      <c r="I252" s="192"/>
      <c r="J252" s="185">
        <v>1</v>
      </c>
    </row>
    <row r="253" spans="2:10">
      <c r="B253" s="174" t="str">
        <f t="shared" si="33"/>
        <v>0</v>
      </c>
      <c r="C253" s="174" t="str">
        <f t="shared" si="29"/>
        <v/>
      </c>
      <c r="D253" s="177">
        <v>20402</v>
      </c>
      <c r="E253" s="186" t="s">
        <v>402</v>
      </c>
      <c r="F253" s="179">
        <f t="shared" ref="F253:H253" si="40">SUM(F254:F263)</f>
        <v>6478</v>
      </c>
      <c r="G253" s="180">
        <f t="shared" si="40"/>
        <v>7122</v>
      </c>
      <c r="H253" s="181">
        <f>G253/$F253-1</f>
        <v>0.0994133991972832</v>
      </c>
      <c r="I253" s="192"/>
    </row>
    <row r="254" spans="2:10">
      <c r="B254" s="174" t="str">
        <f t="shared" si="33"/>
        <v>0</v>
      </c>
      <c r="C254" s="174" t="str">
        <f t="shared" si="29"/>
        <v>0</v>
      </c>
      <c r="D254" s="177">
        <v>2040201</v>
      </c>
      <c r="E254" s="186" t="s">
        <v>54</v>
      </c>
      <c r="F254" s="179">
        <v>4981</v>
      </c>
      <c r="G254" s="184">
        <v>4582</v>
      </c>
      <c r="H254" s="181">
        <f>G254/$F254-1</f>
        <v>-0.0801043967074885</v>
      </c>
      <c r="I254" s="192"/>
      <c r="J254" s="185">
        <v>1</v>
      </c>
    </row>
    <row r="255" spans="2:10">
      <c r="B255" s="174" t="str">
        <f t="shared" si="33"/>
        <v>0</v>
      </c>
      <c r="C255" s="174" t="str">
        <f t="shared" si="29"/>
        <v>0</v>
      </c>
      <c r="D255" s="177">
        <v>2040202</v>
      </c>
      <c r="E255" s="186" t="s">
        <v>56</v>
      </c>
      <c r="F255" s="179">
        <v>339</v>
      </c>
      <c r="G255" s="184">
        <v>314</v>
      </c>
      <c r="H255" s="181">
        <f>G255/$F255-1</f>
        <v>-0.0737463126843658</v>
      </c>
      <c r="I255" s="192"/>
      <c r="J255" s="185">
        <v>1</v>
      </c>
    </row>
    <row r="256" spans="2:10">
      <c r="B256" s="174" t="str">
        <f t="shared" si="33"/>
        <v>0</v>
      </c>
      <c r="C256" s="174" t="str">
        <f t="shared" si="29"/>
        <v>0</v>
      </c>
      <c r="D256" s="177">
        <v>2040203</v>
      </c>
      <c r="E256" s="186" t="s">
        <v>58</v>
      </c>
      <c r="F256" s="179">
        <v>0</v>
      </c>
      <c r="G256" s="184">
        <v>0</v>
      </c>
      <c r="H256" s="181" t="s">
        <v>27</v>
      </c>
      <c r="I256" s="192"/>
      <c r="J256" s="185">
        <v>1</v>
      </c>
    </row>
    <row r="257" spans="2:10">
      <c r="B257" s="174" t="str">
        <f t="shared" si="33"/>
        <v>0</v>
      </c>
      <c r="C257" s="174" t="str">
        <f t="shared" si="29"/>
        <v>1</v>
      </c>
      <c r="D257" s="177">
        <v>2040219</v>
      </c>
      <c r="E257" s="186" t="s">
        <v>152</v>
      </c>
      <c r="F257" s="179">
        <v>296</v>
      </c>
      <c r="G257" s="184">
        <v>289</v>
      </c>
      <c r="H257" s="181">
        <f>G257/$F257-1</f>
        <v>-0.0236486486486487</v>
      </c>
      <c r="I257" s="192"/>
      <c r="J257" s="185">
        <v>1</v>
      </c>
    </row>
    <row r="258" spans="2:10">
      <c r="B258" s="174" t="str">
        <f t="shared" si="33"/>
        <v>0</v>
      </c>
      <c r="C258" s="174" t="str">
        <f t="shared" si="29"/>
        <v>2</v>
      </c>
      <c r="D258" s="177">
        <v>2040220</v>
      </c>
      <c r="E258" s="186" t="s">
        <v>403</v>
      </c>
      <c r="F258" s="179">
        <v>442</v>
      </c>
      <c r="G258" s="184">
        <v>1491</v>
      </c>
      <c r="H258" s="181">
        <f>G258/$F258-1</f>
        <v>2.37330316742081</v>
      </c>
      <c r="I258" s="192"/>
      <c r="J258" s="185">
        <v>1</v>
      </c>
    </row>
    <row r="259" spans="2:10">
      <c r="B259" s="174" t="str">
        <f t="shared" si="33"/>
        <v>0</v>
      </c>
      <c r="C259" s="174" t="str">
        <f t="shared" si="29"/>
        <v>2</v>
      </c>
      <c r="D259" s="177">
        <v>2040221</v>
      </c>
      <c r="E259" s="186" t="s">
        <v>404</v>
      </c>
      <c r="F259" s="179">
        <v>0</v>
      </c>
      <c r="G259" s="184">
        <v>0</v>
      </c>
      <c r="H259" s="181" t="s">
        <v>27</v>
      </c>
      <c r="I259" s="192"/>
      <c r="J259" s="185">
        <v>1</v>
      </c>
    </row>
    <row r="260" spans="2:10">
      <c r="B260" s="174" t="str">
        <f t="shared" si="33"/>
        <v>0</v>
      </c>
      <c r="C260" s="174" t="str">
        <f t="shared" si="29"/>
        <v>2</v>
      </c>
      <c r="D260" s="177">
        <v>2040222</v>
      </c>
      <c r="E260" s="186" t="s">
        <v>405</v>
      </c>
      <c r="F260" s="179">
        <v>0</v>
      </c>
      <c r="G260" s="184">
        <v>0</v>
      </c>
      <c r="H260" s="181" t="s">
        <v>27</v>
      </c>
      <c r="I260" s="192"/>
      <c r="J260" s="185">
        <v>1</v>
      </c>
    </row>
    <row r="261" spans="2:10">
      <c r="B261" s="174" t="str">
        <f t="shared" si="33"/>
        <v>0</v>
      </c>
      <c r="C261" s="174" t="str">
        <f t="shared" si="29"/>
        <v>2</v>
      </c>
      <c r="D261" s="177">
        <v>2040223</v>
      </c>
      <c r="E261" s="186" t="s">
        <v>406</v>
      </c>
      <c r="F261" s="179">
        <v>0</v>
      </c>
      <c r="G261" s="184">
        <v>0</v>
      </c>
      <c r="H261" s="181" t="s">
        <v>27</v>
      </c>
      <c r="I261" s="192"/>
      <c r="J261" s="185">
        <v>1</v>
      </c>
    </row>
    <row r="262" spans="2:10">
      <c r="B262" s="174" t="str">
        <f t="shared" si="33"/>
        <v>0</v>
      </c>
      <c r="C262" s="174" t="str">
        <f t="shared" si="29"/>
        <v>5</v>
      </c>
      <c r="D262" s="177">
        <v>2040250</v>
      </c>
      <c r="E262" s="186" t="s">
        <v>72</v>
      </c>
      <c r="F262" s="179">
        <v>0</v>
      </c>
      <c r="G262" s="184">
        <v>0</v>
      </c>
      <c r="H262" s="181" t="s">
        <v>27</v>
      </c>
      <c r="I262" s="192"/>
      <c r="J262" s="185">
        <v>1</v>
      </c>
    </row>
    <row r="263" spans="2:10">
      <c r="B263" s="174" t="str">
        <f t="shared" si="33"/>
        <v>0</v>
      </c>
      <c r="C263" s="174" t="str">
        <f t="shared" si="29"/>
        <v>9</v>
      </c>
      <c r="D263" s="177">
        <v>2040299</v>
      </c>
      <c r="E263" s="186" t="s">
        <v>407</v>
      </c>
      <c r="F263" s="179">
        <v>420</v>
      </c>
      <c r="G263" s="184">
        <v>446</v>
      </c>
      <c r="H263" s="181">
        <f>G263/$F263-1</f>
        <v>0.0619047619047619</v>
      </c>
      <c r="I263" s="192"/>
      <c r="J263" s="185">
        <v>1</v>
      </c>
    </row>
    <row r="264" spans="2:10">
      <c r="B264" s="174" t="str">
        <f t="shared" si="33"/>
        <v>0</v>
      </c>
      <c r="C264" s="174" t="str">
        <f t="shared" ref="C264:C327" si="41">MID(D264,6,1)</f>
        <v/>
      </c>
      <c r="D264" s="177">
        <v>20403</v>
      </c>
      <c r="E264" s="183" t="s">
        <v>408</v>
      </c>
      <c r="F264" s="179">
        <f t="shared" ref="F264:H264" si="42">SUM(F265:F270)</f>
        <v>0</v>
      </c>
      <c r="G264" s="180">
        <f t="shared" si="42"/>
        <v>0</v>
      </c>
      <c r="H264" s="181" t="s">
        <v>27</v>
      </c>
      <c r="I264" s="192"/>
    </row>
    <row r="265" spans="2:10">
      <c r="B265" s="174" t="str">
        <f t="shared" si="33"/>
        <v>0</v>
      </c>
      <c r="C265" s="174" t="str">
        <f t="shared" si="41"/>
        <v>0</v>
      </c>
      <c r="D265" s="177">
        <v>2040301</v>
      </c>
      <c r="E265" s="183" t="s">
        <v>54</v>
      </c>
      <c r="F265" s="179">
        <v>0</v>
      </c>
      <c r="G265" s="184">
        <v>0</v>
      </c>
      <c r="H265" s="181" t="s">
        <v>27</v>
      </c>
      <c r="I265" s="192"/>
      <c r="J265" s="185">
        <v>1</v>
      </c>
    </row>
    <row r="266" spans="2:10">
      <c r="B266" s="174" t="str">
        <f t="shared" si="33"/>
        <v>0</v>
      </c>
      <c r="C266" s="174" t="str">
        <f t="shared" si="41"/>
        <v>0</v>
      </c>
      <c r="D266" s="177">
        <v>2040302</v>
      </c>
      <c r="E266" s="183" t="s">
        <v>56</v>
      </c>
      <c r="F266" s="179">
        <v>0</v>
      </c>
      <c r="G266" s="184">
        <v>0</v>
      </c>
      <c r="H266" s="181" t="s">
        <v>27</v>
      </c>
      <c r="I266" s="192"/>
      <c r="J266" s="185">
        <v>1</v>
      </c>
    </row>
    <row r="267" spans="2:10">
      <c r="B267" s="174" t="str">
        <f t="shared" si="33"/>
        <v>0</v>
      </c>
      <c r="C267" s="174" t="str">
        <f t="shared" si="41"/>
        <v>0</v>
      </c>
      <c r="D267" s="177">
        <v>2040303</v>
      </c>
      <c r="E267" s="186" t="s">
        <v>58</v>
      </c>
      <c r="F267" s="179">
        <v>0</v>
      </c>
      <c r="G267" s="184">
        <v>0</v>
      </c>
      <c r="H267" s="181" t="s">
        <v>27</v>
      </c>
      <c r="I267" s="192"/>
      <c r="J267" s="185">
        <v>1</v>
      </c>
    </row>
    <row r="268" spans="2:10">
      <c r="B268" s="174" t="str">
        <f t="shared" si="33"/>
        <v>0</v>
      </c>
      <c r="C268" s="174" t="str">
        <f t="shared" si="41"/>
        <v>0</v>
      </c>
      <c r="D268" s="177">
        <v>2040304</v>
      </c>
      <c r="E268" s="186" t="s">
        <v>409</v>
      </c>
      <c r="F268" s="179">
        <v>0</v>
      </c>
      <c r="G268" s="184">
        <v>0</v>
      </c>
      <c r="H268" s="181" t="s">
        <v>27</v>
      </c>
      <c r="I268" s="192"/>
      <c r="J268" s="185">
        <v>1</v>
      </c>
    </row>
    <row r="269" spans="2:10">
      <c r="B269" s="174" t="str">
        <f t="shared" si="33"/>
        <v>0</v>
      </c>
      <c r="C269" s="174" t="str">
        <f t="shared" si="41"/>
        <v>5</v>
      </c>
      <c r="D269" s="177">
        <v>2040350</v>
      </c>
      <c r="E269" s="186" t="s">
        <v>72</v>
      </c>
      <c r="F269" s="179">
        <v>0</v>
      </c>
      <c r="G269" s="184">
        <v>0</v>
      </c>
      <c r="H269" s="181" t="s">
        <v>27</v>
      </c>
      <c r="I269" s="192"/>
      <c r="J269" s="185">
        <v>1</v>
      </c>
    </row>
    <row r="270" spans="2:10">
      <c r="B270" s="174" t="str">
        <f t="shared" si="33"/>
        <v>0</v>
      </c>
      <c r="C270" s="174" t="str">
        <f t="shared" si="41"/>
        <v>9</v>
      </c>
      <c r="D270" s="177">
        <v>2040399</v>
      </c>
      <c r="E270" s="178" t="s">
        <v>410</v>
      </c>
      <c r="F270" s="179">
        <v>0</v>
      </c>
      <c r="G270" s="184">
        <v>0</v>
      </c>
      <c r="H270" s="181" t="s">
        <v>27</v>
      </c>
      <c r="I270" s="192"/>
      <c r="J270" s="185">
        <v>1</v>
      </c>
    </row>
    <row r="271" spans="2:10">
      <c r="B271" s="174" t="str">
        <f t="shared" si="33"/>
        <v>0</v>
      </c>
      <c r="C271" s="174" t="str">
        <f t="shared" si="41"/>
        <v/>
      </c>
      <c r="D271" s="177">
        <v>20404</v>
      </c>
      <c r="E271" s="187" t="s">
        <v>411</v>
      </c>
      <c r="F271" s="179">
        <f t="shared" ref="F271:H271" si="43">SUM(F272:F278)</f>
        <v>0</v>
      </c>
      <c r="G271" s="180">
        <f t="shared" si="43"/>
        <v>0</v>
      </c>
      <c r="H271" s="181" t="s">
        <v>27</v>
      </c>
      <c r="I271" s="192"/>
    </row>
    <row r="272" spans="2:10">
      <c r="B272" s="174" t="str">
        <f t="shared" si="33"/>
        <v>0</v>
      </c>
      <c r="C272" s="174" t="str">
        <f t="shared" si="41"/>
        <v>0</v>
      </c>
      <c r="D272" s="177">
        <v>2040401</v>
      </c>
      <c r="E272" s="183" t="s">
        <v>54</v>
      </c>
      <c r="F272" s="179">
        <v>0</v>
      </c>
      <c r="G272" s="184">
        <v>0</v>
      </c>
      <c r="H272" s="181" t="s">
        <v>27</v>
      </c>
      <c r="I272" s="192"/>
      <c r="J272" s="185">
        <v>1</v>
      </c>
    </row>
    <row r="273" spans="2:10">
      <c r="B273" s="174" t="str">
        <f t="shared" si="33"/>
        <v>0</v>
      </c>
      <c r="C273" s="174" t="str">
        <f t="shared" si="41"/>
        <v>0</v>
      </c>
      <c r="D273" s="177">
        <v>2040402</v>
      </c>
      <c r="E273" s="183" t="s">
        <v>56</v>
      </c>
      <c r="F273" s="179">
        <v>0</v>
      </c>
      <c r="G273" s="184">
        <v>0</v>
      </c>
      <c r="H273" s="181" t="s">
        <v>27</v>
      </c>
      <c r="I273" s="192"/>
      <c r="J273" s="185">
        <v>1</v>
      </c>
    </row>
    <row r="274" spans="2:10">
      <c r="B274" s="174" t="str">
        <f t="shared" si="33"/>
        <v>0</v>
      </c>
      <c r="C274" s="174" t="str">
        <f t="shared" si="41"/>
        <v>0</v>
      </c>
      <c r="D274" s="177">
        <v>2040403</v>
      </c>
      <c r="E274" s="186" t="s">
        <v>58</v>
      </c>
      <c r="F274" s="179">
        <v>0</v>
      </c>
      <c r="G274" s="184">
        <v>0</v>
      </c>
      <c r="H274" s="181" t="s">
        <v>27</v>
      </c>
      <c r="I274" s="192"/>
      <c r="J274" s="185">
        <v>1</v>
      </c>
    </row>
    <row r="275" spans="2:10">
      <c r="B275" s="174" t="str">
        <f t="shared" si="33"/>
        <v>0</v>
      </c>
      <c r="C275" s="174" t="str">
        <f t="shared" si="41"/>
        <v>0</v>
      </c>
      <c r="D275" s="177">
        <v>2040409</v>
      </c>
      <c r="E275" s="186" t="s">
        <v>412</v>
      </c>
      <c r="F275" s="179">
        <v>0</v>
      </c>
      <c r="G275" s="184">
        <v>0</v>
      </c>
      <c r="H275" s="181" t="s">
        <v>27</v>
      </c>
      <c r="I275" s="192"/>
      <c r="J275" s="185">
        <v>1</v>
      </c>
    </row>
    <row r="276" spans="2:10">
      <c r="B276" s="174" t="str">
        <f t="shared" si="33"/>
        <v>0</v>
      </c>
      <c r="C276" s="174" t="str">
        <f t="shared" si="41"/>
        <v>1</v>
      </c>
      <c r="D276" s="177">
        <v>2040410</v>
      </c>
      <c r="E276" s="186" t="s">
        <v>413</v>
      </c>
      <c r="F276" s="179">
        <v>0</v>
      </c>
      <c r="G276" s="184">
        <v>0</v>
      </c>
      <c r="H276" s="181" t="s">
        <v>27</v>
      </c>
      <c r="I276" s="192"/>
      <c r="J276" s="185">
        <v>1</v>
      </c>
    </row>
    <row r="277" spans="2:10">
      <c r="B277" s="174" t="str">
        <f t="shared" si="33"/>
        <v>0</v>
      </c>
      <c r="C277" s="174" t="str">
        <f t="shared" si="41"/>
        <v>5</v>
      </c>
      <c r="D277" s="177">
        <v>2040450</v>
      </c>
      <c r="E277" s="186" t="s">
        <v>72</v>
      </c>
      <c r="F277" s="179">
        <v>0</v>
      </c>
      <c r="G277" s="184">
        <v>0</v>
      </c>
      <c r="H277" s="181" t="s">
        <v>27</v>
      </c>
      <c r="I277" s="192"/>
      <c r="J277" s="185">
        <v>1</v>
      </c>
    </row>
    <row r="278" spans="2:10">
      <c r="B278" s="174" t="str">
        <f t="shared" si="33"/>
        <v>0</v>
      </c>
      <c r="C278" s="174" t="str">
        <f t="shared" si="41"/>
        <v>9</v>
      </c>
      <c r="D278" s="177">
        <v>2040499</v>
      </c>
      <c r="E278" s="186" t="s">
        <v>414</v>
      </c>
      <c r="F278" s="179">
        <v>0</v>
      </c>
      <c r="G278" s="184">
        <v>0</v>
      </c>
      <c r="H278" s="181" t="s">
        <v>27</v>
      </c>
      <c r="I278" s="192"/>
      <c r="J278" s="185">
        <v>1</v>
      </c>
    </row>
    <row r="279" spans="2:10">
      <c r="B279" s="174" t="str">
        <f t="shared" si="33"/>
        <v>0</v>
      </c>
      <c r="C279" s="174" t="str">
        <f t="shared" si="41"/>
        <v/>
      </c>
      <c r="D279" s="177">
        <v>20405</v>
      </c>
      <c r="E279" s="178" t="s">
        <v>415</v>
      </c>
      <c r="F279" s="179">
        <f t="shared" ref="F279:H279" si="44">SUM(F280:F287)</f>
        <v>0</v>
      </c>
      <c r="G279" s="180">
        <f t="shared" si="44"/>
        <v>0</v>
      </c>
      <c r="H279" s="181" t="s">
        <v>27</v>
      </c>
      <c r="I279" s="192"/>
    </row>
    <row r="280" spans="2:10">
      <c r="B280" s="174" t="str">
        <f t="shared" si="33"/>
        <v>0</v>
      </c>
      <c r="C280" s="174" t="str">
        <f t="shared" si="41"/>
        <v>0</v>
      </c>
      <c r="D280" s="177">
        <v>2040501</v>
      </c>
      <c r="E280" s="183" t="s">
        <v>54</v>
      </c>
      <c r="F280" s="179">
        <v>0</v>
      </c>
      <c r="G280" s="184">
        <v>0</v>
      </c>
      <c r="H280" s="181" t="s">
        <v>27</v>
      </c>
      <c r="I280" s="192"/>
      <c r="J280" s="185">
        <v>1</v>
      </c>
    </row>
    <row r="281" spans="2:10">
      <c r="B281" s="174" t="str">
        <f t="shared" si="33"/>
        <v>0</v>
      </c>
      <c r="C281" s="174" t="str">
        <f t="shared" si="41"/>
        <v>0</v>
      </c>
      <c r="D281" s="177">
        <v>2040502</v>
      </c>
      <c r="E281" s="183" t="s">
        <v>56</v>
      </c>
      <c r="F281" s="179">
        <v>0</v>
      </c>
      <c r="G281" s="184">
        <v>0</v>
      </c>
      <c r="H281" s="181" t="s">
        <v>27</v>
      </c>
      <c r="I281" s="192"/>
      <c r="J281" s="185">
        <v>1</v>
      </c>
    </row>
    <row r="282" spans="2:10">
      <c r="B282" s="174" t="str">
        <f t="shared" si="33"/>
        <v>0</v>
      </c>
      <c r="C282" s="174" t="str">
        <f t="shared" si="41"/>
        <v>0</v>
      </c>
      <c r="D282" s="177">
        <v>2040503</v>
      </c>
      <c r="E282" s="183" t="s">
        <v>58</v>
      </c>
      <c r="F282" s="179">
        <v>0</v>
      </c>
      <c r="G282" s="184">
        <v>0</v>
      </c>
      <c r="H282" s="181" t="s">
        <v>27</v>
      </c>
      <c r="I282" s="192"/>
      <c r="J282" s="185">
        <v>1</v>
      </c>
    </row>
    <row r="283" spans="2:10">
      <c r="B283" s="174" t="str">
        <f t="shared" si="33"/>
        <v>0</v>
      </c>
      <c r="C283" s="174" t="str">
        <f t="shared" si="41"/>
        <v>0</v>
      </c>
      <c r="D283" s="177">
        <v>2040504</v>
      </c>
      <c r="E283" s="186" t="s">
        <v>416</v>
      </c>
      <c r="F283" s="179">
        <v>0</v>
      </c>
      <c r="G283" s="184">
        <v>0</v>
      </c>
      <c r="H283" s="181" t="s">
        <v>27</v>
      </c>
      <c r="I283" s="192"/>
      <c r="J283" s="185">
        <v>1</v>
      </c>
    </row>
    <row r="284" spans="2:10">
      <c r="B284" s="174" t="str">
        <f t="shared" si="33"/>
        <v>0</v>
      </c>
      <c r="C284" s="174" t="str">
        <f t="shared" si="41"/>
        <v>0</v>
      </c>
      <c r="D284" s="177">
        <v>2040505</v>
      </c>
      <c r="E284" s="186" t="s">
        <v>417</v>
      </c>
      <c r="F284" s="179">
        <v>0</v>
      </c>
      <c r="G284" s="184">
        <v>0</v>
      </c>
      <c r="H284" s="181" t="s">
        <v>27</v>
      </c>
      <c r="I284" s="192"/>
      <c r="J284" s="185">
        <v>1</v>
      </c>
    </row>
    <row r="285" spans="2:10">
      <c r="B285" s="174" t="str">
        <f t="shared" si="33"/>
        <v>0</v>
      </c>
      <c r="C285" s="174" t="str">
        <f t="shared" si="41"/>
        <v>0</v>
      </c>
      <c r="D285" s="177">
        <v>2040506</v>
      </c>
      <c r="E285" s="186" t="s">
        <v>418</v>
      </c>
      <c r="F285" s="179">
        <v>0</v>
      </c>
      <c r="G285" s="184">
        <v>0</v>
      </c>
      <c r="H285" s="181" t="s">
        <v>27</v>
      </c>
      <c r="I285" s="192"/>
      <c r="J285" s="185">
        <v>1</v>
      </c>
    </row>
    <row r="286" spans="2:10">
      <c r="B286" s="174" t="str">
        <f t="shared" si="33"/>
        <v>0</v>
      </c>
      <c r="C286" s="174" t="str">
        <f t="shared" si="41"/>
        <v>5</v>
      </c>
      <c r="D286" s="177">
        <v>2040550</v>
      </c>
      <c r="E286" s="183" t="s">
        <v>72</v>
      </c>
      <c r="F286" s="179">
        <v>0</v>
      </c>
      <c r="G286" s="184">
        <v>0</v>
      </c>
      <c r="H286" s="181" t="s">
        <v>27</v>
      </c>
      <c r="I286" s="192"/>
      <c r="J286" s="185">
        <v>1</v>
      </c>
    </row>
    <row r="287" spans="2:10">
      <c r="B287" s="174" t="str">
        <f t="shared" si="33"/>
        <v>0</v>
      </c>
      <c r="C287" s="174" t="str">
        <f t="shared" si="41"/>
        <v>9</v>
      </c>
      <c r="D287" s="177">
        <v>2040599</v>
      </c>
      <c r="E287" s="183" t="s">
        <v>419</v>
      </c>
      <c r="F287" s="179">
        <v>0</v>
      </c>
      <c r="G287" s="184">
        <v>0</v>
      </c>
      <c r="H287" s="181" t="s">
        <v>27</v>
      </c>
      <c r="I287" s="192"/>
      <c r="J287" s="185">
        <v>1</v>
      </c>
    </row>
    <row r="288" spans="2:10">
      <c r="B288" s="174" t="str">
        <f t="shared" ref="B288:B351" si="45">MID(D288,4,1)</f>
        <v>0</v>
      </c>
      <c r="C288" s="174" t="str">
        <f t="shared" si="41"/>
        <v/>
      </c>
      <c r="D288" s="177">
        <v>20406</v>
      </c>
      <c r="E288" s="183" t="s">
        <v>420</v>
      </c>
      <c r="F288" s="179">
        <f t="shared" ref="F288:H288" si="46">SUM(F289:F301)</f>
        <v>1413</v>
      </c>
      <c r="G288" s="180">
        <f t="shared" si="46"/>
        <v>1349</v>
      </c>
      <c r="H288" s="181">
        <f>G288/$F288-1</f>
        <v>-0.0452937013446567</v>
      </c>
      <c r="I288" s="192"/>
    </row>
    <row r="289" spans="2:10">
      <c r="B289" s="174" t="str">
        <f t="shared" si="45"/>
        <v>0</v>
      </c>
      <c r="C289" s="174" t="str">
        <f t="shared" si="41"/>
        <v>0</v>
      </c>
      <c r="D289" s="177">
        <v>2040601</v>
      </c>
      <c r="E289" s="186" t="s">
        <v>54</v>
      </c>
      <c r="F289" s="179">
        <v>852</v>
      </c>
      <c r="G289" s="184">
        <v>818</v>
      </c>
      <c r="H289" s="181">
        <f>G289/$F289-1</f>
        <v>-0.039906103286385</v>
      </c>
      <c r="I289" s="192"/>
      <c r="J289" s="185">
        <v>1</v>
      </c>
    </row>
    <row r="290" spans="2:10">
      <c r="B290" s="174" t="str">
        <f t="shared" si="45"/>
        <v>0</v>
      </c>
      <c r="C290" s="174" t="str">
        <f t="shared" si="41"/>
        <v>0</v>
      </c>
      <c r="D290" s="177">
        <v>2040602</v>
      </c>
      <c r="E290" s="186" t="s">
        <v>56</v>
      </c>
      <c r="F290" s="179">
        <v>334</v>
      </c>
      <c r="G290" s="184">
        <v>210</v>
      </c>
      <c r="H290" s="181">
        <f>G290/$F290-1</f>
        <v>-0.37125748502994</v>
      </c>
      <c r="I290" s="192"/>
      <c r="J290" s="185">
        <v>1</v>
      </c>
    </row>
    <row r="291" spans="2:10">
      <c r="B291" s="174" t="str">
        <f t="shared" si="45"/>
        <v>0</v>
      </c>
      <c r="C291" s="174" t="str">
        <f t="shared" si="41"/>
        <v>0</v>
      </c>
      <c r="D291" s="177">
        <v>2040603</v>
      </c>
      <c r="E291" s="186" t="s">
        <v>58</v>
      </c>
      <c r="F291" s="179">
        <v>0</v>
      </c>
      <c r="G291" s="184">
        <v>0</v>
      </c>
      <c r="H291" s="181" t="s">
        <v>27</v>
      </c>
      <c r="I291" s="192"/>
      <c r="J291" s="185">
        <v>1</v>
      </c>
    </row>
    <row r="292" spans="2:10">
      <c r="B292" s="174" t="str">
        <f t="shared" si="45"/>
        <v>0</v>
      </c>
      <c r="C292" s="174" t="str">
        <f t="shared" si="41"/>
        <v>0</v>
      </c>
      <c r="D292" s="177">
        <v>2040604</v>
      </c>
      <c r="E292" s="178" t="s">
        <v>421</v>
      </c>
      <c r="F292" s="179">
        <v>104</v>
      </c>
      <c r="G292" s="184">
        <v>169</v>
      </c>
      <c r="H292" s="181">
        <f>G292/$F292-1</f>
        <v>0.625</v>
      </c>
      <c r="I292" s="192"/>
      <c r="J292" s="185">
        <v>1</v>
      </c>
    </row>
    <row r="293" spans="2:10">
      <c r="B293" s="174" t="str">
        <f t="shared" si="45"/>
        <v>0</v>
      </c>
      <c r="C293" s="174" t="str">
        <f t="shared" si="41"/>
        <v>0</v>
      </c>
      <c r="D293" s="177">
        <v>2040605</v>
      </c>
      <c r="E293" s="183" t="s">
        <v>422</v>
      </c>
      <c r="F293" s="179">
        <v>20</v>
      </c>
      <c r="G293" s="184">
        <v>20</v>
      </c>
      <c r="H293" s="181">
        <f>G293/$F293-1</f>
        <v>0</v>
      </c>
      <c r="I293" s="192"/>
      <c r="J293" s="185">
        <v>1</v>
      </c>
    </row>
    <row r="294" spans="2:10">
      <c r="B294" s="174" t="str">
        <f t="shared" si="45"/>
        <v>0</v>
      </c>
      <c r="C294" s="174" t="str">
        <f t="shared" si="41"/>
        <v>0</v>
      </c>
      <c r="D294" s="177">
        <v>2040606</v>
      </c>
      <c r="E294" s="183" t="s">
        <v>423</v>
      </c>
      <c r="F294" s="179">
        <v>0</v>
      </c>
      <c r="G294" s="184">
        <v>77</v>
      </c>
      <c r="H294" s="181" t="s">
        <v>27</v>
      </c>
      <c r="I294" s="192"/>
      <c r="J294" s="185">
        <v>1</v>
      </c>
    </row>
    <row r="295" spans="2:10">
      <c r="B295" s="174" t="str">
        <f t="shared" si="45"/>
        <v>0</v>
      </c>
      <c r="C295" s="174" t="str">
        <f t="shared" si="41"/>
        <v>0</v>
      </c>
      <c r="D295" s="177">
        <v>2040607</v>
      </c>
      <c r="E295" s="187" t="s">
        <v>424</v>
      </c>
      <c r="F295" s="179">
        <v>30</v>
      </c>
      <c r="G295" s="184">
        <v>9</v>
      </c>
      <c r="H295" s="181">
        <f>G295/$F295-1</f>
        <v>-0.7</v>
      </c>
      <c r="I295" s="192"/>
      <c r="J295" s="185">
        <v>1</v>
      </c>
    </row>
    <row r="296" spans="2:10">
      <c r="B296" s="174" t="str">
        <f t="shared" si="45"/>
        <v>0</v>
      </c>
      <c r="C296" s="174" t="str">
        <f t="shared" si="41"/>
        <v>0</v>
      </c>
      <c r="D296" s="177">
        <v>2040608</v>
      </c>
      <c r="E296" s="186" t="s">
        <v>425</v>
      </c>
      <c r="F296" s="179">
        <v>0</v>
      </c>
      <c r="G296" s="184">
        <v>0</v>
      </c>
      <c r="H296" s="181" t="s">
        <v>27</v>
      </c>
      <c r="I296" s="192"/>
      <c r="J296" s="185">
        <v>1</v>
      </c>
    </row>
    <row r="297" spans="2:10">
      <c r="B297" s="174" t="str">
        <f t="shared" si="45"/>
        <v>0</v>
      </c>
      <c r="C297" s="174" t="str">
        <f t="shared" si="41"/>
        <v>1</v>
      </c>
      <c r="D297" s="177">
        <v>2040610</v>
      </c>
      <c r="E297" s="186" t="s">
        <v>426</v>
      </c>
      <c r="F297" s="179">
        <v>38</v>
      </c>
      <c r="G297" s="184">
        <v>39</v>
      </c>
      <c r="H297" s="181">
        <f>G297/$F297-1</f>
        <v>0.0263157894736843</v>
      </c>
      <c r="I297" s="192"/>
      <c r="J297" s="185">
        <v>1</v>
      </c>
    </row>
    <row r="298" spans="2:10">
      <c r="B298" s="174" t="str">
        <f t="shared" si="45"/>
        <v>0</v>
      </c>
      <c r="C298" s="174" t="str">
        <f t="shared" si="41"/>
        <v>1</v>
      </c>
      <c r="D298" s="177">
        <v>2040612</v>
      </c>
      <c r="E298" s="186" t="s">
        <v>427</v>
      </c>
      <c r="F298" s="179">
        <v>2</v>
      </c>
      <c r="G298" s="184">
        <v>7</v>
      </c>
      <c r="H298" s="181">
        <f>G298/$F298-1</f>
        <v>2.5</v>
      </c>
      <c r="I298" s="192"/>
      <c r="J298" s="185">
        <v>1</v>
      </c>
    </row>
    <row r="299" spans="2:10">
      <c r="B299" s="174" t="str">
        <f t="shared" si="45"/>
        <v>0</v>
      </c>
      <c r="C299" s="174" t="str">
        <f t="shared" si="41"/>
        <v>1</v>
      </c>
      <c r="D299" s="177">
        <v>2040613</v>
      </c>
      <c r="E299" s="186" t="s">
        <v>152</v>
      </c>
      <c r="F299" s="179">
        <v>0</v>
      </c>
      <c r="G299" s="184">
        <v>0</v>
      </c>
      <c r="H299" s="181" t="s">
        <v>27</v>
      </c>
      <c r="I299" s="192"/>
      <c r="J299" s="185">
        <v>1</v>
      </c>
    </row>
    <row r="300" spans="2:10">
      <c r="B300" s="174" t="str">
        <f t="shared" si="45"/>
        <v>0</v>
      </c>
      <c r="C300" s="174" t="str">
        <f t="shared" si="41"/>
        <v>5</v>
      </c>
      <c r="D300" s="177">
        <v>2040650</v>
      </c>
      <c r="E300" s="186" t="s">
        <v>72</v>
      </c>
      <c r="F300" s="179">
        <v>0</v>
      </c>
      <c r="G300" s="184">
        <v>0</v>
      </c>
      <c r="H300" s="181" t="s">
        <v>27</v>
      </c>
      <c r="I300" s="192"/>
      <c r="J300" s="185">
        <v>1</v>
      </c>
    </row>
    <row r="301" spans="2:10">
      <c r="B301" s="174" t="str">
        <f t="shared" si="45"/>
        <v>0</v>
      </c>
      <c r="C301" s="174" t="str">
        <f t="shared" si="41"/>
        <v>9</v>
      </c>
      <c r="D301" s="177">
        <v>2040699</v>
      </c>
      <c r="E301" s="183" t="s">
        <v>428</v>
      </c>
      <c r="F301" s="179">
        <v>33</v>
      </c>
      <c r="G301" s="184">
        <v>0</v>
      </c>
      <c r="H301" s="181">
        <f>G301/$F301-1</f>
        <v>-1</v>
      </c>
      <c r="I301" s="192"/>
      <c r="J301" s="185">
        <v>1</v>
      </c>
    </row>
    <row r="302" spans="2:10">
      <c r="B302" s="174" t="str">
        <f t="shared" si="45"/>
        <v>0</v>
      </c>
      <c r="C302" s="174" t="str">
        <f t="shared" si="41"/>
        <v/>
      </c>
      <c r="D302" s="177">
        <v>20407</v>
      </c>
      <c r="E302" s="187" t="s">
        <v>429</v>
      </c>
      <c r="F302" s="179">
        <f t="shared" ref="F302:H302" si="47">SUM(F303:F311)</f>
        <v>0</v>
      </c>
      <c r="G302" s="180">
        <f t="shared" si="47"/>
        <v>0</v>
      </c>
      <c r="H302" s="181" t="s">
        <v>27</v>
      </c>
      <c r="I302" s="192"/>
    </row>
    <row r="303" spans="2:10">
      <c r="B303" s="174" t="str">
        <f t="shared" si="45"/>
        <v>0</v>
      </c>
      <c r="C303" s="174" t="str">
        <f t="shared" si="41"/>
        <v>0</v>
      </c>
      <c r="D303" s="177">
        <v>2040701</v>
      </c>
      <c r="E303" s="183" t="s">
        <v>54</v>
      </c>
      <c r="F303" s="179">
        <v>0</v>
      </c>
      <c r="G303" s="184">
        <v>0</v>
      </c>
      <c r="H303" s="181" t="s">
        <v>27</v>
      </c>
      <c r="I303" s="192"/>
      <c r="J303" s="185">
        <v>1</v>
      </c>
    </row>
    <row r="304" spans="2:10">
      <c r="B304" s="174" t="str">
        <f t="shared" si="45"/>
        <v>0</v>
      </c>
      <c r="C304" s="174" t="str">
        <f t="shared" si="41"/>
        <v>0</v>
      </c>
      <c r="D304" s="177">
        <v>2040702</v>
      </c>
      <c r="E304" s="186" t="s">
        <v>56</v>
      </c>
      <c r="F304" s="179">
        <v>0</v>
      </c>
      <c r="G304" s="184">
        <v>0</v>
      </c>
      <c r="H304" s="181" t="s">
        <v>27</v>
      </c>
      <c r="I304" s="192"/>
      <c r="J304" s="185">
        <v>1</v>
      </c>
    </row>
    <row r="305" spans="2:10">
      <c r="B305" s="174" t="str">
        <f t="shared" si="45"/>
        <v>0</v>
      </c>
      <c r="C305" s="174" t="str">
        <f t="shared" si="41"/>
        <v>0</v>
      </c>
      <c r="D305" s="177">
        <v>2040703</v>
      </c>
      <c r="E305" s="186" t="s">
        <v>58</v>
      </c>
      <c r="F305" s="179">
        <v>0</v>
      </c>
      <c r="G305" s="184">
        <v>0</v>
      </c>
      <c r="H305" s="181" t="s">
        <v>27</v>
      </c>
      <c r="I305" s="192"/>
      <c r="J305" s="185">
        <v>1</v>
      </c>
    </row>
    <row r="306" spans="2:10">
      <c r="B306" s="174" t="str">
        <f t="shared" si="45"/>
        <v>0</v>
      </c>
      <c r="C306" s="174" t="str">
        <f t="shared" si="41"/>
        <v>0</v>
      </c>
      <c r="D306" s="177">
        <v>2040704</v>
      </c>
      <c r="E306" s="186" t="s">
        <v>430</v>
      </c>
      <c r="F306" s="179">
        <v>0</v>
      </c>
      <c r="G306" s="184">
        <v>0</v>
      </c>
      <c r="H306" s="181" t="s">
        <v>27</v>
      </c>
      <c r="I306" s="192"/>
      <c r="J306" s="185">
        <v>1</v>
      </c>
    </row>
    <row r="307" spans="2:10">
      <c r="B307" s="174" t="str">
        <f t="shared" si="45"/>
        <v>0</v>
      </c>
      <c r="C307" s="174" t="str">
        <f t="shared" si="41"/>
        <v>0</v>
      </c>
      <c r="D307" s="177">
        <v>2040705</v>
      </c>
      <c r="E307" s="178" t="s">
        <v>431</v>
      </c>
      <c r="F307" s="179">
        <v>0</v>
      </c>
      <c r="G307" s="184">
        <v>0</v>
      </c>
      <c r="H307" s="181" t="s">
        <v>27</v>
      </c>
      <c r="I307" s="192"/>
      <c r="J307" s="185">
        <v>1</v>
      </c>
    </row>
    <row r="308" spans="2:10">
      <c r="B308" s="174" t="str">
        <f t="shared" si="45"/>
        <v>0</v>
      </c>
      <c r="C308" s="174" t="str">
        <f t="shared" si="41"/>
        <v>0</v>
      </c>
      <c r="D308" s="177">
        <v>2040706</v>
      </c>
      <c r="E308" s="183" t="s">
        <v>432</v>
      </c>
      <c r="F308" s="179">
        <v>0</v>
      </c>
      <c r="G308" s="184">
        <v>0</v>
      </c>
      <c r="H308" s="181" t="s">
        <v>27</v>
      </c>
      <c r="I308" s="192"/>
      <c r="J308" s="185">
        <v>1</v>
      </c>
    </row>
    <row r="309" spans="2:10">
      <c r="B309" s="174" t="str">
        <f t="shared" si="45"/>
        <v>0</v>
      </c>
      <c r="C309" s="174" t="str">
        <f t="shared" si="41"/>
        <v>0</v>
      </c>
      <c r="D309" s="177">
        <v>2040707</v>
      </c>
      <c r="E309" s="183" t="s">
        <v>152</v>
      </c>
      <c r="F309" s="179">
        <v>0</v>
      </c>
      <c r="G309" s="184">
        <v>0</v>
      </c>
      <c r="H309" s="181" t="s">
        <v>27</v>
      </c>
      <c r="I309" s="192"/>
      <c r="J309" s="185">
        <v>1</v>
      </c>
    </row>
    <row r="310" spans="2:10">
      <c r="B310" s="174" t="str">
        <f t="shared" si="45"/>
        <v>0</v>
      </c>
      <c r="C310" s="174" t="str">
        <f t="shared" si="41"/>
        <v>5</v>
      </c>
      <c r="D310" s="177">
        <v>2040750</v>
      </c>
      <c r="E310" s="183" t="s">
        <v>72</v>
      </c>
      <c r="F310" s="179">
        <v>0</v>
      </c>
      <c r="G310" s="184">
        <v>0</v>
      </c>
      <c r="H310" s="181" t="s">
        <v>27</v>
      </c>
      <c r="I310" s="192"/>
      <c r="J310" s="185">
        <v>1</v>
      </c>
    </row>
    <row r="311" spans="2:10">
      <c r="B311" s="174" t="str">
        <f t="shared" si="45"/>
        <v>0</v>
      </c>
      <c r="C311" s="174" t="str">
        <f t="shared" si="41"/>
        <v>9</v>
      </c>
      <c r="D311" s="177">
        <v>2040799</v>
      </c>
      <c r="E311" s="183" t="s">
        <v>433</v>
      </c>
      <c r="F311" s="179">
        <v>0</v>
      </c>
      <c r="G311" s="184">
        <v>0</v>
      </c>
      <c r="H311" s="181" t="s">
        <v>27</v>
      </c>
      <c r="I311" s="192"/>
      <c r="J311" s="185">
        <v>1</v>
      </c>
    </row>
    <row r="312" spans="2:10">
      <c r="B312" s="174" t="str">
        <f t="shared" si="45"/>
        <v>0</v>
      </c>
      <c r="C312" s="174" t="str">
        <f t="shared" si="41"/>
        <v/>
      </c>
      <c r="D312" s="177">
        <v>20408</v>
      </c>
      <c r="E312" s="186" t="s">
        <v>434</v>
      </c>
      <c r="F312" s="179">
        <f t="shared" ref="F312:H312" si="48">SUM(F313:F321)</f>
        <v>0</v>
      </c>
      <c r="G312" s="180">
        <f t="shared" si="48"/>
        <v>0</v>
      </c>
      <c r="H312" s="181" t="s">
        <v>27</v>
      </c>
      <c r="I312" s="192"/>
    </row>
    <row r="313" spans="2:10">
      <c r="B313" s="174" t="str">
        <f t="shared" si="45"/>
        <v>0</v>
      </c>
      <c r="C313" s="174" t="str">
        <f t="shared" si="41"/>
        <v>0</v>
      </c>
      <c r="D313" s="177">
        <v>2040801</v>
      </c>
      <c r="E313" s="186" t="s">
        <v>54</v>
      </c>
      <c r="F313" s="179">
        <v>0</v>
      </c>
      <c r="G313" s="184">
        <v>0</v>
      </c>
      <c r="H313" s="181" t="s">
        <v>27</v>
      </c>
      <c r="I313" s="192"/>
      <c r="J313" s="185">
        <v>1</v>
      </c>
    </row>
    <row r="314" spans="2:10">
      <c r="B314" s="174" t="str">
        <f t="shared" si="45"/>
        <v>0</v>
      </c>
      <c r="C314" s="174" t="str">
        <f t="shared" si="41"/>
        <v>0</v>
      </c>
      <c r="D314" s="177">
        <v>2040802</v>
      </c>
      <c r="E314" s="186" t="s">
        <v>56</v>
      </c>
      <c r="F314" s="179">
        <v>0</v>
      </c>
      <c r="G314" s="184">
        <v>0</v>
      </c>
      <c r="H314" s="181" t="s">
        <v>27</v>
      </c>
      <c r="I314" s="192"/>
      <c r="J314" s="185">
        <v>1</v>
      </c>
    </row>
    <row r="315" spans="2:10">
      <c r="B315" s="174" t="str">
        <f t="shared" si="45"/>
        <v>0</v>
      </c>
      <c r="C315" s="174" t="str">
        <f t="shared" si="41"/>
        <v>0</v>
      </c>
      <c r="D315" s="177">
        <v>2040803</v>
      </c>
      <c r="E315" s="183" t="s">
        <v>58</v>
      </c>
      <c r="F315" s="179">
        <v>0</v>
      </c>
      <c r="G315" s="184">
        <v>0</v>
      </c>
      <c r="H315" s="181" t="s">
        <v>27</v>
      </c>
      <c r="I315" s="192"/>
      <c r="J315" s="185">
        <v>1</v>
      </c>
    </row>
    <row r="316" spans="2:10">
      <c r="B316" s="174" t="str">
        <f t="shared" si="45"/>
        <v>0</v>
      </c>
      <c r="C316" s="174" t="str">
        <f t="shared" si="41"/>
        <v>0</v>
      </c>
      <c r="D316" s="177">
        <v>2040804</v>
      </c>
      <c r="E316" s="183" t="s">
        <v>435</v>
      </c>
      <c r="F316" s="179">
        <v>0</v>
      </c>
      <c r="G316" s="184">
        <v>0</v>
      </c>
      <c r="H316" s="181" t="s">
        <v>27</v>
      </c>
      <c r="I316" s="192"/>
      <c r="J316" s="185">
        <v>1</v>
      </c>
    </row>
    <row r="317" spans="2:10">
      <c r="B317" s="174" t="str">
        <f t="shared" si="45"/>
        <v>0</v>
      </c>
      <c r="C317" s="174" t="str">
        <f t="shared" si="41"/>
        <v>0</v>
      </c>
      <c r="D317" s="177">
        <v>2040805</v>
      </c>
      <c r="E317" s="183" t="s">
        <v>436</v>
      </c>
      <c r="F317" s="179">
        <v>0</v>
      </c>
      <c r="G317" s="184">
        <v>0</v>
      </c>
      <c r="H317" s="181" t="s">
        <v>27</v>
      </c>
      <c r="I317" s="192"/>
      <c r="J317" s="185">
        <v>1</v>
      </c>
    </row>
    <row r="318" spans="2:10">
      <c r="B318" s="174" t="str">
        <f t="shared" si="45"/>
        <v>0</v>
      </c>
      <c r="C318" s="174" t="str">
        <f t="shared" si="41"/>
        <v>0</v>
      </c>
      <c r="D318" s="177">
        <v>2040806</v>
      </c>
      <c r="E318" s="186" t="s">
        <v>437</v>
      </c>
      <c r="F318" s="179">
        <v>0</v>
      </c>
      <c r="G318" s="184">
        <v>0</v>
      </c>
      <c r="H318" s="181" t="s">
        <v>27</v>
      </c>
      <c r="I318" s="192"/>
      <c r="J318" s="185">
        <v>1</v>
      </c>
    </row>
    <row r="319" spans="2:10">
      <c r="B319" s="174" t="str">
        <f t="shared" si="45"/>
        <v>0</v>
      </c>
      <c r="C319" s="174" t="str">
        <f t="shared" si="41"/>
        <v>0</v>
      </c>
      <c r="D319" s="177">
        <v>2040807</v>
      </c>
      <c r="E319" s="186" t="s">
        <v>152</v>
      </c>
      <c r="F319" s="179">
        <v>0</v>
      </c>
      <c r="G319" s="184">
        <v>0</v>
      </c>
      <c r="H319" s="181" t="s">
        <v>27</v>
      </c>
      <c r="I319" s="192"/>
      <c r="J319" s="185">
        <v>1</v>
      </c>
    </row>
    <row r="320" spans="2:10">
      <c r="B320" s="174" t="str">
        <f t="shared" si="45"/>
        <v>0</v>
      </c>
      <c r="C320" s="174" t="str">
        <f t="shared" si="41"/>
        <v>5</v>
      </c>
      <c r="D320" s="177">
        <v>2040850</v>
      </c>
      <c r="E320" s="186" t="s">
        <v>72</v>
      </c>
      <c r="F320" s="179">
        <v>0</v>
      </c>
      <c r="G320" s="184">
        <v>0</v>
      </c>
      <c r="H320" s="181" t="s">
        <v>27</v>
      </c>
      <c r="I320" s="192"/>
      <c r="J320" s="185">
        <v>1</v>
      </c>
    </row>
    <row r="321" spans="2:10">
      <c r="B321" s="174" t="str">
        <f t="shared" si="45"/>
        <v>0</v>
      </c>
      <c r="C321" s="174" t="str">
        <f t="shared" si="41"/>
        <v>9</v>
      </c>
      <c r="D321" s="177">
        <v>2040899</v>
      </c>
      <c r="E321" s="186" t="s">
        <v>438</v>
      </c>
      <c r="F321" s="179">
        <v>0</v>
      </c>
      <c r="G321" s="184">
        <v>0</v>
      </c>
      <c r="H321" s="181" t="s">
        <v>27</v>
      </c>
      <c r="I321" s="192"/>
      <c r="J321" s="185">
        <v>1</v>
      </c>
    </row>
    <row r="322" spans="2:10">
      <c r="B322" s="174" t="str">
        <f t="shared" si="45"/>
        <v>0</v>
      </c>
      <c r="C322" s="174" t="str">
        <f t="shared" si="41"/>
        <v/>
      </c>
      <c r="D322" s="177">
        <v>20409</v>
      </c>
      <c r="E322" s="178" t="s">
        <v>439</v>
      </c>
      <c r="F322" s="179">
        <f t="shared" ref="F322:H322" si="49">SUM(F323:F329)</f>
        <v>0</v>
      </c>
      <c r="G322" s="180">
        <f t="shared" si="49"/>
        <v>0</v>
      </c>
      <c r="H322" s="181" t="s">
        <v>27</v>
      </c>
      <c r="I322" s="192"/>
    </row>
    <row r="323" spans="2:10">
      <c r="B323" s="174" t="str">
        <f t="shared" si="45"/>
        <v>0</v>
      </c>
      <c r="C323" s="174" t="str">
        <f t="shared" si="41"/>
        <v>0</v>
      </c>
      <c r="D323" s="177">
        <v>2040901</v>
      </c>
      <c r="E323" s="183" t="s">
        <v>54</v>
      </c>
      <c r="F323" s="179">
        <v>0</v>
      </c>
      <c r="G323" s="184">
        <v>0</v>
      </c>
      <c r="H323" s="181" t="s">
        <v>27</v>
      </c>
      <c r="I323" s="192"/>
      <c r="J323" s="185">
        <v>1</v>
      </c>
    </row>
    <row r="324" spans="2:10">
      <c r="B324" s="174" t="str">
        <f t="shared" si="45"/>
        <v>0</v>
      </c>
      <c r="C324" s="174" t="str">
        <f t="shared" si="41"/>
        <v>0</v>
      </c>
      <c r="D324" s="177">
        <v>2040902</v>
      </c>
      <c r="E324" s="183" t="s">
        <v>56</v>
      </c>
      <c r="F324" s="179">
        <v>0</v>
      </c>
      <c r="G324" s="184">
        <v>0</v>
      </c>
      <c r="H324" s="181" t="s">
        <v>27</v>
      </c>
      <c r="I324" s="192"/>
      <c r="J324" s="185">
        <v>1</v>
      </c>
    </row>
    <row r="325" spans="2:10">
      <c r="B325" s="174" t="str">
        <f t="shared" si="45"/>
        <v>0</v>
      </c>
      <c r="C325" s="174" t="str">
        <f t="shared" si="41"/>
        <v>0</v>
      </c>
      <c r="D325" s="177">
        <v>2040903</v>
      </c>
      <c r="E325" s="187" t="s">
        <v>58</v>
      </c>
      <c r="F325" s="179">
        <v>0</v>
      </c>
      <c r="G325" s="184">
        <v>0</v>
      </c>
      <c r="H325" s="181" t="s">
        <v>27</v>
      </c>
      <c r="I325" s="192"/>
      <c r="J325" s="185">
        <v>1</v>
      </c>
    </row>
    <row r="326" spans="2:10">
      <c r="B326" s="174" t="str">
        <f t="shared" si="45"/>
        <v>0</v>
      </c>
      <c r="C326" s="174" t="str">
        <f t="shared" si="41"/>
        <v>0</v>
      </c>
      <c r="D326" s="177">
        <v>2040904</v>
      </c>
      <c r="E326" s="188" t="s">
        <v>440</v>
      </c>
      <c r="F326" s="179">
        <v>0</v>
      </c>
      <c r="G326" s="184">
        <v>0</v>
      </c>
      <c r="H326" s="181" t="s">
        <v>27</v>
      </c>
      <c r="I326" s="192"/>
      <c r="J326" s="185">
        <v>1</v>
      </c>
    </row>
    <row r="327" spans="2:10">
      <c r="B327" s="174" t="str">
        <f t="shared" si="45"/>
        <v>0</v>
      </c>
      <c r="C327" s="174" t="str">
        <f t="shared" si="41"/>
        <v>0</v>
      </c>
      <c r="D327" s="177">
        <v>2040905</v>
      </c>
      <c r="E327" s="186" t="s">
        <v>441</v>
      </c>
      <c r="F327" s="179">
        <v>0</v>
      </c>
      <c r="G327" s="184">
        <v>0</v>
      </c>
      <c r="H327" s="181" t="s">
        <v>27</v>
      </c>
      <c r="I327" s="192"/>
      <c r="J327" s="185">
        <v>1</v>
      </c>
    </row>
    <row r="328" spans="2:10">
      <c r="B328" s="174" t="str">
        <f t="shared" si="45"/>
        <v>0</v>
      </c>
      <c r="C328" s="174" t="str">
        <f t="shared" ref="C328:C391" si="50">MID(D328,6,1)</f>
        <v>5</v>
      </c>
      <c r="D328" s="177">
        <v>2040950</v>
      </c>
      <c r="E328" s="186" t="s">
        <v>72</v>
      </c>
      <c r="F328" s="179">
        <v>0</v>
      </c>
      <c r="G328" s="184">
        <v>0</v>
      </c>
      <c r="H328" s="181" t="s">
        <v>27</v>
      </c>
      <c r="I328" s="192"/>
      <c r="J328" s="185">
        <v>1</v>
      </c>
    </row>
    <row r="329" spans="2:10">
      <c r="B329" s="174" t="str">
        <f t="shared" si="45"/>
        <v>0</v>
      </c>
      <c r="C329" s="174" t="str">
        <f t="shared" si="50"/>
        <v>9</v>
      </c>
      <c r="D329" s="177">
        <v>2040999</v>
      </c>
      <c r="E329" s="183" t="s">
        <v>442</v>
      </c>
      <c r="F329" s="179">
        <v>0</v>
      </c>
      <c r="G329" s="184">
        <v>0</v>
      </c>
      <c r="H329" s="181" t="s">
        <v>27</v>
      </c>
      <c r="I329" s="192"/>
      <c r="J329" s="185">
        <v>1</v>
      </c>
    </row>
    <row r="330" spans="2:10">
      <c r="B330" s="174" t="str">
        <f t="shared" si="45"/>
        <v>1</v>
      </c>
      <c r="C330" s="174" t="str">
        <f t="shared" si="50"/>
        <v/>
      </c>
      <c r="D330" s="177">
        <v>20410</v>
      </c>
      <c r="E330" s="183" t="s">
        <v>443</v>
      </c>
      <c r="F330" s="179">
        <f t="shared" ref="F330:H330" si="51">SUM(F331:F335)</f>
        <v>0</v>
      </c>
      <c r="G330" s="180">
        <f t="shared" si="51"/>
        <v>0</v>
      </c>
      <c r="H330" s="181" t="s">
        <v>27</v>
      </c>
      <c r="I330" s="192"/>
    </row>
    <row r="331" spans="2:10">
      <c r="B331" s="174" t="str">
        <f t="shared" si="45"/>
        <v>1</v>
      </c>
      <c r="C331" s="174" t="str">
        <f t="shared" si="50"/>
        <v>0</v>
      </c>
      <c r="D331" s="177">
        <v>2041001</v>
      </c>
      <c r="E331" s="183" t="s">
        <v>54</v>
      </c>
      <c r="F331" s="179">
        <v>0</v>
      </c>
      <c r="G331" s="184">
        <v>0</v>
      </c>
      <c r="H331" s="181" t="s">
        <v>27</v>
      </c>
      <c r="I331" s="192"/>
      <c r="J331" s="185">
        <v>1</v>
      </c>
    </row>
    <row r="332" spans="2:10">
      <c r="B332" s="174" t="str">
        <f t="shared" si="45"/>
        <v>1</v>
      </c>
      <c r="C332" s="174" t="str">
        <f t="shared" si="50"/>
        <v>0</v>
      </c>
      <c r="D332" s="177">
        <v>2041002</v>
      </c>
      <c r="E332" s="186" t="s">
        <v>56</v>
      </c>
      <c r="F332" s="179">
        <v>0</v>
      </c>
      <c r="G332" s="184">
        <v>0</v>
      </c>
      <c r="H332" s="181" t="s">
        <v>27</v>
      </c>
      <c r="I332" s="192"/>
      <c r="J332" s="185">
        <v>1</v>
      </c>
    </row>
    <row r="333" spans="2:10">
      <c r="B333" s="174" t="str">
        <f t="shared" si="45"/>
        <v>1</v>
      </c>
      <c r="C333" s="174" t="str">
        <f t="shared" si="50"/>
        <v>0</v>
      </c>
      <c r="D333" s="177">
        <v>2041006</v>
      </c>
      <c r="E333" s="183" t="s">
        <v>152</v>
      </c>
      <c r="F333" s="179">
        <v>0</v>
      </c>
      <c r="G333" s="184">
        <v>0</v>
      </c>
      <c r="H333" s="181" t="s">
        <v>27</v>
      </c>
      <c r="I333" s="192"/>
      <c r="J333" s="185">
        <v>1</v>
      </c>
    </row>
    <row r="334" spans="2:10">
      <c r="B334" s="174" t="str">
        <f t="shared" si="45"/>
        <v>1</v>
      </c>
      <c r="C334" s="174" t="str">
        <f t="shared" si="50"/>
        <v>0</v>
      </c>
      <c r="D334" s="177">
        <v>2041007</v>
      </c>
      <c r="E334" s="186" t="s">
        <v>444</v>
      </c>
      <c r="F334" s="179">
        <v>0</v>
      </c>
      <c r="G334" s="184">
        <v>0</v>
      </c>
      <c r="H334" s="181" t="s">
        <v>27</v>
      </c>
      <c r="I334" s="192"/>
      <c r="J334" s="185">
        <v>1</v>
      </c>
    </row>
    <row r="335" spans="2:10">
      <c r="B335" s="174" t="str">
        <f t="shared" si="45"/>
        <v>1</v>
      </c>
      <c r="C335" s="174" t="str">
        <f t="shared" si="50"/>
        <v>9</v>
      </c>
      <c r="D335" s="177">
        <v>2041099</v>
      </c>
      <c r="E335" s="183" t="s">
        <v>445</v>
      </c>
      <c r="F335" s="179">
        <v>0</v>
      </c>
      <c r="G335" s="184">
        <v>0</v>
      </c>
      <c r="H335" s="181" t="s">
        <v>27</v>
      </c>
      <c r="I335" s="192"/>
      <c r="J335" s="185">
        <v>1</v>
      </c>
    </row>
    <row r="336" spans="2:10">
      <c r="B336" s="174" t="str">
        <f t="shared" si="45"/>
        <v>9</v>
      </c>
      <c r="C336" s="174" t="str">
        <f t="shared" si="50"/>
        <v/>
      </c>
      <c r="D336" s="177">
        <v>20499</v>
      </c>
      <c r="E336" s="183" t="s">
        <v>446</v>
      </c>
      <c r="F336" s="179">
        <f t="shared" ref="F336:H336" si="52">SUM(F337:F338)</f>
        <v>6</v>
      </c>
      <c r="G336" s="180">
        <f t="shared" si="52"/>
        <v>614</v>
      </c>
      <c r="H336" s="181">
        <f>G336/$F336-1</f>
        <v>101.333333333333</v>
      </c>
      <c r="I336" s="192"/>
    </row>
    <row r="337" spans="2:10">
      <c r="B337" s="174" t="str">
        <f t="shared" si="45"/>
        <v>9</v>
      </c>
      <c r="C337" s="174" t="str">
        <f t="shared" si="50"/>
        <v>0</v>
      </c>
      <c r="D337" s="177">
        <v>2049902</v>
      </c>
      <c r="E337" s="183" t="s">
        <v>447</v>
      </c>
      <c r="F337" s="179">
        <v>0</v>
      </c>
      <c r="G337" s="184">
        <v>10</v>
      </c>
      <c r="H337" s="181" t="s">
        <v>27</v>
      </c>
      <c r="I337" s="192"/>
      <c r="J337" s="185">
        <v>1</v>
      </c>
    </row>
    <row r="338" spans="2:10">
      <c r="B338" s="174" t="str">
        <f t="shared" si="45"/>
        <v>9</v>
      </c>
      <c r="C338" s="174" t="str">
        <f t="shared" si="50"/>
        <v>9</v>
      </c>
      <c r="D338" s="177">
        <v>2049999</v>
      </c>
      <c r="E338" s="183" t="s">
        <v>448</v>
      </c>
      <c r="F338" s="179">
        <v>6</v>
      </c>
      <c r="G338" s="184">
        <v>604</v>
      </c>
      <c r="H338" s="181">
        <f>G338/$F338-1</f>
        <v>99.6666666666667</v>
      </c>
      <c r="I338" s="192"/>
      <c r="J338" s="185">
        <v>1</v>
      </c>
    </row>
    <row r="339" spans="2:10">
      <c r="B339" s="174" t="str">
        <f t="shared" si="45"/>
        <v/>
      </c>
      <c r="C339" s="174" t="str">
        <f t="shared" si="50"/>
        <v/>
      </c>
      <c r="D339" s="177">
        <v>205</v>
      </c>
      <c r="E339" s="178" t="s">
        <v>449</v>
      </c>
      <c r="F339" s="179">
        <f t="shared" ref="F339:H339" si="53">SUM(F340,F345,F352,F358,F364,F368,F372,F376,F382,F389)</f>
        <v>62500</v>
      </c>
      <c r="G339" s="180">
        <f t="shared" si="53"/>
        <v>63902</v>
      </c>
      <c r="H339" s="181">
        <f>G339/$F339-1</f>
        <v>0.022432</v>
      </c>
      <c r="I339" s="192"/>
    </row>
    <row r="340" spans="2:10">
      <c r="B340" s="174" t="str">
        <f t="shared" si="45"/>
        <v>0</v>
      </c>
      <c r="C340" s="174" t="str">
        <f t="shared" si="50"/>
        <v/>
      </c>
      <c r="D340" s="177">
        <v>20501</v>
      </c>
      <c r="E340" s="186" t="s">
        <v>450</v>
      </c>
      <c r="F340" s="179">
        <f t="shared" ref="F340:H340" si="54">SUM(F341:F344)</f>
        <v>558</v>
      </c>
      <c r="G340" s="180">
        <f t="shared" si="54"/>
        <v>690</v>
      </c>
      <c r="H340" s="181">
        <f>G340/$F340-1</f>
        <v>0.236559139784946</v>
      </c>
      <c r="I340" s="192"/>
    </row>
    <row r="341" spans="2:10">
      <c r="B341" s="174" t="str">
        <f t="shared" si="45"/>
        <v>0</v>
      </c>
      <c r="C341" s="174" t="str">
        <f t="shared" si="50"/>
        <v>0</v>
      </c>
      <c r="D341" s="177">
        <v>2050101</v>
      </c>
      <c r="E341" s="183" t="s">
        <v>54</v>
      </c>
      <c r="F341" s="179">
        <v>208</v>
      </c>
      <c r="G341" s="184">
        <v>268</v>
      </c>
      <c r="H341" s="181">
        <f>G341/$F341-1</f>
        <v>0.288461538461539</v>
      </c>
      <c r="I341" s="192"/>
      <c r="J341" s="185">
        <v>1</v>
      </c>
    </row>
    <row r="342" spans="2:10">
      <c r="B342" s="174" t="str">
        <f t="shared" si="45"/>
        <v>0</v>
      </c>
      <c r="C342" s="174" t="str">
        <f t="shared" si="50"/>
        <v>0</v>
      </c>
      <c r="D342" s="177">
        <v>2050102</v>
      </c>
      <c r="E342" s="183" t="s">
        <v>56</v>
      </c>
      <c r="F342" s="179">
        <v>24</v>
      </c>
      <c r="G342" s="184">
        <v>25</v>
      </c>
      <c r="H342" s="181">
        <f>G342/$F342-1</f>
        <v>0.0416666666666667</v>
      </c>
      <c r="I342" s="192"/>
      <c r="J342" s="185">
        <v>1</v>
      </c>
    </row>
    <row r="343" spans="2:10">
      <c r="B343" s="174" t="str">
        <f t="shared" si="45"/>
        <v>0</v>
      </c>
      <c r="C343" s="174" t="str">
        <f t="shared" si="50"/>
        <v>0</v>
      </c>
      <c r="D343" s="177">
        <v>2050103</v>
      </c>
      <c r="E343" s="183" t="s">
        <v>58</v>
      </c>
      <c r="F343" s="179">
        <v>0</v>
      </c>
      <c r="G343" s="184">
        <v>0</v>
      </c>
      <c r="H343" s="181" t="s">
        <v>27</v>
      </c>
      <c r="I343" s="192"/>
      <c r="J343" s="185">
        <v>1</v>
      </c>
    </row>
    <row r="344" spans="2:10">
      <c r="B344" s="174" t="str">
        <f t="shared" si="45"/>
        <v>0</v>
      </c>
      <c r="C344" s="174" t="str">
        <f t="shared" si="50"/>
        <v>9</v>
      </c>
      <c r="D344" s="177">
        <v>2050199</v>
      </c>
      <c r="E344" s="188" t="s">
        <v>451</v>
      </c>
      <c r="F344" s="179">
        <v>326</v>
      </c>
      <c r="G344" s="184">
        <v>397</v>
      </c>
      <c r="H344" s="181">
        <f t="shared" ref="H344:H349" si="55">G344/$F344-1</f>
        <v>0.217791411042945</v>
      </c>
      <c r="I344" s="192"/>
      <c r="J344" s="185">
        <v>1</v>
      </c>
    </row>
    <row r="345" spans="2:10">
      <c r="B345" s="174" t="str">
        <f t="shared" si="45"/>
        <v>0</v>
      </c>
      <c r="C345" s="174" t="str">
        <f t="shared" si="50"/>
        <v/>
      </c>
      <c r="D345" s="177">
        <v>20502</v>
      </c>
      <c r="E345" s="183" t="s">
        <v>452</v>
      </c>
      <c r="F345" s="179">
        <f t="shared" ref="F345:H345" si="56">SUM(F346:F351)</f>
        <v>55050</v>
      </c>
      <c r="G345" s="180">
        <f t="shared" si="56"/>
        <v>54608</v>
      </c>
      <c r="H345" s="181">
        <f t="shared" si="55"/>
        <v>-0.00802906448683016</v>
      </c>
      <c r="I345" s="192"/>
    </row>
    <row r="346" spans="2:10">
      <c r="B346" s="174" t="str">
        <f t="shared" si="45"/>
        <v>0</v>
      </c>
      <c r="C346" s="174" t="str">
        <f t="shared" si="50"/>
        <v>0</v>
      </c>
      <c r="D346" s="177">
        <v>2050201</v>
      </c>
      <c r="E346" s="183" t="s">
        <v>453</v>
      </c>
      <c r="F346" s="179">
        <v>4159</v>
      </c>
      <c r="G346" s="184">
        <v>5184</v>
      </c>
      <c r="H346" s="181">
        <f t="shared" si="55"/>
        <v>0.246453474392883</v>
      </c>
      <c r="I346" s="192"/>
      <c r="J346" s="185">
        <v>1</v>
      </c>
    </row>
    <row r="347" spans="2:10">
      <c r="B347" s="174" t="str">
        <f t="shared" si="45"/>
        <v>0</v>
      </c>
      <c r="C347" s="174" t="str">
        <f t="shared" si="50"/>
        <v>0</v>
      </c>
      <c r="D347" s="177">
        <v>2050202</v>
      </c>
      <c r="E347" s="183" t="s">
        <v>454</v>
      </c>
      <c r="F347" s="179">
        <v>27101</v>
      </c>
      <c r="G347" s="184">
        <v>23873</v>
      </c>
      <c r="H347" s="181">
        <f t="shared" si="55"/>
        <v>-0.119109995941109</v>
      </c>
      <c r="I347" s="192"/>
      <c r="J347" s="185">
        <v>1</v>
      </c>
    </row>
    <row r="348" spans="2:10">
      <c r="B348" s="174" t="str">
        <f t="shared" si="45"/>
        <v>0</v>
      </c>
      <c r="C348" s="174" t="str">
        <f t="shared" si="50"/>
        <v>0</v>
      </c>
      <c r="D348" s="177">
        <v>2050203</v>
      </c>
      <c r="E348" s="186" t="s">
        <v>455</v>
      </c>
      <c r="F348" s="179">
        <v>14204</v>
      </c>
      <c r="G348" s="184">
        <v>11541</v>
      </c>
      <c r="H348" s="181">
        <f t="shared" si="55"/>
        <v>-0.187482399324134</v>
      </c>
      <c r="I348" s="192"/>
      <c r="J348" s="185">
        <v>1</v>
      </c>
    </row>
    <row r="349" spans="2:10">
      <c r="B349" s="174" t="str">
        <f t="shared" si="45"/>
        <v>0</v>
      </c>
      <c r="C349" s="174" t="str">
        <f t="shared" si="50"/>
        <v>0</v>
      </c>
      <c r="D349" s="177">
        <v>2050204</v>
      </c>
      <c r="E349" s="186" t="s">
        <v>456</v>
      </c>
      <c r="F349" s="179">
        <v>6869</v>
      </c>
      <c r="G349" s="184">
        <v>8433</v>
      </c>
      <c r="H349" s="181">
        <f t="shared" si="55"/>
        <v>0.227689620032028</v>
      </c>
      <c r="I349" s="192"/>
      <c r="J349" s="185">
        <v>1</v>
      </c>
    </row>
    <row r="350" spans="2:10">
      <c r="B350" s="174" t="str">
        <f t="shared" si="45"/>
        <v>0</v>
      </c>
      <c r="C350" s="174" t="str">
        <f t="shared" si="50"/>
        <v>0</v>
      </c>
      <c r="D350" s="177">
        <v>2050205</v>
      </c>
      <c r="E350" s="186" t="s">
        <v>457</v>
      </c>
      <c r="F350" s="179">
        <v>0</v>
      </c>
      <c r="G350" s="184">
        <v>0</v>
      </c>
      <c r="H350" s="181" t="s">
        <v>27</v>
      </c>
      <c r="I350" s="192"/>
      <c r="J350" s="185">
        <v>1</v>
      </c>
    </row>
    <row r="351" spans="2:10">
      <c r="B351" s="174" t="str">
        <f t="shared" si="45"/>
        <v>0</v>
      </c>
      <c r="C351" s="174" t="str">
        <f t="shared" si="50"/>
        <v>9</v>
      </c>
      <c r="D351" s="193">
        <v>2050299</v>
      </c>
      <c r="E351" s="183" t="s">
        <v>458</v>
      </c>
      <c r="F351" s="179">
        <v>2717</v>
      </c>
      <c r="G351" s="184">
        <v>5577</v>
      </c>
      <c r="H351" s="181">
        <f>G351/$F351-1</f>
        <v>1.05263157894737</v>
      </c>
      <c r="I351" s="192"/>
      <c r="J351" s="185">
        <v>1</v>
      </c>
    </row>
    <row r="352" spans="2:10">
      <c r="B352" s="174" t="str">
        <f t="shared" ref="B352:B415" si="57">MID(D352,4,1)</f>
        <v>0</v>
      </c>
      <c r="C352" s="174" t="str">
        <f t="shared" si="50"/>
        <v/>
      </c>
      <c r="D352" s="177">
        <v>20503</v>
      </c>
      <c r="E352" s="183" t="s">
        <v>459</v>
      </c>
      <c r="F352" s="179">
        <f t="shared" ref="F352:H352" si="58">SUM(F353:F357)</f>
        <v>3766</v>
      </c>
      <c r="G352" s="180">
        <f t="shared" si="58"/>
        <v>3808</v>
      </c>
      <c r="H352" s="181">
        <f>G352/$F352-1</f>
        <v>0.0111524163568772</v>
      </c>
      <c r="I352" s="192"/>
    </row>
    <row r="353" spans="2:10">
      <c r="B353" s="174" t="str">
        <f t="shared" si="57"/>
        <v>0</v>
      </c>
      <c r="C353" s="174" t="str">
        <f t="shared" si="50"/>
        <v>0</v>
      </c>
      <c r="D353" s="177">
        <v>2050301</v>
      </c>
      <c r="E353" s="183" t="s">
        <v>460</v>
      </c>
      <c r="F353" s="179">
        <v>0</v>
      </c>
      <c r="G353" s="184">
        <v>0</v>
      </c>
      <c r="H353" s="181" t="s">
        <v>27</v>
      </c>
      <c r="I353" s="192"/>
      <c r="J353" s="185">
        <v>1</v>
      </c>
    </row>
    <row r="354" spans="2:10">
      <c r="B354" s="174" t="str">
        <f t="shared" si="57"/>
        <v>0</v>
      </c>
      <c r="C354" s="174" t="str">
        <f t="shared" si="50"/>
        <v>0</v>
      </c>
      <c r="D354" s="177">
        <v>2050302</v>
      </c>
      <c r="E354" s="183" t="s">
        <v>461</v>
      </c>
      <c r="F354" s="179">
        <v>3263</v>
      </c>
      <c r="G354" s="184">
        <v>3415</v>
      </c>
      <c r="H354" s="181">
        <f>G354/$F354-1</f>
        <v>0.0465828991725405</v>
      </c>
      <c r="I354" s="192"/>
      <c r="J354" s="185">
        <v>1</v>
      </c>
    </row>
    <row r="355" spans="2:10">
      <c r="B355" s="174" t="str">
        <f t="shared" si="57"/>
        <v>0</v>
      </c>
      <c r="C355" s="174" t="str">
        <f t="shared" si="50"/>
        <v>0</v>
      </c>
      <c r="D355" s="177">
        <v>2050303</v>
      </c>
      <c r="E355" s="183" t="s">
        <v>462</v>
      </c>
      <c r="F355" s="179">
        <v>0</v>
      </c>
      <c r="G355" s="184">
        <v>0</v>
      </c>
      <c r="H355" s="181" t="s">
        <v>27</v>
      </c>
      <c r="I355" s="192"/>
      <c r="J355" s="185">
        <v>1</v>
      </c>
    </row>
    <row r="356" spans="2:10">
      <c r="B356" s="174" t="str">
        <f t="shared" si="57"/>
        <v>0</v>
      </c>
      <c r="C356" s="174" t="str">
        <f t="shared" si="50"/>
        <v>0</v>
      </c>
      <c r="D356" s="177">
        <v>2050305</v>
      </c>
      <c r="E356" s="186" t="s">
        <v>463</v>
      </c>
      <c r="F356" s="179">
        <v>0</v>
      </c>
      <c r="G356" s="184">
        <v>0</v>
      </c>
      <c r="H356" s="181" t="s">
        <v>27</v>
      </c>
      <c r="I356" s="192"/>
      <c r="J356" s="185">
        <v>1</v>
      </c>
    </row>
    <row r="357" spans="2:10">
      <c r="B357" s="174" t="str">
        <f t="shared" si="57"/>
        <v>0</v>
      </c>
      <c r="C357" s="174" t="str">
        <f t="shared" si="50"/>
        <v>9</v>
      </c>
      <c r="D357" s="177">
        <v>2050399</v>
      </c>
      <c r="E357" s="186" t="s">
        <v>464</v>
      </c>
      <c r="F357" s="179">
        <v>503</v>
      </c>
      <c r="G357" s="184">
        <v>393</v>
      </c>
      <c r="H357" s="181">
        <f>G357/$F357-1</f>
        <v>-0.218687872763419</v>
      </c>
      <c r="I357" s="192"/>
      <c r="J357" s="185">
        <v>1</v>
      </c>
    </row>
    <row r="358" spans="2:10">
      <c r="B358" s="174" t="str">
        <f t="shared" si="57"/>
        <v>0</v>
      </c>
      <c r="C358" s="174" t="str">
        <f t="shared" si="50"/>
        <v/>
      </c>
      <c r="D358" s="177">
        <v>20504</v>
      </c>
      <c r="E358" s="178" t="s">
        <v>465</v>
      </c>
      <c r="F358" s="179">
        <f t="shared" ref="F358:H358" si="59">SUM(F359:F363)</f>
        <v>0</v>
      </c>
      <c r="G358" s="180">
        <f t="shared" si="59"/>
        <v>0</v>
      </c>
      <c r="H358" s="181" t="s">
        <v>27</v>
      </c>
      <c r="I358" s="192"/>
    </row>
    <row r="359" spans="2:10">
      <c r="B359" s="174" t="str">
        <f t="shared" si="57"/>
        <v>0</v>
      </c>
      <c r="C359" s="174" t="str">
        <f t="shared" si="50"/>
        <v>0</v>
      </c>
      <c r="D359" s="177">
        <v>2050401</v>
      </c>
      <c r="E359" s="183" t="s">
        <v>466</v>
      </c>
      <c r="F359" s="179">
        <v>0</v>
      </c>
      <c r="G359" s="184">
        <v>0</v>
      </c>
      <c r="H359" s="181" t="s">
        <v>27</v>
      </c>
      <c r="I359" s="192"/>
      <c r="J359" s="185">
        <v>1</v>
      </c>
    </row>
    <row r="360" spans="2:10">
      <c r="B360" s="174" t="str">
        <f t="shared" si="57"/>
        <v>0</v>
      </c>
      <c r="C360" s="174" t="str">
        <f t="shared" si="50"/>
        <v>0</v>
      </c>
      <c r="D360" s="177">
        <v>2050402</v>
      </c>
      <c r="E360" s="183" t="s">
        <v>467</v>
      </c>
      <c r="F360" s="179">
        <v>0</v>
      </c>
      <c r="G360" s="184">
        <v>0</v>
      </c>
      <c r="H360" s="181" t="s">
        <v>27</v>
      </c>
      <c r="I360" s="192"/>
      <c r="J360" s="185">
        <v>1</v>
      </c>
    </row>
    <row r="361" spans="2:10">
      <c r="B361" s="174" t="str">
        <f t="shared" si="57"/>
        <v>0</v>
      </c>
      <c r="C361" s="174" t="str">
        <f t="shared" si="50"/>
        <v>0</v>
      </c>
      <c r="D361" s="177">
        <v>2050403</v>
      </c>
      <c r="E361" s="183" t="s">
        <v>468</v>
      </c>
      <c r="F361" s="179">
        <v>0</v>
      </c>
      <c r="G361" s="184">
        <v>0</v>
      </c>
      <c r="H361" s="181" t="s">
        <v>27</v>
      </c>
      <c r="I361" s="192"/>
      <c r="J361" s="185">
        <v>1</v>
      </c>
    </row>
    <row r="362" spans="2:10">
      <c r="B362" s="174" t="str">
        <f t="shared" si="57"/>
        <v>0</v>
      </c>
      <c r="C362" s="174" t="str">
        <f t="shared" si="50"/>
        <v>0</v>
      </c>
      <c r="D362" s="177">
        <v>2050404</v>
      </c>
      <c r="E362" s="186" t="s">
        <v>469</v>
      </c>
      <c r="F362" s="179">
        <v>0</v>
      </c>
      <c r="G362" s="184">
        <v>0</v>
      </c>
      <c r="H362" s="181" t="s">
        <v>27</v>
      </c>
      <c r="I362" s="192"/>
      <c r="J362" s="185">
        <v>1</v>
      </c>
    </row>
    <row r="363" spans="2:10">
      <c r="B363" s="174" t="str">
        <f t="shared" si="57"/>
        <v>0</v>
      </c>
      <c r="C363" s="174" t="str">
        <f t="shared" si="50"/>
        <v>9</v>
      </c>
      <c r="D363" s="177">
        <v>2050499</v>
      </c>
      <c r="E363" s="186" t="s">
        <v>470</v>
      </c>
      <c r="F363" s="179">
        <v>0</v>
      </c>
      <c r="G363" s="184">
        <v>0</v>
      </c>
      <c r="H363" s="181" t="s">
        <v>27</v>
      </c>
      <c r="I363" s="192"/>
      <c r="J363" s="185">
        <v>1</v>
      </c>
    </row>
    <row r="364" spans="2:10">
      <c r="B364" s="174" t="str">
        <f t="shared" si="57"/>
        <v>0</v>
      </c>
      <c r="C364" s="174" t="str">
        <f t="shared" si="50"/>
        <v/>
      </c>
      <c r="D364" s="177">
        <v>20505</v>
      </c>
      <c r="E364" s="186" t="s">
        <v>471</v>
      </c>
      <c r="F364" s="179">
        <f t="shared" ref="F364:H364" si="60">SUM(F365:F367)</f>
        <v>0</v>
      </c>
      <c r="G364" s="194">
        <f t="shared" si="60"/>
        <v>0</v>
      </c>
      <c r="H364" s="181" t="s">
        <v>27</v>
      </c>
      <c r="I364" s="192"/>
    </row>
    <row r="365" spans="2:10">
      <c r="B365" s="174" t="str">
        <f t="shared" si="57"/>
        <v>0</v>
      </c>
      <c r="C365" s="174" t="str">
        <f t="shared" si="50"/>
        <v>0</v>
      </c>
      <c r="D365" s="177">
        <v>2050501</v>
      </c>
      <c r="E365" s="183" t="s">
        <v>472</v>
      </c>
      <c r="F365" s="179">
        <v>0</v>
      </c>
      <c r="G365" s="184">
        <v>0</v>
      </c>
      <c r="H365" s="181" t="s">
        <v>27</v>
      </c>
      <c r="I365" s="192"/>
      <c r="J365" s="185">
        <v>1</v>
      </c>
    </row>
    <row r="366" spans="2:10">
      <c r="B366" s="174" t="str">
        <f t="shared" si="57"/>
        <v>0</v>
      </c>
      <c r="C366" s="174" t="str">
        <f t="shared" si="50"/>
        <v>0</v>
      </c>
      <c r="D366" s="177">
        <v>2050502</v>
      </c>
      <c r="E366" s="183" t="s">
        <v>473</v>
      </c>
      <c r="F366" s="179">
        <v>0</v>
      </c>
      <c r="G366" s="184">
        <v>0</v>
      </c>
      <c r="H366" s="181" t="s">
        <v>27</v>
      </c>
      <c r="I366" s="192"/>
      <c r="J366" s="185">
        <v>1</v>
      </c>
    </row>
    <row r="367" spans="2:10">
      <c r="B367" s="174" t="str">
        <f t="shared" si="57"/>
        <v>0</v>
      </c>
      <c r="C367" s="174" t="str">
        <f t="shared" si="50"/>
        <v>9</v>
      </c>
      <c r="D367" s="177">
        <v>2050599</v>
      </c>
      <c r="E367" s="183" t="s">
        <v>474</v>
      </c>
      <c r="F367" s="179">
        <v>0</v>
      </c>
      <c r="G367" s="184">
        <v>0</v>
      </c>
      <c r="H367" s="181" t="s">
        <v>27</v>
      </c>
      <c r="I367" s="192"/>
      <c r="J367" s="185">
        <v>1</v>
      </c>
    </row>
    <row r="368" spans="2:10">
      <c r="B368" s="174" t="str">
        <f t="shared" si="57"/>
        <v>0</v>
      </c>
      <c r="C368" s="174" t="str">
        <f t="shared" si="50"/>
        <v/>
      </c>
      <c r="D368" s="177">
        <v>20506</v>
      </c>
      <c r="E368" s="186" t="s">
        <v>475</v>
      </c>
      <c r="F368" s="179">
        <f t="shared" ref="F368:H368" si="61">SUM(F369:F371)</f>
        <v>0</v>
      </c>
      <c r="G368" s="194">
        <f t="shared" si="61"/>
        <v>0</v>
      </c>
      <c r="H368" s="181" t="s">
        <v>27</v>
      </c>
      <c r="I368" s="192"/>
    </row>
    <row r="369" spans="2:10">
      <c r="B369" s="174" t="str">
        <f t="shared" si="57"/>
        <v>0</v>
      </c>
      <c r="C369" s="174" t="str">
        <f t="shared" si="50"/>
        <v>0</v>
      </c>
      <c r="D369" s="177">
        <v>2050601</v>
      </c>
      <c r="E369" s="186" t="s">
        <v>476</v>
      </c>
      <c r="F369" s="179">
        <v>0</v>
      </c>
      <c r="G369" s="184">
        <v>0</v>
      </c>
      <c r="H369" s="181" t="s">
        <v>27</v>
      </c>
      <c r="I369" s="192"/>
      <c r="J369" s="185">
        <v>1</v>
      </c>
    </row>
    <row r="370" spans="2:10">
      <c r="B370" s="174" t="str">
        <f t="shared" si="57"/>
        <v>0</v>
      </c>
      <c r="C370" s="174" t="str">
        <f t="shared" si="50"/>
        <v>0</v>
      </c>
      <c r="D370" s="177">
        <v>2050602</v>
      </c>
      <c r="E370" s="186" t="s">
        <v>477</v>
      </c>
      <c r="F370" s="179">
        <v>0</v>
      </c>
      <c r="G370" s="184">
        <v>0</v>
      </c>
      <c r="H370" s="181" t="s">
        <v>27</v>
      </c>
      <c r="I370" s="192"/>
      <c r="J370" s="185">
        <v>1</v>
      </c>
    </row>
    <row r="371" spans="2:10">
      <c r="B371" s="174" t="str">
        <f t="shared" si="57"/>
        <v>0</v>
      </c>
      <c r="C371" s="174" t="str">
        <f t="shared" si="50"/>
        <v>9</v>
      </c>
      <c r="D371" s="177">
        <v>2050699</v>
      </c>
      <c r="E371" s="178" t="s">
        <v>478</v>
      </c>
      <c r="F371" s="179">
        <v>0</v>
      </c>
      <c r="G371" s="184">
        <v>0</v>
      </c>
      <c r="H371" s="181" t="s">
        <v>27</v>
      </c>
      <c r="I371" s="192"/>
      <c r="J371" s="185">
        <v>1</v>
      </c>
    </row>
    <row r="372" spans="2:10">
      <c r="B372" s="174" t="str">
        <f t="shared" si="57"/>
        <v>0</v>
      </c>
      <c r="C372" s="174" t="str">
        <f t="shared" si="50"/>
        <v/>
      </c>
      <c r="D372" s="177">
        <v>20507</v>
      </c>
      <c r="E372" s="183" t="s">
        <v>479</v>
      </c>
      <c r="F372" s="179">
        <f t="shared" ref="F372:H372" si="62">SUM(F373:F375)</f>
        <v>0</v>
      </c>
      <c r="G372" s="180">
        <f t="shared" si="62"/>
        <v>78</v>
      </c>
      <c r="H372" s="181" t="s">
        <v>27</v>
      </c>
      <c r="I372" s="192"/>
    </row>
    <row r="373" spans="2:10">
      <c r="B373" s="174" t="str">
        <f t="shared" si="57"/>
        <v>0</v>
      </c>
      <c r="C373" s="174" t="str">
        <f t="shared" si="50"/>
        <v>0</v>
      </c>
      <c r="D373" s="177">
        <v>2050701</v>
      </c>
      <c r="E373" s="183" t="s">
        <v>480</v>
      </c>
      <c r="F373" s="179">
        <v>0</v>
      </c>
      <c r="G373" s="184">
        <v>78</v>
      </c>
      <c r="H373" s="181" t="s">
        <v>27</v>
      </c>
      <c r="I373" s="192"/>
      <c r="J373" s="185">
        <v>1</v>
      </c>
    </row>
    <row r="374" spans="2:10">
      <c r="B374" s="174" t="str">
        <f t="shared" si="57"/>
        <v>0</v>
      </c>
      <c r="C374" s="174" t="str">
        <f t="shared" si="50"/>
        <v>0</v>
      </c>
      <c r="D374" s="177">
        <v>2050702</v>
      </c>
      <c r="E374" s="183" t="s">
        <v>481</v>
      </c>
      <c r="F374" s="179">
        <v>0</v>
      </c>
      <c r="G374" s="184">
        <v>0</v>
      </c>
      <c r="H374" s="181" t="s">
        <v>27</v>
      </c>
      <c r="I374" s="192"/>
      <c r="J374" s="185">
        <v>1</v>
      </c>
    </row>
    <row r="375" spans="2:10">
      <c r="B375" s="174" t="str">
        <f t="shared" si="57"/>
        <v>0</v>
      </c>
      <c r="C375" s="174" t="str">
        <f t="shared" si="50"/>
        <v>9</v>
      </c>
      <c r="D375" s="177">
        <v>2050799</v>
      </c>
      <c r="E375" s="186" t="s">
        <v>482</v>
      </c>
      <c r="F375" s="179">
        <v>0</v>
      </c>
      <c r="G375" s="184">
        <v>0</v>
      </c>
      <c r="H375" s="181" t="s">
        <v>27</v>
      </c>
      <c r="I375" s="192"/>
      <c r="J375" s="185">
        <v>1</v>
      </c>
    </row>
    <row r="376" spans="2:10">
      <c r="B376" s="174" t="str">
        <f t="shared" si="57"/>
        <v>0</v>
      </c>
      <c r="C376" s="174" t="str">
        <f t="shared" si="50"/>
        <v/>
      </c>
      <c r="D376" s="177">
        <v>20508</v>
      </c>
      <c r="E376" s="186" t="s">
        <v>483</v>
      </c>
      <c r="F376" s="179">
        <f t="shared" ref="F376:H376" si="63">SUM(F377:F381)</f>
        <v>1709</v>
      </c>
      <c r="G376" s="180">
        <f t="shared" si="63"/>
        <v>1266</v>
      </c>
      <c r="H376" s="181">
        <f>G376/$F376-1</f>
        <v>-0.259215915740199</v>
      </c>
      <c r="I376" s="192"/>
    </row>
    <row r="377" spans="2:10">
      <c r="B377" s="174" t="str">
        <f t="shared" si="57"/>
        <v>0</v>
      </c>
      <c r="C377" s="174" t="str">
        <f t="shared" si="50"/>
        <v>0</v>
      </c>
      <c r="D377" s="177">
        <v>2050801</v>
      </c>
      <c r="E377" s="186" t="s">
        <v>484</v>
      </c>
      <c r="F377" s="179">
        <v>0</v>
      </c>
      <c r="G377" s="184">
        <v>0</v>
      </c>
      <c r="H377" s="181" t="s">
        <v>27</v>
      </c>
      <c r="I377" s="192"/>
      <c r="J377" s="185">
        <v>1</v>
      </c>
    </row>
    <row r="378" spans="2:10">
      <c r="B378" s="174" t="str">
        <f t="shared" si="57"/>
        <v>0</v>
      </c>
      <c r="C378" s="174" t="str">
        <f t="shared" si="50"/>
        <v>0</v>
      </c>
      <c r="D378" s="177">
        <v>2050802</v>
      </c>
      <c r="E378" s="183" t="s">
        <v>485</v>
      </c>
      <c r="F378" s="179">
        <v>1709</v>
      </c>
      <c r="G378" s="184">
        <v>1266</v>
      </c>
      <c r="H378" s="181">
        <f>G378/$F378-1</f>
        <v>-0.259215915740199</v>
      </c>
      <c r="I378" s="192"/>
      <c r="J378" s="185">
        <v>1</v>
      </c>
    </row>
    <row r="379" spans="2:10">
      <c r="B379" s="174" t="str">
        <f t="shared" si="57"/>
        <v>0</v>
      </c>
      <c r="C379" s="174" t="str">
        <f t="shared" si="50"/>
        <v>0</v>
      </c>
      <c r="D379" s="177">
        <v>2050803</v>
      </c>
      <c r="E379" s="183" t="s">
        <v>486</v>
      </c>
      <c r="F379" s="179">
        <v>0</v>
      </c>
      <c r="G379" s="184">
        <v>0</v>
      </c>
      <c r="H379" s="181" t="s">
        <v>27</v>
      </c>
      <c r="I379" s="192"/>
      <c r="J379" s="185">
        <v>1</v>
      </c>
    </row>
    <row r="380" spans="2:10">
      <c r="B380" s="174" t="str">
        <f t="shared" si="57"/>
        <v>0</v>
      </c>
      <c r="C380" s="174" t="str">
        <f t="shared" si="50"/>
        <v>0</v>
      </c>
      <c r="D380" s="177">
        <v>2050804</v>
      </c>
      <c r="E380" s="183" t="s">
        <v>487</v>
      </c>
      <c r="F380" s="179">
        <v>0</v>
      </c>
      <c r="G380" s="184">
        <v>0</v>
      </c>
      <c r="H380" s="181" t="s">
        <v>27</v>
      </c>
      <c r="I380" s="192"/>
      <c r="J380" s="185">
        <v>1</v>
      </c>
    </row>
    <row r="381" spans="2:10">
      <c r="B381" s="174" t="str">
        <f t="shared" si="57"/>
        <v>0</v>
      </c>
      <c r="C381" s="174" t="str">
        <f t="shared" si="50"/>
        <v>9</v>
      </c>
      <c r="D381" s="177">
        <v>2050899</v>
      </c>
      <c r="E381" s="183" t="s">
        <v>488</v>
      </c>
      <c r="F381" s="179">
        <v>0</v>
      </c>
      <c r="G381" s="184">
        <v>0</v>
      </c>
      <c r="H381" s="181" t="s">
        <v>27</v>
      </c>
      <c r="I381" s="192"/>
      <c r="J381" s="185">
        <v>1</v>
      </c>
    </row>
    <row r="382" spans="2:10">
      <c r="B382" s="174" t="str">
        <f t="shared" si="57"/>
        <v>0</v>
      </c>
      <c r="C382" s="174" t="str">
        <f t="shared" si="50"/>
        <v/>
      </c>
      <c r="D382" s="177">
        <v>20509</v>
      </c>
      <c r="E382" s="183" t="s">
        <v>489</v>
      </c>
      <c r="F382" s="179">
        <f t="shared" ref="F382:H382" si="64">SUM(F383:F388)</f>
        <v>935</v>
      </c>
      <c r="G382" s="180">
        <f t="shared" si="64"/>
        <v>1628</v>
      </c>
      <c r="H382" s="181">
        <f>G382/$F382-1</f>
        <v>0.741176470588235</v>
      </c>
      <c r="I382" s="192"/>
    </row>
    <row r="383" spans="2:10">
      <c r="B383" s="174" t="str">
        <f t="shared" si="57"/>
        <v>0</v>
      </c>
      <c r="C383" s="174" t="str">
        <f t="shared" si="50"/>
        <v>0</v>
      </c>
      <c r="D383" s="177">
        <v>2050901</v>
      </c>
      <c r="E383" s="186" t="s">
        <v>490</v>
      </c>
      <c r="F383" s="179">
        <v>0</v>
      </c>
      <c r="G383" s="184">
        <v>0</v>
      </c>
      <c r="H383" s="181" t="s">
        <v>27</v>
      </c>
      <c r="I383" s="192"/>
      <c r="J383" s="185">
        <v>1</v>
      </c>
    </row>
    <row r="384" spans="2:10">
      <c r="B384" s="174" t="str">
        <f t="shared" si="57"/>
        <v>0</v>
      </c>
      <c r="C384" s="174" t="str">
        <f t="shared" si="50"/>
        <v>0</v>
      </c>
      <c r="D384" s="177">
        <v>2050902</v>
      </c>
      <c r="E384" s="186" t="s">
        <v>491</v>
      </c>
      <c r="F384" s="179">
        <v>0</v>
      </c>
      <c r="G384" s="184">
        <v>0</v>
      </c>
      <c r="H384" s="181" t="s">
        <v>27</v>
      </c>
      <c r="I384" s="192"/>
      <c r="J384" s="185">
        <v>1</v>
      </c>
    </row>
    <row r="385" spans="2:10">
      <c r="B385" s="174" t="str">
        <f t="shared" si="57"/>
        <v>0</v>
      </c>
      <c r="C385" s="174" t="str">
        <f t="shared" si="50"/>
        <v>0</v>
      </c>
      <c r="D385" s="177">
        <v>2050903</v>
      </c>
      <c r="E385" s="186" t="s">
        <v>492</v>
      </c>
      <c r="F385" s="179">
        <v>0</v>
      </c>
      <c r="G385" s="184">
        <v>0</v>
      </c>
      <c r="H385" s="181" t="s">
        <v>27</v>
      </c>
      <c r="I385" s="192"/>
      <c r="J385" s="185">
        <v>1</v>
      </c>
    </row>
    <row r="386" spans="2:10">
      <c r="B386" s="174" t="str">
        <f t="shared" si="57"/>
        <v>0</v>
      </c>
      <c r="C386" s="174" t="str">
        <f t="shared" si="50"/>
        <v>0</v>
      </c>
      <c r="D386" s="177">
        <v>2050904</v>
      </c>
      <c r="E386" s="178" t="s">
        <v>493</v>
      </c>
      <c r="F386" s="179">
        <v>0</v>
      </c>
      <c r="G386" s="184">
        <v>0</v>
      </c>
      <c r="H386" s="181" t="s">
        <v>27</v>
      </c>
      <c r="I386" s="192"/>
      <c r="J386" s="185">
        <v>1</v>
      </c>
    </row>
    <row r="387" spans="2:10">
      <c r="B387" s="174" t="str">
        <f t="shared" si="57"/>
        <v>0</v>
      </c>
      <c r="C387" s="174" t="str">
        <f t="shared" si="50"/>
        <v>0</v>
      </c>
      <c r="D387" s="177">
        <v>2050905</v>
      </c>
      <c r="E387" s="183" t="s">
        <v>494</v>
      </c>
      <c r="F387" s="179">
        <v>0</v>
      </c>
      <c r="G387" s="184">
        <v>0</v>
      </c>
      <c r="H387" s="181" t="s">
        <v>27</v>
      </c>
      <c r="I387" s="192"/>
      <c r="J387" s="185">
        <v>1</v>
      </c>
    </row>
    <row r="388" spans="2:10">
      <c r="B388" s="174" t="str">
        <f t="shared" si="57"/>
        <v>0</v>
      </c>
      <c r="C388" s="174" t="str">
        <f t="shared" si="50"/>
        <v>9</v>
      </c>
      <c r="D388" s="177">
        <v>2050999</v>
      </c>
      <c r="E388" s="183" t="s">
        <v>495</v>
      </c>
      <c r="F388" s="179">
        <v>935</v>
      </c>
      <c r="G388" s="184">
        <v>1628</v>
      </c>
      <c r="H388" s="181">
        <f t="shared" ref="H388:H393" si="65">G388/$F388-1</f>
        <v>0.741176470588235</v>
      </c>
      <c r="I388" s="192"/>
      <c r="J388" s="185">
        <v>1</v>
      </c>
    </row>
    <row r="389" spans="2:10">
      <c r="B389" s="174" t="str">
        <f t="shared" si="57"/>
        <v>9</v>
      </c>
      <c r="C389" s="174" t="str">
        <f t="shared" si="50"/>
        <v>9</v>
      </c>
      <c r="D389" s="177">
        <v>2059999</v>
      </c>
      <c r="E389" s="183" t="s">
        <v>496</v>
      </c>
      <c r="F389" s="179">
        <v>482</v>
      </c>
      <c r="G389" s="184">
        <v>1824</v>
      </c>
      <c r="H389" s="181">
        <f t="shared" si="65"/>
        <v>2.78423236514523</v>
      </c>
      <c r="I389" s="192"/>
    </row>
    <row r="390" spans="2:10">
      <c r="B390" s="174" t="str">
        <f t="shared" si="57"/>
        <v/>
      </c>
      <c r="C390" s="174" t="str">
        <f t="shared" si="50"/>
        <v/>
      </c>
      <c r="D390" s="177">
        <v>206</v>
      </c>
      <c r="E390" s="178" t="s">
        <v>497</v>
      </c>
      <c r="F390" s="179">
        <f t="shared" ref="F390:H390" si="66">SUM(F391,F396,F405,F411,F416,F421,F426,F433,F437,F441)</f>
        <v>3180</v>
      </c>
      <c r="G390" s="180">
        <f t="shared" si="66"/>
        <v>4058</v>
      </c>
      <c r="H390" s="181">
        <f t="shared" si="65"/>
        <v>0.276100628930818</v>
      </c>
      <c r="I390" s="192"/>
    </row>
    <row r="391" spans="2:10">
      <c r="B391" s="174" t="str">
        <f t="shared" si="57"/>
        <v>0</v>
      </c>
      <c r="C391" s="174" t="str">
        <f t="shared" si="50"/>
        <v/>
      </c>
      <c r="D391" s="177">
        <v>20601</v>
      </c>
      <c r="E391" s="186" t="s">
        <v>498</v>
      </c>
      <c r="F391" s="179">
        <f t="shared" ref="F391:H391" si="67">SUM(F392:F395)</f>
        <v>295</v>
      </c>
      <c r="G391" s="180">
        <f t="shared" si="67"/>
        <v>256</v>
      </c>
      <c r="H391" s="181">
        <f t="shared" si="65"/>
        <v>-0.132203389830508</v>
      </c>
      <c r="I391" s="192"/>
    </row>
    <row r="392" spans="2:10">
      <c r="B392" s="174" t="str">
        <f t="shared" si="57"/>
        <v>0</v>
      </c>
      <c r="C392" s="174" t="str">
        <f t="shared" ref="C392:C455" si="68">MID(D392,6,1)</f>
        <v>0</v>
      </c>
      <c r="D392" s="177">
        <v>2060101</v>
      </c>
      <c r="E392" s="183" t="s">
        <v>54</v>
      </c>
      <c r="F392" s="179">
        <v>279</v>
      </c>
      <c r="G392" s="184">
        <v>279</v>
      </c>
      <c r="H392" s="181">
        <f t="shared" si="65"/>
        <v>0</v>
      </c>
      <c r="I392" s="192"/>
      <c r="J392" s="185">
        <v>1</v>
      </c>
    </row>
    <row r="393" spans="2:10">
      <c r="B393" s="174" t="str">
        <f t="shared" si="57"/>
        <v>0</v>
      </c>
      <c r="C393" s="174" t="str">
        <f t="shared" si="68"/>
        <v>0</v>
      </c>
      <c r="D393" s="177">
        <v>2060102</v>
      </c>
      <c r="E393" s="183" t="s">
        <v>56</v>
      </c>
      <c r="F393" s="179">
        <v>6</v>
      </c>
      <c r="G393" s="184">
        <v>7</v>
      </c>
      <c r="H393" s="181">
        <f t="shared" si="65"/>
        <v>0.166666666666667</v>
      </c>
      <c r="I393" s="192"/>
      <c r="J393" s="185">
        <v>1</v>
      </c>
    </row>
    <row r="394" spans="2:10">
      <c r="B394" s="174" t="str">
        <f t="shared" si="57"/>
        <v>0</v>
      </c>
      <c r="C394" s="174" t="str">
        <f t="shared" si="68"/>
        <v>0</v>
      </c>
      <c r="D394" s="177">
        <v>2060103</v>
      </c>
      <c r="E394" s="183" t="s">
        <v>58</v>
      </c>
      <c r="F394" s="179">
        <v>0</v>
      </c>
      <c r="G394" s="184">
        <v>0</v>
      </c>
      <c r="H394" s="181" t="s">
        <v>27</v>
      </c>
      <c r="I394" s="192"/>
      <c r="J394" s="185">
        <v>1</v>
      </c>
    </row>
    <row r="395" spans="2:10">
      <c r="B395" s="174" t="str">
        <f t="shared" si="57"/>
        <v>0</v>
      </c>
      <c r="C395" s="174" t="str">
        <f t="shared" si="68"/>
        <v>9</v>
      </c>
      <c r="D395" s="177">
        <v>2060199</v>
      </c>
      <c r="E395" s="186" t="s">
        <v>499</v>
      </c>
      <c r="F395" s="179">
        <v>10</v>
      </c>
      <c r="G395" s="184">
        <v>-30</v>
      </c>
      <c r="H395" s="181">
        <f>G395/$F395-1</f>
        <v>-4</v>
      </c>
      <c r="I395" s="192"/>
      <c r="J395" s="185">
        <v>1</v>
      </c>
    </row>
    <row r="396" spans="2:10">
      <c r="B396" s="174" t="str">
        <f t="shared" si="57"/>
        <v>0</v>
      </c>
      <c r="C396" s="174" t="str">
        <f t="shared" si="68"/>
        <v/>
      </c>
      <c r="D396" s="177">
        <v>20602</v>
      </c>
      <c r="E396" s="183" t="s">
        <v>500</v>
      </c>
      <c r="F396" s="179">
        <f t="shared" ref="F396:H396" si="69">SUM(F397:F404)</f>
        <v>0</v>
      </c>
      <c r="G396" s="180">
        <f t="shared" si="69"/>
        <v>0</v>
      </c>
      <c r="H396" s="181" t="s">
        <v>27</v>
      </c>
      <c r="I396" s="192"/>
    </row>
    <row r="397" spans="2:10">
      <c r="B397" s="174" t="str">
        <f t="shared" si="57"/>
        <v>0</v>
      </c>
      <c r="C397" s="174" t="str">
        <f t="shared" si="68"/>
        <v>0</v>
      </c>
      <c r="D397" s="177">
        <v>2060201</v>
      </c>
      <c r="E397" s="183" t="s">
        <v>501</v>
      </c>
      <c r="F397" s="179">
        <v>0</v>
      </c>
      <c r="G397" s="184">
        <v>0</v>
      </c>
      <c r="H397" s="181" t="s">
        <v>27</v>
      </c>
      <c r="I397" s="192"/>
      <c r="J397" s="185">
        <v>1</v>
      </c>
    </row>
    <row r="398" spans="2:10">
      <c r="B398" s="174" t="str">
        <f t="shared" si="57"/>
        <v>0</v>
      </c>
      <c r="C398" s="174" t="str">
        <f t="shared" si="68"/>
        <v>0</v>
      </c>
      <c r="D398" s="177">
        <v>2060203</v>
      </c>
      <c r="E398" s="178" t="s">
        <v>502</v>
      </c>
      <c r="F398" s="179">
        <v>0</v>
      </c>
      <c r="G398" s="184">
        <v>0</v>
      </c>
      <c r="H398" s="181" t="s">
        <v>27</v>
      </c>
      <c r="I398" s="192"/>
      <c r="J398" s="185">
        <v>1</v>
      </c>
    </row>
    <row r="399" spans="2:10">
      <c r="B399" s="174" t="str">
        <f t="shared" si="57"/>
        <v>0</v>
      </c>
      <c r="C399" s="174" t="str">
        <f t="shared" si="68"/>
        <v>0</v>
      </c>
      <c r="D399" s="177">
        <v>2060204</v>
      </c>
      <c r="E399" s="183" t="s">
        <v>503</v>
      </c>
      <c r="F399" s="179">
        <v>0</v>
      </c>
      <c r="G399" s="184">
        <v>0</v>
      </c>
      <c r="H399" s="181" t="s">
        <v>27</v>
      </c>
      <c r="I399" s="192"/>
      <c r="J399" s="185">
        <v>1</v>
      </c>
    </row>
    <row r="400" spans="2:10">
      <c r="B400" s="174" t="str">
        <f t="shared" si="57"/>
        <v>0</v>
      </c>
      <c r="C400" s="174" t="str">
        <f t="shared" si="68"/>
        <v>0</v>
      </c>
      <c r="D400" s="177">
        <v>2060205</v>
      </c>
      <c r="E400" s="183" t="s">
        <v>504</v>
      </c>
      <c r="F400" s="179">
        <v>0</v>
      </c>
      <c r="G400" s="184">
        <v>0</v>
      </c>
      <c r="H400" s="181" t="s">
        <v>27</v>
      </c>
      <c r="I400" s="192"/>
      <c r="J400" s="185">
        <v>1</v>
      </c>
    </row>
    <row r="401" spans="2:10">
      <c r="B401" s="174" t="str">
        <f t="shared" si="57"/>
        <v>0</v>
      </c>
      <c r="C401" s="174" t="str">
        <f t="shared" si="68"/>
        <v>0</v>
      </c>
      <c r="D401" s="177">
        <v>2060206</v>
      </c>
      <c r="E401" s="183" t="s">
        <v>505</v>
      </c>
      <c r="F401" s="179">
        <v>0</v>
      </c>
      <c r="G401" s="184">
        <v>0</v>
      </c>
      <c r="H401" s="181" t="s">
        <v>27</v>
      </c>
      <c r="I401" s="192"/>
      <c r="J401" s="185">
        <v>1</v>
      </c>
    </row>
    <row r="402" spans="2:10">
      <c r="B402" s="174" t="str">
        <f t="shared" si="57"/>
        <v>0</v>
      </c>
      <c r="C402" s="174" t="str">
        <f t="shared" si="68"/>
        <v>0</v>
      </c>
      <c r="D402" s="177">
        <v>2060207</v>
      </c>
      <c r="E402" s="186" t="s">
        <v>506</v>
      </c>
      <c r="F402" s="179">
        <v>0</v>
      </c>
      <c r="G402" s="184">
        <v>0</v>
      </c>
      <c r="H402" s="181" t="s">
        <v>27</v>
      </c>
      <c r="I402" s="192"/>
      <c r="J402" s="185">
        <v>1</v>
      </c>
    </row>
    <row r="403" spans="2:10">
      <c r="B403" s="174" t="str">
        <f t="shared" si="57"/>
        <v>0</v>
      </c>
      <c r="C403" s="174" t="str">
        <f t="shared" si="68"/>
        <v>0</v>
      </c>
      <c r="D403" s="177">
        <v>2060208</v>
      </c>
      <c r="E403" s="186" t="s">
        <v>507</v>
      </c>
      <c r="F403" s="179">
        <v>0</v>
      </c>
      <c r="G403" s="184">
        <v>0</v>
      </c>
      <c r="H403" s="181" t="s">
        <v>27</v>
      </c>
      <c r="I403" s="192"/>
      <c r="J403" s="185">
        <v>1</v>
      </c>
    </row>
    <row r="404" spans="2:10">
      <c r="B404" s="174" t="str">
        <f t="shared" si="57"/>
        <v>0</v>
      </c>
      <c r="C404" s="174" t="str">
        <f t="shared" si="68"/>
        <v>9</v>
      </c>
      <c r="D404" s="177">
        <v>2060299</v>
      </c>
      <c r="E404" s="186" t="s">
        <v>508</v>
      </c>
      <c r="F404" s="179">
        <v>0</v>
      </c>
      <c r="G404" s="184">
        <v>0</v>
      </c>
      <c r="H404" s="181" t="s">
        <v>27</v>
      </c>
      <c r="I404" s="192"/>
      <c r="J404" s="185">
        <v>1</v>
      </c>
    </row>
    <row r="405" spans="2:10">
      <c r="B405" s="174" t="str">
        <f t="shared" si="57"/>
        <v>0</v>
      </c>
      <c r="C405" s="174" t="str">
        <f t="shared" si="68"/>
        <v/>
      </c>
      <c r="D405" s="177">
        <v>20603</v>
      </c>
      <c r="E405" s="186" t="s">
        <v>509</v>
      </c>
      <c r="F405" s="179">
        <f t="shared" ref="F405:H405" si="70">SUM(F406:F410)</f>
        <v>0</v>
      </c>
      <c r="G405" s="180">
        <f t="shared" si="70"/>
        <v>0</v>
      </c>
      <c r="H405" s="181" t="s">
        <v>27</v>
      </c>
      <c r="I405" s="192"/>
    </row>
    <row r="406" spans="2:10">
      <c r="B406" s="174" t="str">
        <f t="shared" si="57"/>
        <v>0</v>
      </c>
      <c r="C406" s="174" t="str">
        <f t="shared" si="68"/>
        <v>0</v>
      </c>
      <c r="D406" s="177">
        <v>2060301</v>
      </c>
      <c r="E406" s="183" t="s">
        <v>501</v>
      </c>
      <c r="F406" s="179">
        <v>0</v>
      </c>
      <c r="G406" s="184">
        <v>0</v>
      </c>
      <c r="H406" s="181" t="s">
        <v>27</v>
      </c>
      <c r="I406" s="192"/>
      <c r="J406" s="185">
        <v>1</v>
      </c>
    </row>
    <row r="407" spans="2:10">
      <c r="B407" s="174" t="str">
        <f t="shared" si="57"/>
        <v>0</v>
      </c>
      <c r="C407" s="174" t="str">
        <f t="shared" si="68"/>
        <v>0</v>
      </c>
      <c r="D407" s="177">
        <v>2060302</v>
      </c>
      <c r="E407" s="183" t="s">
        <v>510</v>
      </c>
      <c r="F407" s="179">
        <v>0</v>
      </c>
      <c r="G407" s="184">
        <v>0</v>
      </c>
      <c r="H407" s="181" t="s">
        <v>27</v>
      </c>
      <c r="I407" s="192"/>
      <c r="J407" s="185">
        <v>1</v>
      </c>
    </row>
    <row r="408" spans="2:10">
      <c r="B408" s="174" t="str">
        <f t="shared" si="57"/>
        <v>0</v>
      </c>
      <c r="C408" s="174" t="str">
        <f t="shared" si="68"/>
        <v>0</v>
      </c>
      <c r="D408" s="177">
        <v>2060303</v>
      </c>
      <c r="E408" s="183" t="s">
        <v>511</v>
      </c>
      <c r="F408" s="179">
        <v>0</v>
      </c>
      <c r="G408" s="184">
        <v>0</v>
      </c>
      <c r="H408" s="181" t="s">
        <v>27</v>
      </c>
      <c r="I408" s="192"/>
      <c r="J408" s="185">
        <v>1</v>
      </c>
    </row>
    <row r="409" spans="2:10">
      <c r="B409" s="174" t="str">
        <f t="shared" si="57"/>
        <v>0</v>
      </c>
      <c r="C409" s="174" t="str">
        <f t="shared" si="68"/>
        <v>0</v>
      </c>
      <c r="D409" s="177">
        <v>2060304</v>
      </c>
      <c r="E409" s="186" t="s">
        <v>512</v>
      </c>
      <c r="F409" s="179">
        <v>0</v>
      </c>
      <c r="G409" s="184">
        <v>0</v>
      </c>
      <c r="H409" s="181" t="s">
        <v>27</v>
      </c>
      <c r="I409" s="192"/>
      <c r="J409" s="185">
        <v>1</v>
      </c>
    </row>
    <row r="410" spans="2:10">
      <c r="B410" s="174" t="str">
        <f t="shared" si="57"/>
        <v>0</v>
      </c>
      <c r="C410" s="174" t="str">
        <f t="shared" si="68"/>
        <v>9</v>
      </c>
      <c r="D410" s="177">
        <v>2060399</v>
      </c>
      <c r="E410" s="186" t="s">
        <v>513</v>
      </c>
      <c r="F410" s="179">
        <v>0</v>
      </c>
      <c r="G410" s="184">
        <v>0</v>
      </c>
      <c r="H410" s="181" t="s">
        <v>27</v>
      </c>
      <c r="I410" s="192"/>
      <c r="J410" s="185">
        <v>1</v>
      </c>
    </row>
    <row r="411" spans="2:10">
      <c r="B411" s="174" t="str">
        <f t="shared" si="57"/>
        <v>0</v>
      </c>
      <c r="C411" s="174" t="str">
        <f t="shared" si="68"/>
        <v/>
      </c>
      <c r="D411" s="177">
        <v>20604</v>
      </c>
      <c r="E411" s="186" t="s">
        <v>514</v>
      </c>
      <c r="F411" s="179">
        <f t="shared" ref="F411:H411" si="71">SUM(F412:F415)</f>
        <v>2829</v>
      </c>
      <c r="G411" s="180">
        <f t="shared" si="71"/>
        <v>3614</v>
      </c>
      <c r="H411" s="181">
        <f>G411/$F411-1</f>
        <v>0.277483209614705</v>
      </c>
      <c r="I411" s="192"/>
    </row>
    <row r="412" spans="2:10">
      <c r="B412" s="174" t="str">
        <f t="shared" si="57"/>
        <v>0</v>
      </c>
      <c r="C412" s="174" t="str">
        <f t="shared" si="68"/>
        <v>0</v>
      </c>
      <c r="D412" s="177">
        <v>2060401</v>
      </c>
      <c r="E412" s="178" t="s">
        <v>501</v>
      </c>
      <c r="F412" s="179">
        <v>0</v>
      </c>
      <c r="G412" s="184">
        <v>0</v>
      </c>
      <c r="H412" s="181" t="s">
        <v>27</v>
      </c>
      <c r="I412" s="192"/>
      <c r="J412" s="185">
        <v>1</v>
      </c>
    </row>
    <row r="413" spans="2:10">
      <c r="B413" s="174" t="str">
        <f t="shared" si="57"/>
        <v>0</v>
      </c>
      <c r="C413" s="174" t="str">
        <f t="shared" si="68"/>
        <v>0</v>
      </c>
      <c r="D413" s="177">
        <v>2060404</v>
      </c>
      <c r="E413" s="183" t="s">
        <v>515</v>
      </c>
      <c r="F413" s="179">
        <v>1444</v>
      </c>
      <c r="G413" s="184">
        <v>1985</v>
      </c>
      <c r="H413" s="181">
        <f>G413/$F413-1</f>
        <v>0.374653739612188</v>
      </c>
      <c r="I413" s="192"/>
      <c r="J413" s="185">
        <v>1</v>
      </c>
    </row>
    <row r="414" spans="2:10">
      <c r="B414" s="174" t="str">
        <f t="shared" si="57"/>
        <v>0</v>
      </c>
      <c r="C414" s="174" t="str">
        <f t="shared" si="68"/>
        <v>0</v>
      </c>
      <c r="D414" s="177">
        <v>2060405</v>
      </c>
      <c r="E414" s="183" t="s">
        <v>516</v>
      </c>
      <c r="F414" s="179">
        <v>0</v>
      </c>
      <c r="G414" s="184">
        <v>0</v>
      </c>
      <c r="H414" s="181" t="s">
        <v>27</v>
      </c>
      <c r="I414" s="192"/>
      <c r="J414" s="185">
        <v>1</v>
      </c>
    </row>
    <row r="415" spans="2:10">
      <c r="B415" s="174" t="str">
        <f t="shared" si="57"/>
        <v>0</v>
      </c>
      <c r="C415" s="174" t="str">
        <f t="shared" si="68"/>
        <v>9</v>
      </c>
      <c r="D415" s="177">
        <v>2060499</v>
      </c>
      <c r="E415" s="186" t="s">
        <v>517</v>
      </c>
      <c r="F415" s="179">
        <v>1385</v>
      </c>
      <c r="G415" s="184">
        <v>1629</v>
      </c>
      <c r="H415" s="181">
        <f>G415/$F415-1</f>
        <v>0.176173285198556</v>
      </c>
      <c r="I415" s="192"/>
      <c r="J415" s="185">
        <v>1</v>
      </c>
    </row>
    <row r="416" spans="2:10">
      <c r="B416" s="174" t="str">
        <f t="shared" ref="B416:B479" si="72">MID(D416,4,1)</f>
        <v>0</v>
      </c>
      <c r="C416" s="174" t="str">
        <f t="shared" si="68"/>
        <v/>
      </c>
      <c r="D416" s="177">
        <v>20605</v>
      </c>
      <c r="E416" s="186" t="s">
        <v>518</v>
      </c>
      <c r="F416" s="179">
        <f t="shared" ref="F416:H416" si="73">SUM(F417:F420)</f>
        <v>50</v>
      </c>
      <c r="G416" s="180">
        <f t="shared" si="73"/>
        <v>0</v>
      </c>
      <c r="H416" s="181">
        <f>G416/$F416-1</f>
        <v>-1</v>
      </c>
      <c r="I416" s="192"/>
    </row>
    <row r="417" spans="2:10">
      <c r="B417" s="174" t="str">
        <f t="shared" si="72"/>
        <v>0</v>
      </c>
      <c r="C417" s="174" t="str">
        <f t="shared" si="68"/>
        <v>0</v>
      </c>
      <c r="D417" s="177">
        <v>2060501</v>
      </c>
      <c r="E417" s="186" t="s">
        <v>501</v>
      </c>
      <c r="F417" s="179">
        <v>0</v>
      </c>
      <c r="G417" s="184">
        <v>0</v>
      </c>
      <c r="H417" s="181" t="s">
        <v>27</v>
      </c>
      <c r="I417" s="192"/>
      <c r="J417" s="185">
        <v>1</v>
      </c>
    </row>
    <row r="418" spans="2:10">
      <c r="B418" s="174" t="str">
        <f t="shared" si="72"/>
        <v>0</v>
      </c>
      <c r="C418" s="174" t="str">
        <f t="shared" si="68"/>
        <v>0</v>
      </c>
      <c r="D418" s="177">
        <v>2060502</v>
      </c>
      <c r="E418" s="183" t="s">
        <v>519</v>
      </c>
      <c r="F418" s="179">
        <v>0</v>
      </c>
      <c r="G418" s="184">
        <v>0</v>
      </c>
      <c r="H418" s="181" t="s">
        <v>27</v>
      </c>
      <c r="I418" s="192"/>
      <c r="J418" s="185">
        <v>1</v>
      </c>
    </row>
    <row r="419" spans="2:10">
      <c r="B419" s="174" t="str">
        <f t="shared" si="72"/>
        <v>0</v>
      </c>
      <c r="C419" s="174" t="str">
        <f t="shared" si="68"/>
        <v>0</v>
      </c>
      <c r="D419" s="177">
        <v>2060503</v>
      </c>
      <c r="E419" s="183" t="s">
        <v>520</v>
      </c>
      <c r="F419" s="179">
        <v>50</v>
      </c>
      <c r="G419" s="184">
        <v>0</v>
      </c>
      <c r="H419" s="181">
        <f>G419/$F419-1</f>
        <v>-1</v>
      </c>
      <c r="I419" s="192"/>
      <c r="J419" s="185">
        <v>1</v>
      </c>
    </row>
    <row r="420" spans="2:10">
      <c r="B420" s="174" t="str">
        <f t="shared" si="72"/>
        <v>0</v>
      </c>
      <c r="C420" s="174" t="str">
        <f t="shared" si="68"/>
        <v>9</v>
      </c>
      <c r="D420" s="177">
        <v>2060599</v>
      </c>
      <c r="E420" s="183" t="s">
        <v>521</v>
      </c>
      <c r="F420" s="179">
        <v>0</v>
      </c>
      <c r="G420" s="184">
        <v>0</v>
      </c>
      <c r="H420" s="181" t="s">
        <v>27</v>
      </c>
      <c r="I420" s="192"/>
      <c r="J420" s="185">
        <v>1</v>
      </c>
    </row>
    <row r="421" spans="2:10">
      <c r="B421" s="174" t="str">
        <f t="shared" si="72"/>
        <v>0</v>
      </c>
      <c r="C421" s="174" t="str">
        <f t="shared" si="68"/>
        <v/>
      </c>
      <c r="D421" s="177">
        <v>20606</v>
      </c>
      <c r="E421" s="186" t="s">
        <v>522</v>
      </c>
      <c r="F421" s="179">
        <f t="shared" ref="F421:H421" si="74">SUM(F422:F425)</f>
        <v>0</v>
      </c>
      <c r="G421" s="180">
        <f t="shared" si="74"/>
        <v>0</v>
      </c>
      <c r="H421" s="181" t="s">
        <v>27</v>
      </c>
      <c r="I421" s="192"/>
    </row>
    <row r="422" spans="2:10">
      <c r="B422" s="174" t="str">
        <f t="shared" si="72"/>
        <v>0</v>
      </c>
      <c r="C422" s="174" t="str">
        <f t="shared" si="68"/>
        <v>0</v>
      </c>
      <c r="D422" s="177">
        <v>2060601</v>
      </c>
      <c r="E422" s="186" t="s">
        <v>523</v>
      </c>
      <c r="F422" s="179">
        <v>0</v>
      </c>
      <c r="G422" s="184">
        <v>0</v>
      </c>
      <c r="H422" s="181" t="s">
        <v>27</v>
      </c>
      <c r="I422" s="192"/>
      <c r="J422" s="185">
        <v>1</v>
      </c>
    </row>
    <row r="423" spans="2:10">
      <c r="B423" s="174" t="str">
        <f t="shared" si="72"/>
        <v>0</v>
      </c>
      <c r="C423" s="174" t="str">
        <f t="shared" si="68"/>
        <v>0</v>
      </c>
      <c r="D423" s="177">
        <v>2060602</v>
      </c>
      <c r="E423" s="186" t="s">
        <v>524</v>
      </c>
      <c r="F423" s="179">
        <v>0</v>
      </c>
      <c r="G423" s="184">
        <v>0</v>
      </c>
      <c r="H423" s="181" t="s">
        <v>27</v>
      </c>
      <c r="I423" s="192"/>
      <c r="J423" s="185">
        <v>1</v>
      </c>
    </row>
    <row r="424" spans="2:10">
      <c r="B424" s="174" t="str">
        <f t="shared" si="72"/>
        <v>0</v>
      </c>
      <c r="C424" s="174" t="str">
        <f t="shared" si="68"/>
        <v>0</v>
      </c>
      <c r="D424" s="177">
        <v>2060603</v>
      </c>
      <c r="E424" s="186" t="s">
        <v>525</v>
      </c>
      <c r="F424" s="179">
        <v>0</v>
      </c>
      <c r="G424" s="184">
        <v>0</v>
      </c>
      <c r="H424" s="181" t="s">
        <v>27</v>
      </c>
      <c r="I424" s="192"/>
      <c r="J424" s="185">
        <v>1</v>
      </c>
    </row>
    <row r="425" spans="2:10">
      <c r="B425" s="174" t="str">
        <f t="shared" si="72"/>
        <v>0</v>
      </c>
      <c r="C425" s="174" t="str">
        <f t="shared" si="68"/>
        <v>9</v>
      </c>
      <c r="D425" s="177">
        <v>2060699</v>
      </c>
      <c r="E425" s="186" t="s">
        <v>526</v>
      </c>
      <c r="F425" s="179">
        <v>0</v>
      </c>
      <c r="G425" s="184">
        <v>0</v>
      </c>
      <c r="H425" s="181" t="s">
        <v>27</v>
      </c>
      <c r="I425" s="192"/>
      <c r="J425" s="185">
        <v>1</v>
      </c>
    </row>
    <row r="426" spans="2:10">
      <c r="B426" s="174" t="str">
        <f t="shared" si="72"/>
        <v>0</v>
      </c>
      <c r="C426" s="174" t="str">
        <f t="shared" si="68"/>
        <v/>
      </c>
      <c r="D426" s="177">
        <v>20607</v>
      </c>
      <c r="E426" s="183" t="s">
        <v>527</v>
      </c>
      <c r="F426" s="179">
        <f t="shared" ref="F426:H426" si="75">SUM(F427:F432)</f>
        <v>6</v>
      </c>
      <c r="G426" s="180">
        <f t="shared" si="75"/>
        <v>175</v>
      </c>
      <c r="H426" s="181">
        <f>G426/$F426-1</f>
        <v>28.1666666666667</v>
      </c>
      <c r="I426" s="192"/>
    </row>
    <row r="427" spans="2:10">
      <c r="B427" s="174" t="str">
        <f t="shared" si="72"/>
        <v>0</v>
      </c>
      <c r="C427" s="174" t="str">
        <f t="shared" si="68"/>
        <v>0</v>
      </c>
      <c r="D427" s="177">
        <v>2060701</v>
      </c>
      <c r="E427" s="183" t="s">
        <v>501</v>
      </c>
      <c r="F427" s="179">
        <v>0</v>
      </c>
      <c r="G427" s="184">
        <v>0</v>
      </c>
      <c r="H427" s="181" t="s">
        <v>27</v>
      </c>
      <c r="I427" s="192"/>
      <c r="J427" s="185">
        <v>1</v>
      </c>
    </row>
    <row r="428" spans="2:10">
      <c r="B428" s="174" t="str">
        <f t="shared" si="72"/>
        <v>0</v>
      </c>
      <c r="C428" s="174" t="str">
        <f t="shared" si="68"/>
        <v>0</v>
      </c>
      <c r="D428" s="177">
        <v>2060702</v>
      </c>
      <c r="E428" s="186" t="s">
        <v>528</v>
      </c>
      <c r="F428" s="179">
        <v>6</v>
      </c>
      <c r="G428" s="184">
        <v>175</v>
      </c>
      <c r="H428" s="181">
        <f>G428/$F428-1</f>
        <v>28.1666666666667</v>
      </c>
      <c r="I428" s="192"/>
      <c r="J428" s="185">
        <v>1</v>
      </c>
    </row>
    <row r="429" spans="2:10">
      <c r="B429" s="174" t="str">
        <f t="shared" si="72"/>
        <v>0</v>
      </c>
      <c r="C429" s="174" t="str">
        <f t="shared" si="68"/>
        <v>0</v>
      </c>
      <c r="D429" s="177">
        <v>2060703</v>
      </c>
      <c r="E429" s="186" t="s">
        <v>529</v>
      </c>
      <c r="F429" s="179">
        <v>0</v>
      </c>
      <c r="G429" s="184">
        <v>0</v>
      </c>
      <c r="H429" s="181" t="s">
        <v>27</v>
      </c>
      <c r="I429" s="192"/>
      <c r="J429" s="185">
        <v>1</v>
      </c>
    </row>
    <row r="430" spans="2:10">
      <c r="B430" s="174" t="str">
        <f t="shared" si="72"/>
        <v>0</v>
      </c>
      <c r="C430" s="174" t="str">
        <f t="shared" si="68"/>
        <v>0</v>
      </c>
      <c r="D430" s="177">
        <v>2060704</v>
      </c>
      <c r="E430" s="186" t="s">
        <v>530</v>
      </c>
      <c r="F430" s="179">
        <v>0</v>
      </c>
      <c r="G430" s="184">
        <v>0</v>
      </c>
      <c r="H430" s="181" t="s">
        <v>27</v>
      </c>
      <c r="I430" s="192"/>
      <c r="J430" s="185">
        <v>1</v>
      </c>
    </row>
    <row r="431" spans="2:10">
      <c r="B431" s="174" t="str">
        <f t="shared" si="72"/>
        <v>0</v>
      </c>
      <c r="C431" s="174" t="str">
        <f t="shared" si="68"/>
        <v>0</v>
      </c>
      <c r="D431" s="177">
        <v>2060705</v>
      </c>
      <c r="E431" s="183" t="s">
        <v>531</v>
      </c>
      <c r="F431" s="179">
        <v>0</v>
      </c>
      <c r="G431" s="184">
        <v>0</v>
      </c>
      <c r="H431" s="181" t="s">
        <v>27</v>
      </c>
      <c r="I431" s="192"/>
      <c r="J431" s="185">
        <v>1</v>
      </c>
    </row>
    <row r="432" spans="2:10">
      <c r="B432" s="174" t="str">
        <f t="shared" si="72"/>
        <v>0</v>
      </c>
      <c r="C432" s="174" t="str">
        <f t="shared" si="68"/>
        <v>9</v>
      </c>
      <c r="D432" s="177">
        <v>2060799</v>
      </c>
      <c r="E432" s="183" t="s">
        <v>532</v>
      </c>
      <c r="F432" s="179">
        <v>0</v>
      </c>
      <c r="G432" s="184">
        <v>0</v>
      </c>
      <c r="H432" s="181" t="s">
        <v>27</v>
      </c>
      <c r="I432" s="192"/>
      <c r="J432" s="185">
        <v>1</v>
      </c>
    </row>
    <row r="433" spans="2:10">
      <c r="B433" s="174" t="str">
        <f t="shared" si="72"/>
        <v>0</v>
      </c>
      <c r="C433" s="174" t="str">
        <f t="shared" si="68"/>
        <v/>
      </c>
      <c r="D433" s="177">
        <v>20608</v>
      </c>
      <c r="E433" s="183" t="s">
        <v>533</v>
      </c>
      <c r="F433" s="179">
        <f t="shared" ref="F433:H433" si="76">SUM(F434:F436)</f>
        <v>0</v>
      </c>
      <c r="G433" s="180">
        <f t="shared" si="76"/>
        <v>0</v>
      </c>
      <c r="H433" s="181" t="s">
        <v>27</v>
      </c>
      <c r="I433" s="192"/>
    </row>
    <row r="434" spans="2:10">
      <c r="B434" s="174" t="str">
        <f t="shared" si="72"/>
        <v>0</v>
      </c>
      <c r="C434" s="174" t="str">
        <f t="shared" si="68"/>
        <v>0</v>
      </c>
      <c r="D434" s="177">
        <v>2060801</v>
      </c>
      <c r="E434" s="186" t="s">
        <v>534</v>
      </c>
      <c r="F434" s="179">
        <v>0</v>
      </c>
      <c r="G434" s="184">
        <v>0</v>
      </c>
      <c r="H434" s="181" t="s">
        <v>27</v>
      </c>
      <c r="I434" s="192"/>
      <c r="J434" s="185">
        <v>1</v>
      </c>
    </row>
    <row r="435" spans="2:10">
      <c r="B435" s="174" t="str">
        <f t="shared" si="72"/>
        <v>0</v>
      </c>
      <c r="C435" s="174" t="str">
        <f t="shared" si="68"/>
        <v>0</v>
      </c>
      <c r="D435" s="177">
        <v>2060802</v>
      </c>
      <c r="E435" s="186" t="s">
        <v>535</v>
      </c>
      <c r="F435" s="179">
        <v>0</v>
      </c>
      <c r="G435" s="184">
        <v>0</v>
      </c>
      <c r="H435" s="181" t="s">
        <v>27</v>
      </c>
      <c r="I435" s="192"/>
      <c r="J435" s="185">
        <v>1</v>
      </c>
    </row>
    <row r="436" spans="2:10">
      <c r="B436" s="174" t="str">
        <f t="shared" si="72"/>
        <v>0</v>
      </c>
      <c r="C436" s="174" t="str">
        <f t="shared" si="68"/>
        <v>9</v>
      </c>
      <c r="D436" s="177">
        <v>2060899</v>
      </c>
      <c r="E436" s="186" t="s">
        <v>536</v>
      </c>
      <c r="F436" s="179">
        <v>0</v>
      </c>
      <c r="G436" s="184">
        <v>0</v>
      </c>
      <c r="H436" s="181" t="s">
        <v>27</v>
      </c>
      <c r="I436" s="192"/>
      <c r="J436" s="185">
        <v>1</v>
      </c>
    </row>
    <row r="437" spans="2:10">
      <c r="B437" s="174" t="str">
        <f t="shared" si="72"/>
        <v>0</v>
      </c>
      <c r="C437" s="174" t="str">
        <f t="shared" si="68"/>
        <v/>
      </c>
      <c r="D437" s="177">
        <v>20609</v>
      </c>
      <c r="E437" s="178" t="s">
        <v>537</v>
      </c>
      <c r="F437" s="179">
        <f t="shared" ref="F437:H437" si="77">SUM(F438:F440)</f>
        <v>0</v>
      </c>
      <c r="G437" s="180">
        <f t="shared" si="77"/>
        <v>0</v>
      </c>
      <c r="H437" s="181" t="s">
        <v>27</v>
      </c>
      <c r="I437" s="192"/>
    </row>
    <row r="438" spans="2:10">
      <c r="B438" s="174" t="str">
        <f t="shared" si="72"/>
        <v>0</v>
      </c>
      <c r="C438" s="174" t="str">
        <f t="shared" si="68"/>
        <v>0</v>
      </c>
      <c r="D438" s="177">
        <v>2060901</v>
      </c>
      <c r="E438" s="186" t="s">
        <v>538</v>
      </c>
      <c r="F438" s="179">
        <v>0</v>
      </c>
      <c r="G438" s="184">
        <v>0</v>
      </c>
      <c r="H438" s="181" t="s">
        <v>27</v>
      </c>
      <c r="I438" s="192"/>
      <c r="J438" s="185">
        <v>1</v>
      </c>
    </row>
    <row r="439" spans="2:10">
      <c r="B439" s="174" t="str">
        <f t="shared" si="72"/>
        <v>0</v>
      </c>
      <c r="C439" s="174" t="str">
        <f t="shared" si="68"/>
        <v>0</v>
      </c>
      <c r="D439" s="177">
        <v>2060902</v>
      </c>
      <c r="E439" s="186" t="s">
        <v>539</v>
      </c>
      <c r="F439" s="179">
        <v>0</v>
      </c>
      <c r="G439" s="184">
        <v>0</v>
      </c>
      <c r="H439" s="181" t="s">
        <v>27</v>
      </c>
      <c r="I439" s="192"/>
      <c r="J439" s="185">
        <v>1</v>
      </c>
    </row>
    <row r="440" spans="2:10">
      <c r="B440" s="174" t="str">
        <f t="shared" si="72"/>
        <v>0</v>
      </c>
      <c r="C440" s="174" t="str">
        <f t="shared" si="68"/>
        <v>9</v>
      </c>
      <c r="D440" s="177">
        <v>2060999</v>
      </c>
      <c r="E440" s="186" t="s">
        <v>540</v>
      </c>
      <c r="F440" s="179">
        <v>0</v>
      </c>
      <c r="G440" s="184">
        <v>0</v>
      </c>
      <c r="H440" s="181" t="s">
        <v>27</v>
      </c>
      <c r="I440" s="192"/>
      <c r="J440" s="185">
        <v>1</v>
      </c>
    </row>
    <row r="441" spans="2:10">
      <c r="B441" s="174" t="str">
        <f t="shared" si="72"/>
        <v>9</v>
      </c>
      <c r="C441" s="174" t="str">
        <f t="shared" si="68"/>
        <v/>
      </c>
      <c r="D441" s="177">
        <v>20699</v>
      </c>
      <c r="E441" s="183" t="s">
        <v>541</v>
      </c>
      <c r="F441" s="179">
        <f t="shared" ref="F441:H441" si="78">SUM(F442:F445)</f>
        <v>0</v>
      </c>
      <c r="G441" s="180">
        <f t="shared" si="78"/>
        <v>13</v>
      </c>
      <c r="H441" s="181" t="s">
        <v>27</v>
      </c>
      <c r="I441" s="192"/>
    </row>
    <row r="442" spans="2:10">
      <c r="B442" s="174" t="str">
        <f t="shared" si="72"/>
        <v>9</v>
      </c>
      <c r="C442" s="174" t="str">
        <f t="shared" si="68"/>
        <v>0</v>
      </c>
      <c r="D442" s="177">
        <v>2069901</v>
      </c>
      <c r="E442" s="183" t="s">
        <v>542</v>
      </c>
      <c r="F442" s="179">
        <v>0</v>
      </c>
      <c r="G442" s="184">
        <v>0</v>
      </c>
      <c r="H442" s="181" t="s">
        <v>27</v>
      </c>
      <c r="I442" s="192"/>
      <c r="J442" s="185">
        <v>1</v>
      </c>
    </row>
    <row r="443" spans="2:10">
      <c r="B443" s="174" t="str">
        <f t="shared" si="72"/>
        <v>9</v>
      </c>
      <c r="C443" s="174" t="str">
        <f t="shared" si="68"/>
        <v>0</v>
      </c>
      <c r="D443" s="177">
        <v>2069902</v>
      </c>
      <c r="E443" s="186" t="s">
        <v>543</v>
      </c>
      <c r="F443" s="179">
        <v>0</v>
      </c>
      <c r="G443" s="184">
        <v>0</v>
      </c>
      <c r="H443" s="181" t="s">
        <v>27</v>
      </c>
      <c r="I443" s="192"/>
      <c r="J443" s="185">
        <v>1</v>
      </c>
    </row>
    <row r="444" spans="2:10">
      <c r="B444" s="174" t="str">
        <f t="shared" si="72"/>
        <v>9</v>
      </c>
      <c r="C444" s="174" t="str">
        <f t="shared" si="68"/>
        <v>0</v>
      </c>
      <c r="D444" s="177">
        <v>2069903</v>
      </c>
      <c r="E444" s="186" t="s">
        <v>544</v>
      </c>
      <c r="F444" s="179">
        <v>0</v>
      </c>
      <c r="G444" s="184">
        <v>0</v>
      </c>
      <c r="H444" s="181" t="s">
        <v>27</v>
      </c>
      <c r="I444" s="192"/>
      <c r="J444" s="185">
        <v>1</v>
      </c>
    </row>
    <row r="445" spans="2:10">
      <c r="B445" s="174" t="str">
        <f t="shared" si="72"/>
        <v>9</v>
      </c>
      <c r="C445" s="174" t="str">
        <f t="shared" si="68"/>
        <v>9</v>
      </c>
      <c r="D445" s="177">
        <v>2069999</v>
      </c>
      <c r="E445" s="186" t="s">
        <v>545</v>
      </c>
      <c r="F445" s="179">
        <v>0</v>
      </c>
      <c r="G445" s="184">
        <v>13</v>
      </c>
      <c r="H445" s="181" t="s">
        <v>27</v>
      </c>
      <c r="I445" s="192"/>
      <c r="J445" s="185">
        <v>1</v>
      </c>
    </row>
    <row r="446" spans="2:10">
      <c r="B446" s="174" t="str">
        <f t="shared" si="72"/>
        <v/>
      </c>
      <c r="C446" s="174" t="str">
        <f t="shared" si="68"/>
        <v/>
      </c>
      <c r="D446" s="177">
        <v>207</v>
      </c>
      <c r="E446" s="178" t="s">
        <v>546</v>
      </c>
      <c r="F446" s="179">
        <f t="shared" ref="F446:H446" si="79">SUM(F447,F463,F471,F482,F491,F499)</f>
        <v>6860</v>
      </c>
      <c r="G446" s="180">
        <f t="shared" si="79"/>
        <v>6049</v>
      </c>
      <c r="H446" s="181">
        <f>G446/$F446-1</f>
        <v>-0.118221574344023</v>
      </c>
      <c r="I446" s="192"/>
    </row>
    <row r="447" spans="2:10">
      <c r="B447" s="174" t="str">
        <f t="shared" si="72"/>
        <v>0</v>
      </c>
      <c r="C447" s="174" t="str">
        <f t="shared" si="68"/>
        <v/>
      </c>
      <c r="D447" s="177">
        <v>20701</v>
      </c>
      <c r="E447" s="178" t="s">
        <v>547</v>
      </c>
      <c r="F447" s="179">
        <f t="shared" ref="F447:H447" si="80">SUM(F448:F462)</f>
        <v>2962</v>
      </c>
      <c r="G447" s="180">
        <f t="shared" si="80"/>
        <v>5245</v>
      </c>
      <c r="H447" s="181">
        <f>G447/$F447-1</f>
        <v>0.770762997974342</v>
      </c>
      <c r="I447" s="192"/>
    </row>
    <row r="448" spans="2:10">
      <c r="B448" s="174" t="str">
        <f t="shared" si="72"/>
        <v>0</v>
      </c>
      <c r="C448" s="174" t="str">
        <f t="shared" si="68"/>
        <v>0</v>
      </c>
      <c r="D448" s="177">
        <v>2070101</v>
      </c>
      <c r="E448" s="178" t="s">
        <v>54</v>
      </c>
      <c r="F448" s="179">
        <v>704</v>
      </c>
      <c r="G448" s="184">
        <v>761</v>
      </c>
      <c r="H448" s="181">
        <f>G448/$F448-1</f>
        <v>0.0809659090909092</v>
      </c>
      <c r="I448" s="192"/>
      <c r="J448" s="185">
        <v>1</v>
      </c>
    </row>
    <row r="449" spans="2:10">
      <c r="B449" s="174" t="str">
        <f t="shared" si="72"/>
        <v>0</v>
      </c>
      <c r="C449" s="174" t="str">
        <f t="shared" si="68"/>
        <v>0</v>
      </c>
      <c r="D449" s="177">
        <v>2070102</v>
      </c>
      <c r="E449" s="178" t="s">
        <v>56</v>
      </c>
      <c r="F449" s="179">
        <v>21</v>
      </c>
      <c r="G449" s="184">
        <v>327</v>
      </c>
      <c r="H449" s="181">
        <f>G449/$F449-1</f>
        <v>14.5714285714286</v>
      </c>
      <c r="I449" s="192"/>
      <c r="J449" s="185">
        <v>1</v>
      </c>
    </row>
    <row r="450" spans="2:10">
      <c r="B450" s="174" t="str">
        <f t="shared" si="72"/>
        <v>0</v>
      </c>
      <c r="C450" s="174" t="str">
        <f t="shared" si="68"/>
        <v>0</v>
      </c>
      <c r="D450" s="177">
        <v>2070103</v>
      </c>
      <c r="E450" s="178" t="s">
        <v>58</v>
      </c>
      <c r="F450" s="179">
        <v>0</v>
      </c>
      <c r="G450" s="184">
        <v>0</v>
      </c>
      <c r="H450" s="181" t="s">
        <v>27</v>
      </c>
      <c r="I450" s="192"/>
      <c r="J450" s="185">
        <v>1</v>
      </c>
    </row>
    <row r="451" spans="2:10">
      <c r="B451" s="174" t="str">
        <f t="shared" si="72"/>
        <v>0</v>
      </c>
      <c r="C451" s="174" t="str">
        <f t="shared" si="68"/>
        <v>0</v>
      </c>
      <c r="D451" s="177">
        <v>2070104</v>
      </c>
      <c r="E451" s="178" t="s">
        <v>548</v>
      </c>
      <c r="F451" s="179">
        <v>3</v>
      </c>
      <c r="G451" s="184">
        <v>448</v>
      </c>
      <c r="H451" s="181">
        <f>G451/$F451-1</f>
        <v>148.333333333333</v>
      </c>
      <c r="I451" s="192"/>
      <c r="J451" s="185">
        <v>1</v>
      </c>
    </row>
    <row r="452" spans="2:10">
      <c r="B452" s="174" t="str">
        <f t="shared" si="72"/>
        <v>0</v>
      </c>
      <c r="C452" s="174" t="str">
        <f t="shared" si="68"/>
        <v>0</v>
      </c>
      <c r="D452" s="177">
        <v>2070105</v>
      </c>
      <c r="E452" s="178" t="s">
        <v>549</v>
      </c>
      <c r="F452" s="179">
        <v>0</v>
      </c>
      <c r="G452" s="184">
        <v>0</v>
      </c>
      <c r="H452" s="181" t="s">
        <v>27</v>
      </c>
      <c r="I452" s="192"/>
      <c r="J452" s="185">
        <v>1</v>
      </c>
    </row>
    <row r="453" spans="2:10">
      <c r="B453" s="174" t="str">
        <f t="shared" si="72"/>
        <v>0</v>
      </c>
      <c r="C453" s="174" t="str">
        <f t="shared" si="68"/>
        <v>0</v>
      </c>
      <c r="D453" s="177">
        <v>2070106</v>
      </c>
      <c r="E453" s="178" t="s">
        <v>550</v>
      </c>
      <c r="F453" s="179">
        <v>0</v>
      </c>
      <c r="G453" s="184">
        <v>0</v>
      </c>
      <c r="H453" s="181" t="s">
        <v>27</v>
      </c>
      <c r="I453" s="192"/>
      <c r="J453" s="185">
        <v>1</v>
      </c>
    </row>
    <row r="454" spans="2:10">
      <c r="B454" s="174" t="str">
        <f t="shared" si="72"/>
        <v>0</v>
      </c>
      <c r="C454" s="174" t="str">
        <f t="shared" si="68"/>
        <v>0</v>
      </c>
      <c r="D454" s="177">
        <v>2070107</v>
      </c>
      <c r="E454" s="178" t="s">
        <v>551</v>
      </c>
      <c r="F454" s="179">
        <v>0</v>
      </c>
      <c r="G454" s="184">
        <v>0</v>
      </c>
      <c r="H454" s="181" t="s">
        <v>27</v>
      </c>
      <c r="I454" s="192"/>
      <c r="J454" s="185">
        <v>1</v>
      </c>
    </row>
    <row r="455" spans="2:10">
      <c r="B455" s="174" t="str">
        <f t="shared" si="72"/>
        <v>0</v>
      </c>
      <c r="C455" s="174" t="str">
        <f t="shared" si="68"/>
        <v>0</v>
      </c>
      <c r="D455" s="177">
        <v>2070108</v>
      </c>
      <c r="E455" s="178" t="s">
        <v>552</v>
      </c>
      <c r="F455" s="179">
        <v>84</v>
      </c>
      <c r="G455" s="184">
        <v>900</v>
      </c>
      <c r="H455" s="181">
        <f>G455/$F455-1</f>
        <v>9.71428571428571</v>
      </c>
      <c r="I455" s="192"/>
      <c r="J455" s="185">
        <v>1</v>
      </c>
    </row>
    <row r="456" spans="2:10">
      <c r="B456" s="174" t="str">
        <f t="shared" si="72"/>
        <v>0</v>
      </c>
      <c r="C456" s="174" t="str">
        <f t="shared" ref="C456:C519" si="81">MID(D456,6,1)</f>
        <v>0</v>
      </c>
      <c r="D456" s="177">
        <v>2070109</v>
      </c>
      <c r="E456" s="178" t="s">
        <v>553</v>
      </c>
      <c r="F456" s="179">
        <v>114</v>
      </c>
      <c r="G456" s="184">
        <v>335</v>
      </c>
      <c r="H456" s="181">
        <f>G456/$F456-1</f>
        <v>1.93859649122807</v>
      </c>
      <c r="I456" s="192"/>
      <c r="J456" s="185">
        <v>1</v>
      </c>
    </row>
    <row r="457" spans="2:10">
      <c r="B457" s="174" t="str">
        <f t="shared" si="72"/>
        <v>0</v>
      </c>
      <c r="C457" s="174" t="str">
        <f t="shared" si="81"/>
        <v>1</v>
      </c>
      <c r="D457" s="177">
        <v>2070110</v>
      </c>
      <c r="E457" s="178" t="s">
        <v>554</v>
      </c>
      <c r="F457" s="179">
        <v>0</v>
      </c>
      <c r="G457" s="184">
        <v>0</v>
      </c>
      <c r="H457" s="181" t="s">
        <v>27</v>
      </c>
      <c r="I457" s="192"/>
      <c r="J457" s="185">
        <v>1</v>
      </c>
    </row>
    <row r="458" spans="2:10">
      <c r="B458" s="174" t="str">
        <f t="shared" si="72"/>
        <v>0</v>
      </c>
      <c r="C458" s="174" t="str">
        <f t="shared" si="81"/>
        <v>1</v>
      </c>
      <c r="D458" s="177">
        <v>2070111</v>
      </c>
      <c r="E458" s="178" t="s">
        <v>555</v>
      </c>
      <c r="F458" s="179">
        <v>1</v>
      </c>
      <c r="G458" s="184">
        <v>1</v>
      </c>
      <c r="H458" s="181">
        <f>G458/$F458-1</f>
        <v>0</v>
      </c>
      <c r="I458" s="192"/>
      <c r="J458" s="185">
        <v>1</v>
      </c>
    </row>
    <row r="459" spans="2:10">
      <c r="B459" s="174" t="str">
        <f t="shared" si="72"/>
        <v>0</v>
      </c>
      <c r="C459" s="174" t="str">
        <f t="shared" si="81"/>
        <v>1</v>
      </c>
      <c r="D459" s="177">
        <v>2070112</v>
      </c>
      <c r="E459" s="178" t="s">
        <v>556</v>
      </c>
      <c r="F459" s="179">
        <v>0</v>
      </c>
      <c r="G459" s="184">
        <v>0</v>
      </c>
      <c r="H459" s="181" t="s">
        <v>27</v>
      </c>
      <c r="I459" s="192"/>
      <c r="J459" s="185">
        <v>1</v>
      </c>
    </row>
    <row r="460" spans="2:10">
      <c r="B460" s="174" t="str">
        <f t="shared" si="72"/>
        <v>0</v>
      </c>
      <c r="C460" s="174" t="str">
        <f t="shared" si="81"/>
        <v>1</v>
      </c>
      <c r="D460" s="177">
        <v>2070113</v>
      </c>
      <c r="E460" s="178" t="s">
        <v>557</v>
      </c>
      <c r="F460" s="179">
        <v>10</v>
      </c>
      <c r="G460" s="184">
        <v>0</v>
      </c>
      <c r="H460" s="181">
        <f>G460/$F460-1</f>
        <v>-1</v>
      </c>
      <c r="I460" s="192"/>
      <c r="J460" s="185">
        <v>1</v>
      </c>
    </row>
    <row r="461" spans="2:10">
      <c r="B461" s="174" t="str">
        <f t="shared" si="72"/>
        <v>0</v>
      </c>
      <c r="C461" s="174" t="str">
        <f t="shared" si="81"/>
        <v>1</v>
      </c>
      <c r="D461" s="177">
        <v>2070114</v>
      </c>
      <c r="E461" s="178" t="s">
        <v>558</v>
      </c>
      <c r="F461" s="179">
        <v>0</v>
      </c>
      <c r="G461" s="184">
        <v>369</v>
      </c>
      <c r="H461" s="181" t="s">
        <v>27</v>
      </c>
      <c r="I461" s="192"/>
      <c r="J461" s="185">
        <v>1</v>
      </c>
    </row>
    <row r="462" spans="2:10">
      <c r="B462" s="174" t="str">
        <f t="shared" si="72"/>
        <v>0</v>
      </c>
      <c r="C462" s="174" t="str">
        <f t="shared" si="81"/>
        <v>9</v>
      </c>
      <c r="D462" s="177">
        <v>2070199</v>
      </c>
      <c r="E462" s="178" t="s">
        <v>559</v>
      </c>
      <c r="F462" s="179">
        <v>2025</v>
      </c>
      <c r="G462" s="184">
        <v>2104</v>
      </c>
      <c r="H462" s="181">
        <f>G462/$F462-1</f>
        <v>0.0390123456790124</v>
      </c>
      <c r="I462" s="192"/>
      <c r="J462" s="185">
        <v>1</v>
      </c>
    </row>
    <row r="463" spans="2:10">
      <c r="B463" s="174" t="str">
        <f t="shared" si="72"/>
        <v>0</v>
      </c>
      <c r="C463" s="174" t="str">
        <f t="shared" si="81"/>
        <v/>
      </c>
      <c r="D463" s="177">
        <v>20702</v>
      </c>
      <c r="E463" s="178" t="s">
        <v>560</v>
      </c>
      <c r="F463" s="179">
        <f t="shared" ref="F463:H463" si="82">SUM(F464:F470)</f>
        <v>198</v>
      </c>
      <c r="G463" s="180">
        <f t="shared" si="82"/>
        <v>-47</v>
      </c>
      <c r="H463" s="181">
        <f>G463/$F463-1</f>
        <v>-1.23737373737374</v>
      </c>
      <c r="I463" s="192"/>
    </row>
    <row r="464" spans="2:10">
      <c r="B464" s="174" t="str">
        <f t="shared" si="72"/>
        <v>0</v>
      </c>
      <c r="C464" s="174" t="str">
        <f t="shared" si="81"/>
        <v>0</v>
      </c>
      <c r="D464" s="177">
        <v>2070201</v>
      </c>
      <c r="E464" s="178" t="s">
        <v>54</v>
      </c>
      <c r="F464" s="179">
        <v>3</v>
      </c>
      <c r="G464" s="184">
        <v>0</v>
      </c>
      <c r="H464" s="181">
        <f>G464/$F464-1</f>
        <v>-1</v>
      </c>
      <c r="I464" s="192"/>
      <c r="J464" s="185">
        <v>1</v>
      </c>
    </row>
    <row r="465" spans="2:10">
      <c r="B465" s="174" t="str">
        <f t="shared" si="72"/>
        <v>0</v>
      </c>
      <c r="C465" s="174" t="str">
        <f t="shared" si="81"/>
        <v>0</v>
      </c>
      <c r="D465" s="177">
        <v>2070202</v>
      </c>
      <c r="E465" s="178" t="s">
        <v>56</v>
      </c>
      <c r="F465" s="179">
        <v>0</v>
      </c>
      <c r="G465" s="184">
        <v>0</v>
      </c>
      <c r="H465" s="181" t="s">
        <v>27</v>
      </c>
      <c r="I465" s="192"/>
      <c r="J465" s="185">
        <v>1</v>
      </c>
    </row>
    <row r="466" spans="2:10">
      <c r="B466" s="174" t="str">
        <f t="shared" si="72"/>
        <v>0</v>
      </c>
      <c r="C466" s="174" t="str">
        <f t="shared" si="81"/>
        <v>0</v>
      </c>
      <c r="D466" s="177">
        <v>2070203</v>
      </c>
      <c r="E466" s="178" t="s">
        <v>58</v>
      </c>
      <c r="F466" s="179">
        <v>0</v>
      </c>
      <c r="G466" s="184">
        <v>0</v>
      </c>
      <c r="H466" s="181" t="s">
        <v>27</v>
      </c>
      <c r="I466" s="192"/>
      <c r="J466" s="185">
        <v>1</v>
      </c>
    </row>
    <row r="467" spans="2:10">
      <c r="B467" s="174" t="str">
        <f t="shared" si="72"/>
        <v>0</v>
      </c>
      <c r="C467" s="174" t="str">
        <f t="shared" si="81"/>
        <v>0</v>
      </c>
      <c r="D467" s="177">
        <v>2070204</v>
      </c>
      <c r="E467" s="178" t="s">
        <v>561</v>
      </c>
      <c r="F467" s="179">
        <v>171</v>
      </c>
      <c r="G467" s="184">
        <v>-2</v>
      </c>
      <c r="H467" s="181">
        <f>G467/$F467-1</f>
        <v>-1.01169590643275</v>
      </c>
      <c r="I467" s="192"/>
      <c r="J467" s="185">
        <v>1</v>
      </c>
    </row>
    <row r="468" spans="2:10">
      <c r="B468" s="174" t="str">
        <f t="shared" si="72"/>
        <v>0</v>
      </c>
      <c r="C468" s="174" t="str">
        <f t="shared" si="81"/>
        <v>0</v>
      </c>
      <c r="D468" s="177">
        <v>2070205</v>
      </c>
      <c r="E468" s="178" t="s">
        <v>562</v>
      </c>
      <c r="F468" s="179">
        <v>24</v>
      </c>
      <c r="G468" s="184">
        <v>-45</v>
      </c>
      <c r="H468" s="181">
        <f>G468/$F468-1</f>
        <v>-2.875</v>
      </c>
      <c r="I468" s="192"/>
      <c r="J468" s="185">
        <v>1</v>
      </c>
    </row>
    <row r="469" spans="2:10">
      <c r="B469" s="174" t="str">
        <f t="shared" si="72"/>
        <v>0</v>
      </c>
      <c r="C469" s="174" t="str">
        <f t="shared" si="81"/>
        <v>0</v>
      </c>
      <c r="D469" s="177">
        <v>2070206</v>
      </c>
      <c r="E469" s="178" t="s">
        <v>563</v>
      </c>
      <c r="F469" s="179">
        <v>0</v>
      </c>
      <c r="G469" s="184">
        <v>0</v>
      </c>
      <c r="H469" s="181" t="s">
        <v>27</v>
      </c>
      <c r="I469" s="192"/>
      <c r="J469" s="185">
        <v>1</v>
      </c>
    </row>
    <row r="470" spans="2:10">
      <c r="B470" s="174" t="str">
        <f t="shared" si="72"/>
        <v>0</v>
      </c>
      <c r="C470" s="174" t="str">
        <f t="shared" si="81"/>
        <v>9</v>
      </c>
      <c r="D470" s="177">
        <v>2070299</v>
      </c>
      <c r="E470" s="178" t="s">
        <v>564</v>
      </c>
      <c r="F470" s="179">
        <v>0</v>
      </c>
      <c r="G470" s="184">
        <v>0</v>
      </c>
      <c r="H470" s="181" t="s">
        <v>27</v>
      </c>
      <c r="I470" s="192"/>
      <c r="J470" s="185">
        <v>1</v>
      </c>
    </row>
    <row r="471" spans="2:10">
      <c r="B471" s="174" t="str">
        <f t="shared" si="72"/>
        <v>0</v>
      </c>
      <c r="C471" s="174" t="str">
        <f t="shared" si="81"/>
        <v/>
      </c>
      <c r="D471" s="177">
        <v>20703</v>
      </c>
      <c r="E471" s="178" t="s">
        <v>565</v>
      </c>
      <c r="F471" s="179">
        <f t="shared" ref="F471:H471" si="83">SUM(F472:F481)</f>
        <v>555</v>
      </c>
      <c r="G471" s="180">
        <f t="shared" si="83"/>
        <v>399</v>
      </c>
      <c r="H471" s="181">
        <f>G471/$F471-1</f>
        <v>-0.281081081081081</v>
      </c>
      <c r="I471" s="192"/>
    </row>
    <row r="472" spans="2:10">
      <c r="B472" s="174" t="str">
        <f t="shared" si="72"/>
        <v>0</v>
      </c>
      <c r="C472" s="174" t="str">
        <f t="shared" si="81"/>
        <v>0</v>
      </c>
      <c r="D472" s="177">
        <v>2070301</v>
      </c>
      <c r="E472" s="178" t="s">
        <v>54</v>
      </c>
      <c r="F472" s="179">
        <v>0</v>
      </c>
      <c r="G472" s="184">
        <v>0</v>
      </c>
      <c r="H472" s="181" t="s">
        <v>27</v>
      </c>
      <c r="I472" s="192"/>
      <c r="J472" s="185">
        <v>1</v>
      </c>
    </row>
    <row r="473" spans="2:10">
      <c r="B473" s="174" t="str">
        <f t="shared" si="72"/>
        <v>0</v>
      </c>
      <c r="C473" s="174" t="str">
        <f t="shared" si="81"/>
        <v>0</v>
      </c>
      <c r="D473" s="177">
        <v>2070302</v>
      </c>
      <c r="E473" s="178" t="s">
        <v>56</v>
      </c>
      <c r="F473" s="179">
        <v>0</v>
      </c>
      <c r="G473" s="184">
        <v>0</v>
      </c>
      <c r="H473" s="181" t="s">
        <v>27</v>
      </c>
      <c r="I473" s="192"/>
      <c r="J473" s="185">
        <v>1</v>
      </c>
    </row>
    <row r="474" spans="2:10">
      <c r="B474" s="174" t="str">
        <f t="shared" si="72"/>
        <v>0</v>
      </c>
      <c r="C474" s="174" t="str">
        <f t="shared" si="81"/>
        <v>0</v>
      </c>
      <c r="D474" s="177">
        <v>2070303</v>
      </c>
      <c r="E474" s="178" t="s">
        <v>58</v>
      </c>
      <c r="F474" s="179">
        <v>0</v>
      </c>
      <c r="G474" s="184">
        <v>0</v>
      </c>
      <c r="H474" s="181" t="s">
        <v>27</v>
      </c>
      <c r="I474" s="192"/>
      <c r="J474" s="185">
        <v>1</v>
      </c>
    </row>
    <row r="475" spans="2:10">
      <c r="B475" s="174" t="str">
        <f t="shared" si="72"/>
        <v>0</v>
      </c>
      <c r="C475" s="174" t="str">
        <f t="shared" si="81"/>
        <v>0</v>
      </c>
      <c r="D475" s="177">
        <v>2070304</v>
      </c>
      <c r="E475" s="178" t="s">
        <v>566</v>
      </c>
      <c r="F475" s="179">
        <v>0</v>
      </c>
      <c r="G475" s="184">
        <v>0</v>
      </c>
      <c r="H475" s="181" t="s">
        <v>27</v>
      </c>
      <c r="I475" s="192"/>
      <c r="J475" s="185">
        <v>1</v>
      </c>
    </row>
    <row r="476" spans="2:10">
      <c r="B476" s="174" t="str">
        <f t="shared" si="72"/>
        <v>0</v>
      </c>
      <c r="C476" s="174" t="str">
        <f t="shared" si="81"/>
        <v>0</v>
      </c>
      <c r="D476" s="177">
        <v>2070305</v>
      </c>
      <c r="E476" s="178" t="s">
        <v>567</v>
      </c>
      <c r="F476" s="179">
        <v>0</v>
      </c>
      <c r="G476" s="184">
        <v>0</v>
      </c>
      <c r="H476" s="181" t="s">
        <v>27</v>
      </c>
      <c r="I476" s="192"/>
      <c r="J476" s="185">
        <v>1</v>
      </c>
    </row>
    <row r="477" spans="2:10">
      <c r="B477" s="174" t="str">
        <f t="shared" si="72"/>
        <v>0</v>
      </c>
      <c r="C477" s="174" t="str">
        <f t="shared" si="81"/>
        <v>0</v>
      </c>
      <c r="D477" s="177">
        <v>2070306</v>
      </c>
      <c r="E477" s="178" t="s">
        <v>568</v>
      </c>
      <c r="F477" s="179">
        <v>0</v>
      </c>
      <c r="G477" s="184">
        <v>0</v>
      </c>
      <c r="H477" s="181" t="s">
        <v>27</v>
      </c>
      <c r="I477" s="192"/>
      <c r="J477" s="185">
        <v>1</v>
      </c>
    </row>
    <row r="478" spans="2:10">
      <c r="B478" s="174" t="str">
        <f t="shared" si="72"/>
        <v>0</v>
      </c>
      <c r="C478" s="174" t="str">
        <f t="shared" si="81"/>
        <v>0</v>
      </c>
      <c r="D478" s="177">
        <v>2070307</v>
      </c>
      <c r="E478" s="178" t="s">
        <v>569</v>
      </c>
      <c r="F478" s="179">
        <v>167</v>
      </c>
      <c r="G478" s="184">
        <v>178</v>
      </c>
      <c r="H478" s="181">
        <f>G478/$F478-1</f>
        <v>0.0658682634730539</v>
      </c>
      <c r="I478" s="192"/>
      <c r="J478" s="185">
        <v>1</v>
      </c>
    </row>
    <row r="479" spans="2:10">
      <c r="B479" s="174" t="str">
        <f t="shared" si="72"/>
        <v>0</v>
      </c>
      <c r="C479" s="174" t="str">
        <f t="shared" si="81"/>
        <v>0</v>
      </c>
      <c r="D479" s="177">
        <v>2070308</v>
      </c>
      <c r="E479" s="178" t="s">
        <v>570</v>
      </c>
      <c r="F479" s="179">
        <v>0</v>
      </c>
      <c r="G479" s="184">
        <v>0</v>
      </c>
      <c r="H479" s="181" t="s">
        <v>27</v>
      </c>
      <c r="I479" s="192"/>
      <c r="J479" s="185">
        <v>1</v>
      </c>
    </row>
    <row r="480" spans="2:10">
      <c r="B480" s="174" t="str">
        <f t="shared" ref="B480:B543" si="84">MID(D480,4,1)</f>
        <v>0</v>
      </c>
      <c r="C480" s="174" t="str">
        <f t="shared" si="81"/>
        <v>0</v>
      </c>
      <c r="D480" s="177">
        <v>2070309</v>
      </c>
      <c r="E480" s="178" t="s">
        <v>571</v>
      </c>
      <c r="F480" s="179">
        <v>0</v>
      </c>
      <c r="G480" s="184">
        <v>0</v>
      </c>
      <c r="H480" s="181" t="s">
        <v>27</v>
      </c>
      <c r="I480" s="192"/>
      <c r="J480" s="185">
        <v>1</v>
      </c>
    </row>
    <row r="481" spans="2:10">
      <c r="B481" s="174" t="str">
        <f t="shared" si="84"/>
        <v>0</v>
      </c>
      <c r="C481" s="174" t="str">
        <f t="shared" si="81"/>
        <v>9</v>
      </c>
      <c r="D481" s="177">
        <v>2070399</v>
      </c>
      <c r="E481" s="178" t="s">
        <v>572</v>
      </c>
      <c r="F481" s="179">
        <v>388</v>
      </c>
      <c r="G481" s="184">
        <v>221</v>
      </c>
      <c r="H481" s="181">
        <f>G481/$F481-1</f>
        <v>-0.430412371134021</v>
      </c>
      <c r="I481" s="192"/>
      <c r="J481" s="185">
        <v>1</v>
      </c>
    </row>
    <row r="482" spans="2:10">
      <c r="B482" s="174" t="str">
        <f t="shared" si="84"/>
        <v>0</v>
      </c>
      <c r="C482" s="174" t="str">
        <f t="shared" si="81"/>
        <v/>
      </c>
      <c r="D482" s="177">
        <v>20706</v>
      </c>
      <c r="E482" s="178" t="s">
        <v>573</v>
      </c>
      <c r="F482" s="179">
        <f t="shared" ref="F482:H482" si="85">SUM(F483:F490)</f>
        <v>0</v>
      </c>
      <c r="G482" s="180">
        <f t="shared" si="85"/>
        <v>0</v>
      </c>
      <c r="H482" s="181" t="s">
        <v>27</v>
      </c>
      <c r="I482" s="192"/>
    </row>
    <row r="483" spans="2:10">
      <c r="B483" s="174" t="str">
        <f t="shared" si="84"/>
        <v>0</v>
      </c>
      <c r="C483" s="174" t="str">
        <f t="shared" si="81"/>
        <v>0</v>
      </c>
      <c r="D483" s="177">
        <v>2070601</v>
      </c>
      <c r="E483" s="178" t="s">
        <v>54</v>
      </c>
      <c r="F483" s="179">
        <v>0</v>
      </c>
      <c r="G483" s="184">
        <v>0</v>
      </c>
      <c r="H483" s="181" t="s">
        <v>27</v>
      </c>
      <c r="I483" s="192"/>
      <c r="J483" s="185">
        <v>1</v>
      </c>
    </row>
    <row r="484" spans="2:10">
      <c r="B484" s="174" t="str">
        <f t="shared" si="84"/>
        <v>0</v>
      </c>
      <c r="C484" s="174" t="str">
        <f t="shared" si="81"/>
        <v>0</v>
      </c>
      <c r="D484" s="177">
        <v>2070602</v>
      </c>
      <c r="E484" s="178" t="s">
        <v>56</v>
      </c>
      <c r="F484" s="179">
        <v>0</v>
      </c>
      <c r="G484" s="184">
        <v>0</v>
      </c>
      <c r="H484" s="181" t="s">
        <v>27</v>
      </c>
      <c r="I484" s="192"/>
      <c r="J484" s="185">
        <v>1</v>
      </c>
    </row>
    <row r="485" spans="2:10">
      <c r="B485" s="174" t="str">
        <f t="shared" si="84"/>
        <v>0</v>
      </c>
      <c r="C485" s="174" t="str">
        <f t="shared" si="81"/>
        <v>0</v>
      </c>
      <c r="D485" s="177">
        <v>2070603</v>
      </c>
      <c r="E485" s="178" t="s">
        <v>58</v>
      </c>
      <c r="F485" s="179">
        <v>0</v>
      </c>
      <c r="G485" s="184">
        <v>0</v>
      </c>
      <c r="H485" s="181" t="s">
        <v>27</v>
      </c>
      <c r="I485" s="192"/>
      <c r="J485" s="185">
        <v>1</v>
      </c>
    </row>
    <row r="486" spans="2:10">
      <c r="B486" s="174" t="str">
        <f t="shared" si="84"/>
        <v>0</v>
      </c>
      <c r="C486" s="174" t="str">
        <f t="shared" si="81"/>
        <v>0</v>
      </c>
      <c r="D486" s="177">
        <v>2070604</v>
      </c>
      <c r="E486" s="178" t="s">
        <v>574</v>
      </c>
      <c r="F486" s="179">
        <v>0</v>
      </c>
      <c r="G486" s="184">
        <v>0</v>
      </c>
      <c r="H486" s="181" t="s">
        <v>27</v>
      </c>
      <c r="I486" s="192"/>
      <c r="J486" s="185">
        <v>1</v>
      </c>
    </row>
    <row r="487" spans="2:10">
      <c r="B487" s="174" t="str">
        <f t="shared" si="84"/>
        <v>0</v>
      </c>
      <c r="C487" s="174" t="str">
        <f t="shared" si="81"/>
        <v>0</v>
      </c>
      <c r="D487" s="177">
        <v>2070605</v>
      </c>
      <c r="E487" s="178" t="s">
        <v>575</v>
      </c>
      <c r="F487" s="179">
        <v>0</v>
      </c>
      <c r="G487" s="184">
        <v>0</v>
      </c>
      <c r="H487" s="181" t="s">
        <v>27</v>
      </c>
      <c r="I487" s="192"/>
      <c r="J487" s="185">
        <v>1</v>
      </c>
    </row>
    <row r="488" spans="2:10">
      <c r="B488" s="174" t="str">
        <f t="shared" si="84"/>
        <v>0</v>
      </c>
      <c r="C488" s="174" t="str">
        <f t="shared" si="81"/>
        <v>0</v>
      </c>
      <c r="D488" s="177">
        <v>2070606</v>
      </c>
      <c r="E488" s="178" t="s">
        <v>576</v>
      </c>
      <c r="F488" s="179">
        <v>0</v>
      </c>
      <c r="G488" s="184">
        <v>0</v>
      </c>
      <c r="H488" s="181" t="s">
        <v>27</v>
      </c>
      <c r="I488" s="192"/>
      <c r="J488" s="185">
        <v>1</v>
      </c>
    </row>
    <row r="489" spans="2:10">
      <c r="B489" s="174" t="str">
        <f t="shared" si="84"/>
        <v>0</v>
      </c>
      <c r="C489" s="174" t="str">
        <f t="shared" si="81"/>
        <v>0</v>
      </c>
      <c r="D489" s="177">
        <v>2070607</v>
      </c>
      <c r="E489" s="178" t="s">
        <v>577</v>
      </c>
      <c r="F489" s="179">
        <v>0</v>
      </c>
      <c r="G489" s="184">
        <v>0</v>
      </c>
      <c r="H489" s="181" t="s">
        <v>27</v>
      </c>
      <c r="I489" s="192"/>
      <c r="J489" s="185">
        <v>1</v>
      </c>
    </row>
    <row r="490" spans="2:10">
      <c r="B490" s="174" t="str">
        <f t="shared" si="84"/>
        <v>0</v>
      </c>
      <c r="C490" s="174" t="str">
        <f t="shared" si="81"/>
        <v>9</v>
      </c>
      <c r="D490" s="177">
        <v>2070699</v>
      </c>
      <c r="E490" s="178" t="s">
        <v>578</v>
      </c>
      <c r="F490" s="179">
        <v>0</v>
      </c>
      <c r="G490" s="184">
        <v>0</v>
      </c>
      <c r="H490" s="181" t="s">
        <v>27</v>
      </c>
      <c r="I490" s="192"/>
      <c r="J490" s="185">
        <v>1</v>
      </c>
    </row>
    <row r="491" spans="2:10">
      <c r="B491" s="174" t="str">
        <f t="shared" si="84"/>
        <v>0</v>
      </c>
      <c r="C491" s="174" t="str">
        <f t="shared" si="81"/>
        <v/>
      </c>
      <c r="D491" s="177">
        <v>20708</v>
      </c>
      <c r="E491" s="178" t="s">
        <v>579</v>
      </c>
      <c r="F491" s="179">
        <f t="shared" ref="F491:H491" si="86">SUM(F492:F498)</f>
        <v>192</v>
      </c>
      <c r="G491" s="180">
        <f t="shared" si="86"/>
        <v>492</v>
      </c>
      <c r="H491" s="181">
        <f>G491/$F491-1</f>
        <v>1.5625</v>
      </c>
      <c r="I491" s="192"/>
    </row>
    <row r="492" spans="2:10">
      <c r="B492" s="174" t="str">
        <f t="shared" si="84"/>
        <v>0</v>
      </c>
      <c r="C492" s="174" t="str">
        <f t="shared" si="81"/>
        <v>0</v>
      </c>
      <c r="D492" s="177">
        <v>2070801</v>
      </c>
      <c r="E492" s="178" t="s">
        <v>54</v>
      </c>
      <c r="F492" s="179">
        <v>0</v>
      </c>
      <c r="G492" s="184">
        <v>0</v>
      </c>
      <c r="H492" s="181" t="s">
        <v>27</v>
      </c>
      <c r="I492" s="192"/>
      <c r="J492" s="185">
        <v>1</v>
      </c>
    </row>
    <row r="493" spans="2:10">
      <c r="B493" s="174" t="str">
        <f t="shared" si="84"/>
        <v>0</v>
      </c>
      <c r="C493" s="174" t="str">
        <f t="shared" si="81"/>
        <v>0</v>
      </c>
      <c r="D493" s="177">
        <v>2070802</v>
      </c>
      <c r="E493" s="178" t="s">
        <v>56</v>
      </c>
      <c r="F493" s="179">
        <v>0</v>
      </c>
      <c r="G493" s="184">
        <v>0</v>
      </c>
      <c r="H493" s="181" t="s">
        <v>27</v>
      </c>
      <c r="I493" s="192"/>
      <c r="J493" s="185">
        <v>1</v>
      </c>
    </row>
    <row r="494" spans="2:10">
      <c r="B494" s="174" t="str">
        <f t="shared" si="84"/>
        <v>0</v>
      </c>
      <c r="C494" s="174" t="str">
        <f t="shared" si="81"/>
        <v>0</v>
      </c>
      <c r="D494" s="177">
        <v>2070803</v>
      </c>
      <c r="E494" s="178" t="s">
        <v>58</v>
      </c>
      <c r="F494" s="179">
        <v>0</v>
      </c>
      <c r="G494" s="184">
        <v>0</v>
      </c>
      <c r="H494" s="181" t="s">
        <v>27</v>
      </c>
      <c r="I494" s="192"/>
      <c r="J494" s="185">
        <v>1</v>
      </c>
    </row>
    <row r="495" spans="2:10">
      <c r="B495" s="174" t="str">
        <f t="shared" si="84"/>
        <v>0</v>
      </c>
      <c r="C495" s="174" t="str">
        <f t="shared" si="81"/>
        <v>0</v>
      </c>
      <c r="D495" s="177">
        <v>2070806</v>
      </c>
      <c r="E495" s="178" t="s">
        <v>580</v>
      </c>
      <c r="F495" s="179">
        <v>0</v>
      </c>
      <c r="G495" s="184">
        <v>0</v>
      </c>
      <c r="H495" s="181" t="s">
        <v>27</v>
      </c>
      <c r="I495" s="192"/>
      <c r="J495" s="185">
        <v>1</v>
      </c>
    </row>
    <row r="496" spans="2:10">
      <c r="B496" s="174" t="str">
        <f t="shared" si="84"/>
        <v>0</v>
      </c>
      <c r="C496" s="174" t="str">
        <f t="shared" si="81"/>
        <v>0</v>
      </c>
      <c r="D496" s="177">
        <v>2070807</v>
      </c>
      <c r="E496" s="178" t="s">
        <v>581</v>
      </c>
      <c r="F496" s="179">
        <v>21</v>
      </c>
      <c r="G496" s="184">
        <v>482</v>
      </c>
      <c r="H496" s="181">
        <f>G496/$F496-1</f>
        <v>21.952380952381</v>
      </c>
      <c r="I496" s="192"/>
      <c r="J496" s="185">
        <v>1</v>
      </c>
    </row>
    <row r="497" spans="2:10">
      <c r="B497" s="174" t="str">
        <f t="shared" si="84"/>
        <v>0</v>
      </c>
      <c r="C497" s="174" t="str">
        <f t="shared" si="81"/>
        <v>0</v>
      </c>
      <c r="D497" s="177">
        <v>2070808</v>
      </c>
      <c r="E497" s="178" t="s">
        <v>582</v>
      </c>
      <c r="F497" s="179">
        <v>164</v>
      </c>
      <c r="G497" s="184">
        <v>0</v>
      </c>
      <c r="H497" s="181">
        <f>G497/$F497-1</f>
        <v>-1</v>
      </c>
      <c r="I497" s="192"/>
      <c r="J497" s="185">
        <v>1</v>
      </c>
    </row>
    <row r="498" spans="2:10">
      <c r="B498" s="174" t="str">
        <f t="shared" si="84"/>
        <v>0</v>
      </c>
      <c r="C498" s="174" t="str">
        <f t="shared" si="81"/>
        <v>9</v>
      </c>
      <c r="D498" s="177">
        <v>2070899</v>
      </c>
      <c r="E498" s="178" t="s">
        <v>583</v>
      </c>
      <c r="F498" s="179">
        <v>7</v>
      </c>
      <c r="G498" s="184">
        <v>10</v>
      </c>
      <c r="H498" s="181">
        <f>G498/$F498-1</f>
        <v>0.428571428571429</v>
      </c>
      <c r="I498" s="192"/>
      <c r="J498" s="185">
        <v>1</v>
      </c>
    </row>
    <row r="499" spans="2:10">
      <c r="B499" s="174" t="str">
        <f t="shared" si="84"/>
        <v>9</v>
      </c>
      <c r="C499" s="174" t="str">
        <f t="shared" si="81"/>
        <v/>
      </c>
      <c r="D499" s="177">
        <v>20799</v>
      </c>
      <c r="E499" s="178" t="s">
        <v>584</v>
      </c>
      <c r="F499" s="179">
        <f t="shared" ref="F499:H499" si="87">SUM(F500:F502)</f>
        <v>2953</v>
      </c>
      <c r="G499" s="180">
        <f t="shared" si="87"/>
        <v>-40</v>
      </c>
      <c r="H499" s="181">
        <f>G499/$F499-1</f>
        <v>-1.01354554690146</v>
      </c>
      <c r="I499" s="192"/>
    </row>
    <row r="500" spans="2:10">
      <c r="B500" s="174" t="str">
        <f t="shared" si="84"/>
        <v>9</v>
      </c>
      <c r="C500" s="174" t="str">
        <f t="shared" si="81"/>
        <v>0</v>
      </c>
      <c r="D500" s="177">
        <v>2079902</v>
      </c>
      <c r="E500" s="178" t="s">
        <v>585</v>
      </c>
      <c r="F500" s="179">
        <v>0</v>
      </c>
      <c r="G500" s="184">
        <v>22</v>
      </c>
      <c r="H500" s="181" t="s">
        <v>27</v>
      </c>
      <c r="I500" s="192"/>
      <c r="J500" s="185">
        <v>1</v>
      </c>
    </row>
    <row r="501" spans="2:10">
      <c r="B501" s="174" t="str">
        <f t="shared" si="84"/>
        <v>9</v>
      </c>
      <c r="C501" s="174" t="str">
        <f t="shared" si="81"/>
        <v>0</v>
      </c>
      <c r="D501" s="177">
        <v>2079903</v>
      </c>
      <c r="E501" s="178" t="s">
        <v>586</v>
      </c>
      <c r="F501" s="179">
        <v>0</v>
      </c>
      <c r="G501" s="184">
        <v>0</v>
      </c>
      <c r="H501" s="181" t="s">
        <v>27</v>
      </c>
      <c r="I501" s="192"/>
      <c r="J501" s="185">
        <v>1</v>
      </c>
    </row>
    <row r="502" spans="2:10">
      <c r="B502" s="174" t="str">
        <f t="shared" si="84"/>
        <v>9</v>
      </c>
      <c r="C502" s="174" t="str">
        <f t="shared" si="81"/>
        <v>9</v>
      </c>
      <c r="D502" s="177">
        <v>2079999</v>
      </c>
      <c r="E502" s="178" t="s">
        <v>587</v>
      </c>
      <c r="F502" s="179">
        <v>2953</v>
      </c>
      <c r="G502" s="184">
        <v>-62</v>
      </c>
      <c r="H502" s="181">
        <f>G502/$F502-1</f>
        <v>-1.02099559769726</v>
      </c>
      <c r="I502" s="192"/>
      <c r="J502" s="185">
        <v>1</v>
      </c>
    </row>
    <row r="503" spans="2:10">
      <c r="B503" s="174" t="str">
        <f t="shared" si="84"/>
        <v/>
      </c>
      <c r="C503" s="174" t="str">
        <f t="shared" si="81"/>
        <v/>
      </c>
      <c r="D503" s="177">
        <v>208</v>
      </c>
      <c r="E503" s="178" t="s">
        <v>588</v>
      </c>
      <c r="F503" s="179">
        <f t="shared" ref="F503:H503" si="88">SUM(F504,F523,F531,F533,F542,F546,F556,F565,F572,F580,F589,F594,F597,F600,F603,F606,F609,F613,F617,F625,F628)</f>
        <v>62062</v>
      </c>
      <c r="G503" s="180">
        <f t="shared" si="88"/>
        <v>59336</v>
      </c>
      <c r="H503" s="181">
        <f>G503/$F503-1</f>
        <v>-0.0439238181173665</v>
      </c>
      <c r="I503" s="192"/>
    </row>
    <row r="504" spans="2:10">
      <c r="B504" s="174" t="str">
        <f t="shared" si="84"/>
        <v>0</v>
      </c>
      <c r="C504" s="174" t="str">
        <f t="shared" si="81"/>
        <v/>
      </c>
      <c r="D504" s="177">
        <v>20801</v>
      </c>
      <c r="E504" s="178" t="s">
        <v>589</v>
      </c>
      <c r="F504" s="179">
        <f t="shared" ref="F504:H504" si="89">SUM(F505:F522)</f>
        <v>3399</v>
      </c>
      <c r="G504" s="180">
        <f t="shared" si="89"/>
        <v>4179</v>
      </c>
      <c r="H504" s="181">
        <f>G504/$F504-1</f>
        <v>0.229479258605472</v>
      </c>
      <c r="I504" s="192"/>
    </row>
    <row r="505" spans="2:10">
      <c r="B505" s="174" t="str">
        <f t="shared" si="84"/>
        <v>0</v>
      </c>
      <c r="C505" s="174" t="str">
        <f t="shared" si="81"/>
        <v>0</v>
      </c>
      <c r="D505" s="177">
        <v>2080101</v>
      </c>
      <c r="E505" s="178" t="s">
        <v>54</v>
      </c>
      <c r="F505" s="179">
        <v>373</v>
      </c>
      <c r="G505" s="184">
        <v>399</v>
      </c>
      <c r="H505" s="181">
        <f>G505/$F505-1</f>
        <v>0.0697050938337802</v>
      </c>
      <c r="I505" s="192"/>
      <c r="J505" s="185">
        <v>1</v>
      </c>
    </row>
    <row r="506" spans="2:10">
      <c r="B506" s="174" t="str">
        <f t="shared" si="84"/>
        <v>0</v>
      </c>
      <c r="C506" s="174" t="str">
        <f t="shared" si="81"/>
        <v>0</v>
      </c>
      <c r="D506" s="177">
        <v>2080102</v>
      </c>
      <c r="E506" s="178" t="s">
        <v>56</v>
      </c>
      <c r="F506" s="179">
        <v>78</v>
      </c>
      <c r="G506" s="184">
        <v>62</v>
      </c>
      <c r="H506" s="181">
        <f>G506/$F506-1</f>
        <v>-0.205128205128205</v>
      </c>
      <c r="I506" s="192"/>
      <c r="J506" s="185">
        <v>1</v>
      </c>
    </row>
    <row r="507" spans="2:10">
      <c r="B507" s="174" t="str">
        <f t="shared" si="84"/>
        <v>0</v>
      </c>
      <c r="C507" s="174" t="str">
        <f t="shared" si="81"/>
        <v>0</v>
      </c>
      <c r="D507" s="177">
        <v>2080103</v>
      </c>
      <c r="E507" s="178" t="s">
        <v>58</v>
      </c>
      <c r="F507" s="179">
        <v>0</v>
      </c>
      <c r="G507" s="184">
        <v>0</v>
      </c>
      <c r="H507" s="181" t="s">
        <v>27</v>
      </c>
      <c r="I507" s="192"/>
      <c r="J507" s="185">
        <v>1</v>
      </c>
    </row>
    <row r="508" spans="2:10">
      <c r="B508" s="174" t="str">
        <f t="shared" si="84"/>
        <v>0</v>
      </c>
      <c r="C508" s="174" t="str">
        <f t="shared" si="81"/>
        <v>0</v>
      </c>
      <c r="D508" s="177">
        <v>2080104</v>
      </c>
      <c r="E508" s="178" t="s">
        <v>590</v>
      </c>
      <c r="F508" s="179">
        <v>0</v>
      </c>
      <c r="G508" s="184">
        <v>0</v>
      </c>
      <c r="H508" s="181" t="s">
        <v>27</v>
      </c>
      <c r="I508" s="192"/>
      <c r="J508" s="185">
        <v>1</v>
      </c>
    </row>
    <row r="509" spans="2:10">
      <c r="B509" s="174" t="str">
        <f t="shared" si="84"/>
        <v>0</v>
      </c>
      <c r="C509" s="174" t="str">
        <f t="shared" si="81"/>
        <v>0</v>
      </c>
      <c r="D509" s="177">
        <v>2080105</v>
      </c>
      <c r="E509" s="178" t="s">
        <v>591</v>
      </c>
      <c r="F509" s="179">
        <v>4</v>
      </c>
      <c r="G509" s="184">
        <v>4</v>
      </c>
      <c r="H509" s="181">
        <f>G509/$F509-1</f>
        <v>0</v>
      </c>
      <c r="I509" s="192"/>
      <c r="J509" s="185">
        <v>1</v>
      </c>
    </row>
    <row r="510" spans="2:10">
      <c r="B510" s="174" t="str">
        <f t="shared" si="84"/>
        <v>0</v>
      </c>
      <c r="C510" s="174" t="str">
        <f t="shared" si="81"/>
        <v>0</v>
      </c>
      <c r="D510" s="177">
        <v>2080106</v>
      </c>
      <c r="E510" s="178" t="s">
        <v>592</v>
      </c>
      <c r="F510" s="179">
        <v>0</v>
      </c>
      <c r="G510" s="184">
        <v>0</v>
      </c>
      <c r="H510" s="181" t="s">
        <v>27</v>
      </c>
      <c r="I510" s="192"/>
      <c r="J510" s="185">
        <v>1</v>
      </c>
    </row>
    <row r="511" spans="2:10">
      <c r="B511" s="174" t="str">
        <f t="shared" si="84"/>
        <v>0</v>
      </c>
      <c r="C511" s="174" t="str">
        <f t="shared" si="81"/>
        <v>0</v>
      </c>
      <c r="D511" s="177">
        <v>2080107</v>
      </c>
      <c r="E511" s="178" t="s">
        <v>593</v>
      </c>
      <c r="F511" s="179">
        <v>0</v>
      </c>
      <c r="G511" s="184">
        <v>0</v>
      </c>
      <c r="H511" s="181" t="s">
        <v>27</v>
      </c>
      <c r="I511" s="192"/>
      <c r="J511" s="185">
        <v>1</v>
      </c>
    </row>
    <row r="512" spans="2:10">
      <c r="B512" s="174" t="str">
        <f t="shared" si="84"/>
        <v>0</v>
      </c>
      <c r="C512" s="174" t="str">
        <f t="shared" si="81"/>
        <v>0</v>
      </c>
      <c r="D512" s="177">
        <v>2080108</v>
      </c>
      <c r="E512" s="178" t="s">
        <v>152</v>
      </c>
      <c r="F512" s="179">
        <v>0</v>
      </c>
      <c r="G512" s="184">
        <v>0</v>
      </c>
      <c r="H512" s="181" t="s">
        <v>27</v>
      </c>
      <c r="I512" s="192"/>
      <c r="J512" s="185">
        <v>1</v>
      </c>
    </row>
    <row r="513" spans="2:10">
      <c r="B513" s="174" t="str">
        <f t="shared" si="84"/>
        <v>0</v>
      </c>
      <c r="C513" s="174" t="str">
        <f t="shared" si="81"/>
        <v>0</v>
      </c>
      <c r="D513" s="177">
        <v>2080109</v>
      </c>
      <c r="E513" s="178" t="s">
        <v>594</v>
      </c>
      <c r="F513" s="179">
        <v>623</v>
      </c>
      <c r="G513" s="184">
        <v>433</v>
      </c>
      <c r="H513" s="181">
        <f>G513/$F513-1</f>
        <v>-0.304975922953451</v>
      </c>
      <c r="I513" s="192"/>
      <c r="J513" s="185">
        <v>1</v>
      </c>
    </row>
    <row r="514" spans="2:10">
      <c r="B514" s="174" t="str">
        <f t="shared" si="84"/>
        <v>0</v>
      </c>
      <c r="C514" s="174" t="str">
        <f t="shared" si="81"/>
        <v>1</v>
      </c>
      <c r="D514" s="177">
        <v>2080110</v>
      </c>
      <c r="E514" s="178" t="s">
        <v>595</v>
      </c>
      <c r="F514" s="179">
        <v>3</v>
      </c>
      <c r="G514" s="184">
        <v>3</v>
      </c>
      <c r="H514" s="181">
        <f>G514/$F514-1</f>
        <v>0</v>
      </c>
      <c r="I514" s="192"/>
      <c r="J514" s="185">
        <v>1</v>
      </c>
    </row>
    <row r="515" spans="2:10">
      <c r="B515" s="174" t="str">
        <f t="shared" si="84"/>
        <v>0</v>
      </c>
      <c r="C515" s="174" t="str">
        <f t="shared" si="81"/>
        <v>1</v>
      </c>
      <c r="D515" s="177">
        <v>2080111</v>
      </c>
      <c r="E515" s="178" t="s">
        <v>596</v>
      </c>
      <c r="F515" s="179">
        <v>0</v>
      </c>
      <c r="G515" s="184">
        <v>0</v>
      </c>
      <c r="H515" s="181" t="s">
        <v>27</v>
      </c>
      <c r="I515" s="192"/>
      <c r="J515" s="185">
        <v>1</v>
      </c>
    </row>
    <row r="516" spans="2:10">
      <c r="B516" s="174" t="str">
        <f t="shared" si="84"/>
        <v>0</v>
      </c>
      <c r="C516" s="174" t="str">
        <f t="shared" si="81"/>
        <v>1</v>
      </c>
      <c r="D516" s="177">
        <v>2080112</v>
      </c>
      <c r="E516" s="178" t="s">
        <v>597</v>
      </c>
      <c r="F516" s="179">
        <v>0</v>
      </c>
      <c r="G516" s="184">
        <v>0</v>
      </c>
      <c r="H516" s="181" t="s">
        <v>27</v>
      </c>
      <c r="I516" s="192"/>
      <c r="J516" s="185">
        <v>1</v>
      </c>
    </row>
    <row r="517" spans="2:10">
      <c r="B517" s="174" t="str">
        <f t="shared" si="84"/>
        <v>0</v>
      </c>
      <c r="C517" s="174" t="str">
        <f t="shared" si="81"/>
        <v>1</v>
      </c>
      <c r="D517" s="177">
        <v>2080113</v>
      </c>
      <c r="E517" s="178" t="s">
        <v>598</v>
      </c>
      <c r="F517" s="179">
        <v>0</v>
      </c>
      <c r="G517" s="184">
        <v>0</v>
      </c>
      <c r="H517" s="181" t="s">
        <v>27</v>
      </c>
      <c r="I517" s="192"/>
      <c r="J517" s="185">
        <v>1</v>
      </c>
    </row>
    <row r="518" spans="2:10">
      <c r="B518" s="174" t="str">
        <f t="shared" si="84"/>
        <v>0</v>
      </c>
      <c r="C518" s="174" t="str">
        <f t="shared" si="81"/>
        <v>1</v>
      </c>
      <c r="D518" s="177">
        <v>2080114</v>
      </c>
      <c r="E518" s="178" t="s">
        <v>599</v>
      </c>
      <c r="F518" s="179">
        <v>0</v>
      </c>
      <c r="G518" s="184">
        <v>0</v>
      </c>
      <c r="H518" s="181" t="s">
        <v>27</v>
      </c>
      <c r="I518" s="192"/>
      <c r="J518" s="185">
        <v>1</v>
      </c>
    </row>
    <row r="519" spans="2:10">
      <c r="B519" s="174" t="str">
        <f t="shared" si="84"/>
        <v>0</v>
      </c>
      <c r="C519" s="174" t="str">
        <f t="shared" si="81"/>
        <v>1</v>
      </c>
      <c r="D519" s="177">
        <v>2080115</v>
      </c>
      <c r="E519" s="178" t="s">
        <v>600</v>
      </c>
      <c r="F519" s="179">
        <v>0</v>
      </c>
      <c r="G519" s="184">
        <v>0</v>
      </c>
      <c r="H519" s="181" t="s">
        <v>27</v>
      </c>
      <c r="I519" s="192"/>
      <c r="J519" s="185">
        <v>1</v>
      </c>
    </row>
    <row r="520" spans="2:10">
      <c r="B520" s="174" t="str">
        <f t="shared" si="84"/>
        <v>0</v>
      </c>
      <c r="C520" s="174" t="str">
        <f t="shared" ref="C520:C583" si="90">MID(D520,6,1)</f>
        <v>1</v>
      </c>
      <c r="D520" s="177">
        <v>2080116</v>
      </c>
      <c r="E520" s="178" t="s">
        <v>601</v>
      </c>
      <c r="F520" s="179">
        <v>39</v>
      </c>
      <c r="G520" s="184">
        <v>23</v>
      </c>
      <c r="H520" s="181">
        <f>G520/$F520-1</f>
        <v>-0.41025641025641</v>
      </c>
      <c r="I520" s="192"/>
      <c r="J520" s="185">
        <v>1</v>
      </c>
    </row>
    <row r="521" spans="2:10">
      <c r="B521" s="174" t="str">
        <f t="shared" si="84"/>
        <v>0</v>
      </c>
      <c r="C521" s="174" t="str">
        <f t="shared" si="90"/>
        <v>5</v>
      </c>
      <c r="D521" s="177">
        <v>2080150</v>
      </c>
      <c r="E521" s="178" t="s">
        <v>72</v>
      </c>
      <c r="F521" s="179">
        <v>0</v>
      </c>
      <c r="G521" s="184">
        <v>0</v>
      </c>
      <c r="H521" s="181" t="s">
        <v>27</v>
      </c>
      <c r="I521" s="192"/>
      <c r="J521" s="185">
        <v>1</v>
      </c>
    </row>
    <row r="522" spans="2:10">
      <c r="B522" s="174" t="str">
        <f t="shared" si="84"/>
        <v>0</v>
      </c>
      <c r="C522" s="174" t="str">
        <f t="shared" si="90"/>
        <v>9</v>
      </c>
      <c r="D522" s="177">
        <v>2080199</v>
      </c>
      <c r="E522" s="178" t="s">
        <v>602</v>
      </c>
      <c r="F522" s="179">
        <v>2279</v>
      </c>
      <c r="G522" s="184">
        <v>3255</v>
      </c>
      <c r="H522" s="181">
        <f t="shared" ref="H522:H585" si="91">G522/$F522-1</f>
        <v>0.428258007898201</v>
      </c>
      <c r="I522" s="192"/>
      <c r="J522" s="185">
        <v>1</v>
      </c>
    </row>
    <row r="523" spans="2:10">
      <c r="B523" s="174" t="str">
        <f t="shared" si="84"/>
        <v>0</v>
      </c>
      <c r="C523" s="174" t="str">
        <f t="shared" si="90"/>
        <v/>
      </c>
      <c r="D523" s="177">
        <v>20802</v>
      </c>
      <c r="E523" s="178" t="s">
        <v>603</v>
      </c>
      <c r="F523" s="179">
        <f t="shared" ref="F523:H523" si="92">SUM(F524:F530)</f>
        <v>1255</v>
      </c>
      <c r="G523" s="180">
        <f t="shared" si="92"/>
        <v>1718</v>
      </c>
      <c r="H523" s="181">
        <f t="shared" si="91"/>
        <v>0.368924302788845</v>
      </c>
      <c r="I523" s="192"/>
    </row>
    <row r="524" spans="2:10">
      <c r="B524" s="174" t="str">
        <f t="shared" si="84"/>
        <v>0</v>
      </c>
      <c r="C524" s="174" t="str">
        <f t="shared" si="90"/>
        <v>0</v>
      </c>
      <c r="D524" s="177">
        <v>2080201</v>
      </c>
      <c r="E524" s="178" t="s">
        <v>54</v>
      </c>
      <c r="F524" s="179">
        <v>347</v>
      </c>
      <c r="G524" s="184">
        <v>305</v>
      </c>
      <c r="H524" s="181">
        <f t="shared" si="91"/>
        <v>-0.121037463976945</v>
      </c>
      <c r="I524" s="192"/>
      <c r="J524" s="185">
        <v>1</v>
      </c>
    </row>
    <row r="525" spans="2:10">
      <c r="B525" s="174" t="str">
        <f t="shared" si="84"/>
        <v>0</v>
      </c>
      <c r="C525" s="174" t="str">
        <f t="shared" si="90"/>
        <v>0</v>
      </c>
      <c r="D525" s="177">
        <v>2080202</v>
      </c>
      <c r="E525" s="178" t="s">
        <v>56</v>
      </c>
      <c r="F525" s="179">
        <v>802</v>
      </c>
      <c r="G525" s="184">
        <v>1070</v>
      </c>
      <c r="H525" s="181">
        <f t="shared" si="91"/>
        <v>0.334164588528678</v>
      </c>
      <c r="I525" s="192"/>
      <c r="J525" s="185">
        <v>1</v>
      </c>
    </row>
    <row r="526" spans="2:10">
      <c r="B526" s="174" t="str">
        <f t="shared" si="84"/>
        <v>0</v>
      </c>
      <c r="C526" s="174" t="str">
        <f t="shared" si="90"/>
        <v>0</v>
      </c>
      <c r="D526" s="177">
        <v>2080203</v>
      </c>
      <c r="E526" s="178" t="s">
        <v>58</v>
      </c>
      <c r="F526" s="179">
        <v>0</v>
      </c>
      <c r="G526" s="184">
        <v>0</v>
      </c>
      <c r="H526" s="181" t="s">
        <v>27</v>
      </c>
      <c r="I526" s="192"/>
      <c r="J526" s="185">
        <v>1</v>
      </c>
    </row>
    <row r="527" spans="2:10">
      <c r="B527" s="174" t="str">
        <f t="shared" si="84"/>
        <v>0</v>
      </c>
      <c r="C527" s="174" t="str">
        <f t="shared" si="90"/>
        <v>0</v>
      </c>
      <c r="D527" s="177">
        <v>2080206</v>
      </c>
      <c r="E527" s="178" t="s">
        <v>604</v>
      </c>
      <c r="F527" s="179">
        <v>0</v>
      </c>
      <c r="G527" s="184">
        <v>0</v>
      </c>
      <c r="H527" s="181" t="s">
        <v>27</v>
      </c>
      <c r="I527" s="192"/>
      <c r="J527" s="185">
        <v>1</v>
      </c>
    </row>
    <row r="528" spans="2:10">
      <c r="B528" s="174" t="str">
        <f t="shared" si="84"/>
        <v>0</v>
      </c>
      <c r="C528" s="174" t="str">
        <f t="shared" si="90"/>
        <v>0</v>
      </c>
      <c r="D528" s="177">
        <v>2080207</v>
      </c>
      <c r="E528" s="178" t="s">
        <v>605</v>
      </c>
      <c r="F528" s="179">
        <v>0</v>
      </c>
      <c r="G528" s="184">
        <v>0</v>
      </c>
      <c r="H528" s="181" t="s">
        <v>27</v>
      </c>
      <c r="I528" s="192"/>
      <c r="J528" s="185">
        <v>1</v>
      </c>
    </row>
    <row r="529" spans="2:10">
      <c r="B529" s="174" t="str">
        <f t="shared" si="84"/>
        <v>0</v>
      </c>
      <c r="C529" s="174" t="str">
        <f t="shared" si="90"/>
        <v>0</v>
      </c>
      <c r="D529" s="177">
        <v>2080208</v>
      </c>
      <c r="E529" s="178" t="s">
        <v>606</v>
      </c>
      <c r="F529" s="179">
        <v>29</v>
      </c>
      <c r="G529" s="184">
        <v>26</v>
      </c>
      <c r="H529" s="181">
        <f t="shared" si="91"/>
        <v>-0.103448275862069</v>
      </c>
      <c r="I529" s="192"/>
      <c r="J529" s="185">
        <v>1</v>
      </c>
    </row>
    <row r="530" spans="2:10">
      <c r="B530" s="174" t="str">
        <f t="shared" si="84"/>
        <v>0</v>
      </c>
      <c r="C530" s="174" t="str">
        <f t="shared" si="90"/>
        <v>9</v>
      </c>
      <c r="D530" s="177">
        <v>2080299</v>
      </c>
      <c r="E530" s="178" t="s">
        <v>607</v>
      </c>
      <c r="F530" s="179">
        <v>77</v>
      </c>
      <c r="G530" s="184">
        <v>317</v>
      </c>
      <c r="H530" s="181">
        <f t="shared" si="91"/>
        <v>3.11688311688312</v>
      </c>
      <c r="I530" s="192"/>
      <c r="J530" s="185">
        <v>1</v>
      </c>
    </row>
    <row r="531" spans="2:10">
      <c r="B531" s="174" t="str">
        <f t="shared" si="84"/>
        <v>0</v>
      </c>
      <c r="C531" s="174" t="str">
        <f t="shared" si="90"/>
        <v/>
      </c>
      <c r="D531" s="177">
        <v>20804</v>
      </c>
      <c r="E531" s="178" t="s">
        <v>608</v>
      </c>
      <c r="F531" s="179">
        <f t="shared" ref="F531:H531" si="93">SUM(F532)</f>
        <v>0</v>
      </c>
      <c r="G531" s="180">
        <f t="shared" si="93"/>
        <v>0</v>
      </c>
      <c r="H531" s="181" t="s">
        <v>27</v>
      </c>
      <c r="I531" s="192"/>
    </row>
    <row r="532" spans="2:10">
      <c r="B532" s="174" t="str">
        <f t="shared" si="84"/>
        <v>0</v>
      </c>
      <c r="C532" s="174" t="str">
        <f t="shared" si="90"/>
        <v>0</v>
      </c>
      <c r="D532" s="177">
        <v>2080402</v>
      </c>
      <c r="E532" s="178" t="s">
        <v>609</v>
      </c>
      <c r="F532" s="179">
        <v>0</v>
      </c>
      <c r="G532" s="184">
        <v>0</v>
      </c>
      <c r="H532" s="181" t="s">
        <v>27</v>
      </c>
      <c r="I532" s="192"/>
      <c r="J532" s="185">
        <v>1</v>
      </c>
    </row>
    <row r="533" spans="2:10">
      <c r="B533" s="174" t="str">
        <f t="shared" si="84"/>
        <v>0</v>
      </c>
      <c r="C533" s="174" t="str">
        <f t="shared" si="90"/>
        <v/>
      </c>
      <c r="D533" s="177">
        <v>20805</v>
      </c>
      <c r="E533" s="178" t="s">
        <v>610</v>
      </c>
      <c r="F533" s="179">
        <f t="shared" ref="F533:H533" si="94">SUM(F534:F541)</f>
        <v>24254</v>
      </c>
      <c r="G533" s="180">
        <f t="shared" si="94"/>
        <v>22435</v>
      </c>
      <c r="H533" s="181">
        <f t="shared" si="91"/>
        <v>-0.0749979384843737</v>
      </c>
      <c r="I533" s="192"/>
    </row>
    <row r="534" spans="2:10">
      <c r="B534" s="174" t="str">
        <f t="shared" si="84"/>
        <v>0</v>
      </c>
      <c r="C534" s="174" t="str">
        <f t="shared" si="90"/>
        <v>0</v>
      </c>
      <c r="D534" s="177">
        <v>2080501</v>
      </c>
      <c r="E534" s="178" t="s">
        <v>611</v>
      </c>
      <c r="F534" s="179">
        <v>73</v>
      </c>
      <c r="G534" s="184">
        <v>86</v>
      </c>
      <c r="H534" s="181">
        <f t="shared" si="91"/>
        <v>0.178082191780822</v>
      </c>
      <c r="I534" s="192"/>
      <c r="J534" s="185">
        <v>1</v>
      </c>
    </row>
    <row r="535" spans="2:10">
      <c r="B535" s="174" t="str">
        <f t="shared" si="84"/>
        <v>0</v>
      </c>
      <c r="C535" s="174" t="str">
        <f t="shared" si="90"/>
        <v>0</v>
      </c>
      <c r="D535" s="177">
        <v>2080502</v>
      </c>
      <c r="E535" s="178" t="s">
        <v>612</v>
      </c>
      <c r="F535" s="179">
        <v>833</v>
      </c>
      <c r="G535" s="184">
        <v>910</v>
      </c>
      <c r="H535" s="181">
        <f t="shared" si="91"/>
        <v>0.0924369747899159</v>
      </c>
      <c r="I535" s="192"/>
      <c r="J535" s="185">
        <v>1</v>
      </c>
    </row>
    <row r="536" spans="2:10">
      <c r="B536" s="174" t="str">
        <f t="shared" si="84"/>
        <v>0</v>
      </c>
      <c r="C536" s="174" t="str">
        <f t="shared" si="90"/>
        <v>0</v>
      </c>
      <c r="D536" s="177">
        <v>2080503</v>
      </c>
      <c r="E536" s="178" t="s">
        <v>613</v>
      </c>
      <c r="F536" s="179">
        <v>0</v>
      </c>
      <c r="G536" s="184">
        <v>0</v>
      </c>
      <c r="H536" s="181" t="s">
        <v>27</v>
      </c>
      <c r="I536" s="192"/>
      <c r="J536" s="185">
        <v>1</v>
      </c>
    </row>
    <row r="537" spans="2:10">
      <c r="B537" s="174" t="str">
        <f t="shared" si="84"/>
        <v>0</v>
      </c>
      <c r="C537" s="174" t="str">
        <f t="shared" si="90"/>
        <v>0</v>
      </c>
      <c r="D537" s="177">
        <v>2080505</v>
      </c>
      <c r="E537" s="178" t="s">
        <v>614</v>
      </c>
      <c r="F537" s="179">
        <v>10364</v>
      </c>
      <c r="G537" s="184">
        <v>8772</v>
      </c>
      <c r="H537" s="181">
        <f t="shared" si="91"/>
        <v>-0.153608645310691</v>
      </c>
      <c r="I537" s="192"/>
      <c r="J537" s="185">
        <v>1</v>
      </c>
    </row>
    <row r="538" spans="2:10">
      <c r="B538" s="174" t="str">
        <f t="shared" si="84"/>
        <v>0</v>
      </c>
      <c r="C538" s="174" t="str">
        <f t="shared" si="90"/>
        <v>0</v>
      </c>
      <c r="D538" s="177">
        <v>2080506</v>
      </c>
      <c r="E538" s="178" t="s">
        <v>615</v>
      </c>
      <c r="F538" s="179">
        <v>11675</v>
      </c>
      <c r="G538" s="184">
        <v>7579</v>
      </c>
      <c r="H538" s="181">
        <f t="shared" si="91"/>
        <v>-0.350835117773019</v>
      </c>
      <c r="I538" s="192"/>
      <c r="J538" s="185">
        <v>1</v>
      </c>
    </row>
    <row r="539" spans="2:10">
      <c r="B539" s="174" t="str">
        <f t="shared" si="84"/>
        <v>0</v>
      </c>
      <c r="C539" s="174" t="str">
        <f t="shared" si="90"/>
        <v>0</v>
      </c>
      <c r="D539" s="177">
        <v>2080507</v>
      </c>
      <c r="E539" s="178" t="s">
        <v>616</v>
      </c>
      <c r="F539" s="179">
        <v>1309</v>
      </c>
      <c r="G539" s="184">
        <v>5088</v>
      </c>
      <c r="H539" s="181">
        <f t="shared" si="91"/>
        <v>2.88693659281895</v>
      </c>
      <c r="I539" s="192"/>
      <c r="J539" s="185">
        <v>1</v>
      </c>
    </row>
    <row r="540" spans="2:10">
      <c r="B540" s="174" t="str">
        <f t="shared" si="84"/>
        <v>0</v>
      </c>
      <c r="C540" s="174" t="str">
        <f t="shared" si="90"/>
        <v>0</v>
      </c>
      <c r="D540" s="177">
        <v>2080508</v>
      </c>
      <c r="E540" s="178" t="s">
        <v>617</v>
      </c>
      <c r="F540" s="179">
        <v>0</v>
      </c>
      <c r="G540" s="184">
        <v>0</v>
      </c>
      <c r="H540" s="181" t="s">
        <v>27</v>
      </c>
      <c r="I540" s="192"/>
      <c r="J540" s="185">
        <v>1</v>
      </c>
    </row>
    <row r="541" spans="2:10">
      <c r="B541" s="174" t="str">
        <f t="shared" si="84"/>
        <v>0</v>
      </c>
      <c r="C541" s="174" t="str">
        <f t="shared" si="90"/>
        <v>9</v>
      </c>
      <c r="D541" s="177">
        <v>2080599</v>
      </c>
      <c r="E541" s="178" t="s">
        <v>618</v>
      </c>
      <c r="F541" s="179">
        <v>0</v>
      </c>
      <c r="G541" s="184">
        <v>0</v>
      </c>
      <c r="H541" s="181" t="s">
        <v>27</v>
      </c>
      <c r="I541" s="192"/>
      <c r="J541" s="185">
        <v>1</v>
      </c>
    </row>
    <row r="542" spans="2:10">
      <c r="B542" s="174" t="str">
        <f t="shared" si="84"/>
        <v>0</v>
      </c>
      <c r="C542" s="174" t="str">
        <f t="shared" si="90"/>
        <v/>
      </c>
      <c r="D542" s="177">
        <v>20806</v>
      </c>
      <c r="E542" s="178" t="s">
        <v>619</v>
      </c>
      <c r="F542" s="179">
        <f t="shared" ref="F542:H542" si="95">SUM(F543:F545)</f>
        <v>0</v>
      </c>
      <c r="G542" s="180">
        <f t="shared" si="95"/>
        <v>0</v>
      </c>
      <c r="H542" s="181" t="s">
        <v>27</v>
      </c>
      <c r="I542" s="192"/>
    </row>
    <row r="543" spans="2:10">
      <c r="B543" s="174" t="str">
        <f t="shared" si="84"/>
        <v>0</v>
      </c>
      <c r="C543" s="174" t="str">
        <f t="shared" si="90"/>
        <v>0</v>
      </c>
      <c r="D543" s="177">
        <v>2080601</v>
      </c>
      <c r="E543" s="178" t="s">
        <v>620</v>
      </c>
      <c r="F543" s="179">
        <v>0</v>
      </c>
      <c r="G543" s="184">
        <v>0</v>
      </c>
      <c r="H543" s="181" t="s">
        <v>27</v>
      </c>
      <c r="I543" s="192"/>
      <c r="J543" s="185">
        <v>1</v>
      </c>
    </row>
    <row r="544" spans="2:10">
      <c r="B544" s="174" t="str">
        <f t="shared" ref="B544:B607" si="96">MID(D544,4,1)</f>
        <v>0</v>
      </c>
      <c r="C544" s="174" t="str">
        <f t="shared" si="90"/>
        <v>0</v>
      </c>
      <c r="D544" s="177">
        <v>2080602</v>
      </c>
      <c r="E544" s="178" t="s">
        <v>621</v>
      </c>
      <c r="F544" s="179">
        <v>0</v>
      </c>
      <c r="G544" s="184">
        <v>0</v>
      </c>
      <c r="H544" s="181" t="s">
        <v>27</v>
      </c>
      <c r="I544" s="192"/>
      <c r="J544" s="185">
        <v>1</v>
      </c>
    </row>
    <row r="545" spans="2:10">
      <c r="B545" s="174" t="str">
        <f t="shared" si="96"/>
        <v>0</v>
      </c>
      <c r="C545" s="174" t="str">
        <f t="shared" si="90"/>
        <v>9</v>
      </c>
      <c r="D545" s="177">
        <v>2080699</v>
      </c>
      <c r="E545" s="178" t="s">
        <v>622</v>
      </c>
      <c r="F545" s="179">
        <v>0</v>
      </c>
      <c r="G545" s="184">
        <v>0</v>
      </c>
      <c r="H545" s="181" t="s">
        <v>27</v>
      </c>
      <c r="I545" s="192"/>
      <c r="J545" s="185">
        <v>1</v>
      </c>
    </row>
    <row r="546" spans="2:10">
      <c r="B546" s="174" t="str">
        <f t="shared" si="96"/>
        <v>0</v>
      </c>
      <c r="C546" s="174" t="str">
        <f t="shared" si="90"/>
        <v/>
      </c>
      <c r="D546" s="177">
        <v>20807</v>
      </c>
      <c r="E546" s="178" t="s">
        <v>623</v>
      </c>
      <c r="F546" s="179">
        <f t="shared" ref="F546:H546" si="97">SUM(F547:F555)</f>
        <v>4715</v>
      </c>
      <c r="G546" s="180">
        <f t="shared" si="97"/>
        <v>4272</v>
      </c>
      <c r="H546" s="181">
        <f t="shared" si="91"/>
        <v>-0.0939554612937433</v>
      </c>
      <c r="I546" s="192"/>
    </row>
    <row r="547" spans="2:10">
      <c r="B547" s="174" t="str">
        <f t="shared" si="96"/>
        <v>0</v>
      </c>
      <c r="C547" s="174" t="str">
        <f t="shared" si="90"/>
        <v>0</v>
      </c>
      <c r="D547" s="177">
        <v>2080701</v>
      </c>
      <c r="E547" s="178" t="s">
        <v>624</v>
      </c>
      <c r="F547" s="179">
        <v>2846</v>
      </c>
      <c r="G547" s="184">
        <v>532</v>
      </c>
      <c r="H547" s="181">
        <f t="shared" si="91"/>
        <v>-0.813070976809557</v>
      </c>
      <c r="I547" s="192"/>
      <c r="J547" s="185">
        <v>1</v>
      </c>
    </row>
    <row r="548" spans="2:10">
      <c r="B548" s="174" t="str">
        <f t="shared" si="96"/>
        <v>0</v>
      </c>
      <c r="C548" s="174" t="str">
        <f t="shared" si="90"/>
        <v>0</v>
      </c>
      <c r="D548" s="177">
        <v>2080702</v>
      </c>
      <c r="E548" s="178" t="s">
        <v>625</v>
      </c>
      <c r="F548" s="179">
        <v>0</v>
      </c>
      <c r="G548" s="184">
        <v>0</v>
      </c>
      <c r="H548" s="181" t="s">
        <v>27</v>
      </c>
      <c r="I548" s="192"/>
      <c r="J548" s="185">
        <v>1</v>
      </c>
    </row>
    <row r="549" spans="2:10">
      <c r="B549" s="174" t="str">
        <f t="shared" si="96"/>
        <v>0</v>
      </c>
      <c r="C549" s="174" t="str">
        <f t="shared" si="90"/>
        <v>0</v>
      </c>
      <c r="D549" s="177">
        <v>2080704</v>
      </c>
      <c r="E549" s="178" t="s">
        <v>626</v>
      </c>
      <c r="F549" s="179">
        <v>67</v>
      </c>
      <c r="G549" s="184">
        <v>0</v>
      </c>
      <c r="H549" s="181">
        <f t="shared" si="91"/>
        <v>-1</v>
      </c>
      <c r="I549" s="192"/>
      <c r="J549" s="185">
        <v>1</v>
      </c>
    </row>
    <row r="550" spans="2:10">
      <c r="B550" s="174" t="str">
        <f t="shared" si="96"/>
        <v>0</v>
      </c>
      <c r="C550" s="174" t="str">
        <f t="shared" si="90"/>
        <v>0</v>
      </c>
      <c r="D550" s="177">
        <v>2080705</v>
      </c>
      <c r="E550" s="178" t="s">
        <v>627</v>
      </c>
      <c r="F550" s="179">
        <v>96</v>
      </c>
      <c r="G550" s="184">
        <v>2513</v>
      </c>
      <c r="H550" s="181">
        <f t="shared" si="91"/>
        <v>25.1770833333333</v>
      </c>
      <c r="I550" s="192"/>
      <c r="J550" s="185">
        <v>1</v>
      </c>
    </row>
    <row r="551" spans="2:10">
      <c r="B551" s="174" t="str">
        <f t="shared" si="96"/>
        <v>0</v>
      </c>
      <c r="C551" s="174" t="str">
        <f t="shared" si="90"/>
        <v>0</v>
      </c>
      <c r="D551" s="177">
        <v>2080709</v>
      </c>
      <c r="E551" s="178" t="s">
        <v>628</v>
      </c>
      <c r="F551" s="179">
        <v>0</v>
      </c>
      <c r="G551" s="184">
        <v>0</v>
      </c>
      <c r="H551" s="181" t="s">
        <v>27</v>
      </c>
      <c r="I551" s="192"/>
      <c r="J551" s="185">
        <v>1</v>
      </c>
    </row>
    <row r="552" spans="2:10">
      <c r="B552" s="174" t="str">
        <f t="shared" si="96"/>
        <v>0</v>
      </c>
      <c r="C552" s="174" t="str">
        <f t="shared" si="90"/>
        <v>1</v>
      </c>
      <c r="D552" s="177">
        <v>2080711</v>
      </c>
      <c r="E552" s="178" t="s">
        <v>629</v>
      </c>
      <c r="F552" s="179">
        <v>0</v>
      </c>
      <c r="G552" s="184">
        <v>0</v>
      </c>
      <c r="H552" s="181" t="s">
        <v>27</v>
      </c>
      <c r="I552" s="192"/>
      <c r="J552" s="185">
        <v>1</v>
      </c>
    </row>
    <row r="553" spans="2:10">
      <c r="B553" s="174" t="str">
        <f t="shared" si="96"/>
        <v>0</v>
      </c>
      <c r="C553" s="174" t="str">
        <f t="shared" si="90"/>
        <v>1</v>
      </c>
      <c r="D553" s="177">
        <v>2080712</v>
      </c>
      <c r="E553" s="178" t="s">
        <v>630</v>
      </c>
      <c r="F553" s="179">
        <v>0</v>
      </c>
      <c r="G553" s="184">
        <v>0</v>
      </c>
      <c r="H553" s="181" t="s">
        <v>27</v>
      </c>
      <c r="I553" s="192"/>
      <c r="J553" s="185">
        <v>1</v>
      </c>
    </row>
    <row r="554" spans="2:10">
      <c r="B554" s="174" t="str">
        <f t="shared" si="96"/>
        <v>0</v>
      </c>
      <c r="C554" s="174" t="str">
        <f t="shared" si="90"/>
        <v>1</v>
      </c>
      <c r="D554" s="177">
        <v>2080713</v>
      </c>
      <c r="E554" s="178" t="s">
        <v>631</v>
      </c>
      <c r="F554" s="179">
        <v>0</v>
      </c>
      <c r="G554" s="184">
        <v>0</v>
      </c>
      <c r="H554" s="181" t="s">
        <v>27</v>
      </c>
      <c r="I554" s="192"/>
      <c r="J554" s="185">
        <v>1</v>
      </c>
    </row>
    <row r="555" spans="2:10">
      <c r="B555" s="174" t="str">
        <f t="shared" si="96"/>
        <v>0</v>
      </c>
      <c r="C555" s="174" t="str">
        <f t="shared" si="90"/>
        <v>9</v>
      </c>
      <c r="D555" s="177">
        <v>2080799</v>
      </c>
      <c r="E555" s="178" t="s">
        <v>632</v>
      </c>
      <c r="F555" s="179">
        <v>1706</v>
      </c>
      <c r="G555" s="184">
        <v>1227</v>
      </c>
      <c r="H555" s="181">
        <f t="shared" si="91"/>
        <v>-0.280773739742087</v>
      </c>
      <c r="I555" s="192"/>
      <c r="J555" s="185">
        <v>1</v>
      </c>
    </row>
    <row r="556" spans="2:10">
      <c r="B556" s="174" t="str">
        <f t="shared" si="96"/>
        <v>0</v>
      </c>
      <c r="C556" s="174" t="str">
        <f t="shared" si="90"/>
        <v/>
      </c>
      <c r="D556" s="177">
        <v>20808</v>
      </c>
      <c r="E556" s="178" t="s">
        <v>633</v>
      </c>
      <c r="F556" s="179">
        <f t="shared" ref="F556:H556" si="98">SUM(F557:F564)</f>
        <v>1518</v>
      </c>
      <c r="G556" s="180">
        <f t="shared" si="98"/>
        <v>1281</v>
      </c>
      <c r="H556" s="181">
        <f t="shared" si="91"/>
        <v>-0.156126482213439</v>
      </c>
      <c r="I556" s="192"/>
    </row>
    <row r="557" spans="2:10">
      <c r="B557" s="174" t="str">
        <f t="shared" si="96"/>
        <v>0</v>
      </c>
      <c r="C557" s="174" t="str">
        <f t="shared" si="90"/>
        <v>0</v>
      </c>
      <c r="D557" s="177">
        <v>2080801</v>
      </c>
      <c r="E557" s="178" t="s">
        <v>634</v>
      </c>
      <c r="F557" s="179">
        <v>0</v>
      </c>
      <c r="G557" s="184">
        <v>0</v>
      </c>
      <c r="H557" s="181" t="s">
        <v>27</v>
      </c>
      <c r="I557" s="192"/>
      <c r="J557" s="185">
        <v>1</v>
      </c>
    </row>
    <row r="558" spans="2:10">
      <c r="B558" s="174" t="str">
        <f t="shared" si="96"/>
        <v>0</v>
      </c>
      <c r="C558" s="174" t="str">
        <f t="shared" si="90"/>
        <v>0</v>
      </c>
      <c r="D558" s="177">
        <v>2080802</v>
      </c>
      <c r="E558" s="178" t="s">
        <v>635</v>
      </c>
      <c r="F558" s="179">
        <v>634</v>
      </c>
      <c r="G558" s="184">
        <v>695</v>
      </c>
      <c r="H558" s="181">
        <f t="shared" si="91"/>
        <v>0.0962145110410095</v>
      </c>
      <c r="I558" s="192"/>
      <c r="J558" s="185">
        <v>1</v>
      </c>
    </row>
    <row r="559" spans="2:10">
      <c r="B559" s="174" t="str">
        <f t="shared" si="96"/>
        <v>0</v>
      </c>
      <c r="C559" s="174" t="str">
        <f t="shared" si="90"/>
        <v>0</v>
      </c>
      <c r="D559" s="177">
        <v>2080803</v>
      </c>
      <c r="E559" s="178" t="s">
        <v>636</v>
      </c>
      <c r="F559" s="179">
        <v>0</v>
      </c>
      <c r="G559" s="184">
        <v>0</v>
      </c>
      <c r="H559" s="181" t="s">
        <v>27</v>
      </c>
      <c r="I559" s="192"/>
      <c r="J559" s="185">
        <v>1</v>
      </c>
    </row>
    <row r="560" spans="2:10">
      <c r="B560" s="174" t="str">
        <f t="shared" si="96"/>
        <v>0</v>
      </c>
      <c r="C560" s="174" t="str">
        <f t="shared" si="90"/>
        <v>0</v>
      </c>
      <c r="D560" s="177">
        <v>2080805</v>
      </c>
      <c r="E560" s="178" t="s">
        <v>637</v>
      </c>
      <c r="F560" s="179">
        <v>196</v>
      </c>
      <c r="G560" s="184">
        <v>417</v>
      </c>
      <c r="H560" s="181">
        <f t="shared" si="91"/>
        <v>1.12755102040816</v>
      </c>
      <c r="I560" s="192"/>
      <c r="J560" s="185">
        <v>1</v>
      </c>
    </row>
    <row r="561" spans="2:10">
      <c r="B561" s="174" t="str">
        <f t="shared" si="96"/>
        <v>0</v>
      </c>
      <c r="C561" s="174" t="str">
        <f t="shared" si="90"/>
        <v>0</v>
      </c>
      <c r="D561" s="177">
        <v>2080806</v>
      </c>
      <c r="E561" s="178" t="s">
        <v>638</v>
      </c>
      <c r="F561" s="179">
        <v>0</v>
      </c>
      <c r="G561" s="184">
        <v>0</v>
      </c>
      <c r="H561" s="181" t="s">
        <v>27</v>
      </c>
      <c r="I561" s="192"/>
      <c r="J561" s="185">
        <v>1</v>
      </c>
    </row>
    <row r="562" spans="2:10">
      <c r="B562" s="174" t="str">
        <f t="shared" si="96"/>
        <v>0</v>
      </c>
      <c r="C562" s="174" t="str">
        <f t="shared" si="90"/>
        <v>0</v>
      </c>
      <c r="D562" s="177">
        <v>2080807</v>
      </c>
      <c r="E562" s="178" t="s">
        <v>639</v>
      </c>
      <c r="F562" s="179">
        <v>0</v>
      </c>
      <c r="G562" s="184">
        <v>0</v>
      </c>
      <c r="H562" s="181" t="s">
        <v>27</v>
      </c>
      <c r="I562" s="192"/>
      <c r="J562" s="185">
        <v>1</v>
      </c>
    </row>
    <row r="563" spans="2:10">
      <c r="B563" s="174" t="str">
        <f t="shared" si="96"/>
        <v>0</v>
      </c>
      <c r="C563" s="174" t="str">
        <f t="shared" si="90"/>
        <v>0</v>
      </c>
      <c r="D563" s="177">
        <v>2080808</v>
      </c>
      <c r="E563" s="178" t="s">
        <v>640</v>
      </c>
      <c r="F563" s="179">
        <v>688</v>
      </c>
      <c r="G563" s="184">
        <v>169</v>
      </c>
      <c r="H563" s="181">
        <f t="shared" si="91"/>
        <v>-0.754360465116279</v>
      </c>
      <c r="I563" s="192"/>
      <c r="J563" s="185">
        <v>1</v>
      </c>
    </row>
    <row r="564" spans="2:10">
      <c r="B564" s="174" t="str">
        <f t="shared" si="96"/>
        <v>0</v>
      </c>
      <c r="C564" s="174" t="str">
        <f t="shared" si="90"/>
        <v>9</v>
      </c>
      <c r="D564" s="177">
        <v>2080899</v>
      </c>
      <c r="E564" s="178" t="s">
        <v>641</v>
      </c>
      <c r="F564" s="179">
        <v>0</v>
      </c>
      <c r="G564" s="184">
        <v>0</v>
      </c>
      <c r="H564" s="181" t="s">
        <v>27</v>
      </c>
      <c r="I564" s="192"/>
      <c r="J564" s="185">
        <v>1</v>
      </c>
    </row>
    <row r="565" spans="2:10">
      <c r="B565" s="174" t="str">
        <f t="shared" si="96"/>
        <v>0</v>
      </c>
      <c r="C565" s="174" t="str">
        <f t="shared" si="90"/>
        <v/>
      </c>
      <c r="D565" s="177">
        <v>20809</v>
      </c>
      <c r="E565" s="178" t="s">
        <v>642</v>
      </c>
      <c r="F565" s="179">
        <f t="shared" ref="F565:H565" si="99">SUM(F566:F571)</f>
        <v>601</v>
      </c>
      <c r="G565" s="180">
        <f t="shared" si="99"/>
        <v>503</v>
      </c>
      <c r="H565" s="181">
        <f t="shared" si="91"/>
        <v>-0.1630615640599</v>
      </c>
      <c r="I565" s="192"/>
    </row>
    <row r="566" spans="2:10">
      <c r="B566" s="174" t="str">
        <f t="shared" si="96"/>
        <v>0</v>
      </c>
      <c r="C566" s="174" t="str">
        <f t="shared" si="90"/>
        <v>0</v>
      </c>
      <c r="D566" s="177">
        <v>2080901</v>
      </c>
      <c r="E566" s="178" t="s">
        <v>643</v>
      </c>
      <c r="F566" s="179">
        <v>356</v>
      </c>
      <c r="G566" s="184">
        <v>443</v>
      </c>
      <c r="H566" s="181">
        <f t="shared" si="91"/>
        <v>0.24438202247191</v>
      </c>
      <c r="I566" s="192"/>
      <c r="J566" s="185">
        <v>1</v>
      </c>
    </row>
    <row r="567" spans="2:10">
      <c r="B567" s="174" t="str">
        <f t="shared" si="96"/>
        <v>0</v>
      </c>
      <c r="C567" s="174" t="str">
        <f t="shared" si="90"/>
        <v>0</v>
      </c>
      <c r="D567" s="177">
        <v>2080902</v>
      </c>
      <c r="E567" s="178" t="s">
        <v>644</v>
      </c>
      <c r="F567" s="179">
        <v>0</v>
      </c>
      <c r="G567" s="184">
        <v>0</v>
      </c>
      <c r="H567" s="181" t="s">
        <v>27</v>
      </c>
      <c r="I567" s="192"/>
      <c r="J567" s="185">
        <v>1</v>
      </c>
    </row>
    <row r="568" spans="2:10">
      <c r="B568" s="174" t="str">
        <f t="shared" si="96"/>
        <v>0</v>
      </c>
      <c r="C568" s="174" t="str">
        <f t="shared" si="90"/>
        <v>0</v>
      </c>
      <c r="D568" s="177">
        <v>2080903</v>
      </c>
      <c r="E568" s="178" t="s">
        <v>645</v>
      </c>
      <c r="F568" s="179">
        <v>0</v>
      </c>
      <c r="G568" s="184">
        <v>0</v>
      </c>
      <c r="H568" s="181" t="s">
        <v>27</v>
      </c>
      <c r="I568" s="192"/>
      <c r="J568" s="185">
        <v>1</v>
      </c>
    </row>
    <row r="569" spans="2:10">
      <c r="B569" s="174" t="str">
        <f t="shared" si="96"/>
        <v>0</v>
      </c>
      <c r="C569" s="174" t="str">
        <f t="shared" si="90"/>
        <v>0</v>
      </c>
      <c r="D569" s="177">
        <v>2080904</v>
      </c>
      <c r="E569" s="178" t="s">
        <v>646</v>
      </c>
      <c r="F569" s="179">
        <v>8</v>
      </c>
      <c r="G569" s="184">
        <v>32</v>
      </c>
      <c r="H569" s="181">
        <f t="shared" si="91"/>
        <v>3</v>
      </c>
      <c r="I569" s="192"/>
      <c r="J569" s="185">
        <v>1</v>
      </c>
    </row>
    <row r="570" spans="2:10">
      <c r="B570" s="174" t="str">
        <f t="shared" si="96"/>
        <v>0</v>
      </c>
      <c r="C570" s="174" t="str">
        <f t="shared" si="90"/>
        <v>0</v>
      </c>
      <c r="D570" s="177">
        <v>2080905</v>
      </c>
      <c r="E570" s="178" t="s">
        <v>647</v>
      </c>
      <c r="F570" s="179">
        <v>0</v>
      </c>
      <c r="G570" s="184">
        <v>0</v>
      </c>
      <c r="H570" s="181" t="s">
        <v>27</v>
      </c>
      <c r="I570" s="192"/>
      <c r="J570" s="185">
        <v>1</v>
      </c>
    </row>
    <row r="571" spans="2:10">
      <c r="B571" s="174" t="str">
        <f t="shared" si="96"/>
        <v>0</v>
      </c>
      <c r="C571" s="174" t="str">
        <f t="shared" si="90"/>
        <v>9</v>
      </c>
      <c r="D571" s="177">
        <v>2080999</v>
      </c>
      <c r="E571" s="178" t="s">
        <v>648</v>
      </c>
      <c r="F571" s="179">
        <v>237</v>
      </c>
      <c r="G571" s="184">
        <v>28</v>
      </c>
      <c r="H571" s="181">
        <f t="shared" si="91"/>
        <v>-0.881856540084388</v>
      </c>
      <c r="I571" s="192"/>
      <c r="J571" s="185">
        <v>1</v>
      </c>
    </row>
    <row r="572" spans="2:10">
      <c r="B572" s="174" t="str">
        <f t="shared" si="96"/>
        <v>1</v>
      </c>
      <c r="C572" s="174" t="str">
        <f t="shared" si="90"/>
        <v/>
      </c>
      <c r="D572" s="177">
        <v>20810</v>
      </c>
      <c r="E572" s="178" t="s">
        <v>649</v>
      </c>
      <c r="F572" s="179">
        <f t="shared" ref="F572:H572" si="100">SUM(F573:F579)</f>
        <v>679</v>
      </c>
      <c r="G572" s="180">
        <f t="shared" si="100"/>
        <v>2207</v>
      </c>
      <c r="H572" s="181">
        <f t="shared" si="91"/>
        <v>2.25036818851252</v>
      </c>
      <c r="I572" s="192"/>
    </row>
    <row r="573" spans="2:10">
      <c r="B573" s="174" t="str">
        <f t="shared" si="96"/>
        <v>1</v>
      </c>
      <c r="C573" s="174" t="str">
        <f t="shared" si="90"/>
        <v>0</v>
      </c>
      <c r="D573" s="177">
        <v>2081001</v>
      </c>
      <c r="E573" s="178" t="s">
        <v>650</v>
      </c>
      <c r="F573" s="179">
        <v>392</v>
      </c>
      <c r="G573" s="184">
        <v>387</v>
      </c>
      <c r="H573" s="181">
        <f t="shared" si="91"/>
        <v>-0.0127551020408163</v>
      </c>
      <c r="I573" s="192"/>
      <c r="J573" s="185">
        <v>1</v>
      </c>
    </row>
    <row r="574" spans="2:10">
      <c r="B574" s="174" t="str">
        <f t="shared" si="96"/>
        <v>1</v>
      </c>
      <c r="C574" s="174" t="str">
        <f t="shared" si="90"/>
        <v>0</v>
      </c>
      <c r="D574" s="177">
        <v>2081002</v>
      </c>
      <c r="E574" s="178" t="s">
        <v>651</v>
      </c>
      <c r="F574" s="179">
        <v>264</v>
      </c>
      <c r="G574" s="184">
        <v>846</v>
      </c>
      <c r="H574" s="181">
        <f t="shared" si="91"/>
        <v>2.20454545454545</v>
      </c>
      <c r="I574" s="192"/>
      <c r="J574" s="185">
        <v>1</v>
      </c>
    </row>
    <row r="575" spans="2:10">
      <c r="B575" s="174" t="str">
        <f t="shared" si="96"/>
        <v>1</v>
      </c>
      <c r="C575" s="174" t="str">
        <f t="shared" si="90"/>
        <v>0</v>
      </c>
      <c r="D575" s="177">
        <v>2081003</v>
      </c>
      <c r="E575" s="178" t="s">
        <v>652</v>
      </c>
      <c r="F575" s="179">
        <v>0</v>
      </c>
      <c r="G575" s="184">
        <v>0</v>
      </c>
      <c r="H575" s="181" t="s">
        <v>27</v>
      </c>
      <c r="I575" s="192"/>
      <c r="J575" s="185">
        <v>1</v>
      </c>
    </row>
    <row r="576" spans="2:10">
      <c r="B576" s="174" t="str">
        <f t="shared" si="96"/>
        <v>1</v>
      </c>
      <c r="C576" s="174" t="str">
        <f t="shared" si="90"/>
        <v>0</v>
      </c>
      <c r="D576" s="177">
        <v>2081004</v>
      </c>
      <c r="E576" s="178" t="s">
        <v>653</v>
      </c>
      <c r="F576" s="179">
        <v>0</v>
      </c>
      <c r="G576" s="184">
        <v>0</v>
      </c>
      <c r="H576" s="181" t="s">
        <v>27</v>
      </c>
      <c r="I576" s="192"/>
      <c r="J576" s="185">
        <v>1</v>
      </c>
    </row>
    <row r="577" spans="2:10">
      <c r="B577" s="174" t="str">
        <f t="shared" si="96"/>
        <v>1</v>
      </c>
      <c r="C577" s="174" t="str">
        <f t="shared" si="90"/>
        <v>0</v>
      </c>
      <c r="D577" s="177">
        <v>2081005</v>
      </c>
      <c r="E577" s="178" t="s">
        <v>654</v>
      </c>
      <c r="F577" s="179">
        <v>0</v>
      </c>
      <c r="G577" s="184">
        <v>0</v>
      </c>
      <c r="H577" s="181" t="s">
        <v>27</v>
      </c>
      <c r="I577" s="192"/>
      <c r="J577" s="185">
        <v>1</v>
      </c>
    </row>
    <row r="578" spans="2:10">
      <c r="B578" s="174" t="str">
        <f t="shared" si="96"/>
        <v>1</v>
      </c>
      <c r="C578" s="174" t="str">
        <f t="shared" si="90"/>
        <v>0</v>
      </c>
      <c r="D578" s="177">
        <v>2081006</v>
      </c>
      <c r="E578" s="178" t="s">
        <v>655</v>
      </c>
      <c r="F578" s="179">
        <v>0</v>
      </c>
      <c r="G578" s="184">
        <v>899</v>
      </c>
      <c r="H578" s="181" t="s">
        <v>27</v>
      </c>
      <c r="I578" s="192"/>
      <c r="J578" s="185">
        <v>1</v>
      </c>
    </row>
    <row r="579" spans="2:10">
      <c r="B579" s="174" t="str">
        <f t="shared" si="96"/>
        <v>1</v>
      </c>
      <c r="C579" s="174" t="str">
        <f t="shared" si="90"/>
        <v>9</v>
      </c>
      <c r="D579" s="177">
        <v>2081099</v>
      </c>
      <c r="E579" s="178" t="s">
        <v>656</v>
      </c>
      <c r="F579" s="179">
        <v>23</v>
      </c>
      <c r="G579" s="184">
        <v>75</v>
      </c>
      <c r="H579" s="181">
        <f t="shared" si="91"/>
        <v>2.26086956521739</v>
      </c>
      <c r="I579" s="192"/>
      <c r="J579" s="185">
        <v>1</v>
      </c>
    </row>
    <row r="580" spans="2:10">
      <c r="B580" s="174" t="str">
        <f t="shared" si="96"/>
        <v>1</v>
      </c>
      <c r="C580" s="174" t="str">
        <f t="shared" si="90"/>
        <v/>
      </c>
      <c r="D580" s="177">
        <v>20811</v>
      </c>
      <c r="E580" s="178" t="s">
        <v>657</v>
      </c>
      <c r="F580" s="179">
        <f t="shared" ref="F580:H580" si="101">SUM(F581:F588)</f>
        <v>1260</v>
      </c>
      <c r="G580" s="180">
        <f t="shared" si="101"/>
        <v>2022</v>
      </c>
      <c r="H580" s="181">
        <f t="shared" si="91"/>
        <v>0.604761904761905</v>
      </c>
      <c r="I580" s="192"/>
    </row>
    <row r="581" spans="2:10">
      <c r="B581" s="174" t="str">
        <f t="shared" si="96"/>
        <v>1</v>
      </c>
      <c r="C581" s="174" t="str">
        <f t="shared" si="90"/>
        <v>0</v>
      </c>
      <c r="D581" s="177">
        <v>2081101</v>
      </c>
      <c r="E581" s="178" t="s">
        <v>54</v>
      </c>
      <c r="F581" s="179">
        <v>78</v>
      </c>
      <c r="G581" s="184">
        <v>93</v>
      </c>
      <c r="H581" s="181">
        <f t="shared" si="91"/>
        <v>0.192307692307692</v>
      </c>
      <c r="I581" s="192"/>
      <c r="J581" s="185">
        <v>1</v>
      </c>
    </row>
    <row r="582" spans="2:10">
      <c r="B582" s="174" t="str">
        <f t="shared" si="96"/>
        <v>1</v>
      </c>
      <c r="C582" s="174" t="str">
        <f t="shared" si="90"/>
        <v>0</v>
      </c>
      <c r="D582" s="177">
        <v>2081102</v>
      </c>
      <c r="E582" s="178" t="s">
        <v>56</v>
      </c>
      <c r="F582" s="179">
        <v>0</v>
      </c>
      <c r="G582" s="184">
        <v>3</v>
      </c>
      <c r="H582" s="181" t="s">
        <v>27</v>
      </c>
      <c r="I582" s="192"/>
      <c r="J582" s="185">
        <v>1</v>
      </c>
    </row>
    <row r="583" spans="2:10">
      <c r="B583" s="174" t="str">
        <f t="shared" si="96"/>
        <v>1</v>
      </c>
      <c r="C583" s="174" t="str">
        <f t="shared" si="90"/>
        <v>0</v>
      </c>
      <c r="D583" s="177">
        <v>2081103</v>
      </c>
      <c r="E583" s="178" t="s">
        <v>58</v>
      </c>
      <c r="F583" s="179">
        <v>0</v>
      </c>
      <c r="G583" s="184">
        <v>0</v>
      </c>
      <c r="H583" s="181" t="s">
        <v>27</v>
      </c>
      <c r="I583" s="192"/>
      <c r="J583" s="185">
        <v>1</v>
      </c>
    </row>
    <row r="584" spans="2:10">
      <c r="B584" s="174" t="str">
        <f t="shared" si="96"/>
        <v>1</v>
      </c>
      <c r="C584" s="174" t="str">
        <f t="shared" ref="C584:C647" si="102">MID(D584,6,1)</f>
        <v>0</v>
      </c>
      <c r="D584" s="177">
        <v>2081104</v>
      </c>
      <c r="E584" s="178" t="s">
        <v>658</v>
      </c>
      <c r="F584" s="179">
        <v>137</v>
      </c>
      <c r="G584" s="184">
        <v>197</v>
      </c>
      <c r="H584" s="181">
        <f t="shared" si="91"/>
        <v>0.437956204379562</v>
      </c>
      <c r="I584" s="192"/>
      <c r="J584" s="185">
        <v>1</v>
      </c>
    </row>
    <row r="585" spans="2:10">
      <c r="B585" s="174" t="str">
        <f t="shared" si="96"/>
        <v>1</v>
      </c>
      <c r="C585" s="174" t="str">
        <f t="shared" si="102"/>
        <v>0</v>
      </c>
      <c r="D585" s="177">
        <v>2081105</v>
      </c>
      <c r="E585" s="178" t="s">
        <v>659</v>
      </c>
      <c r="F585" s="179">
        <v>67</v>
      </c>
      <c r="G585" s="184">
        <v>94</v>
      </c>
      <c r="H585" s="181">
        <f t="shared" si="91"/>
        <v>0.402985074626866</v>
      </c>
      <c r="I585" s="192"/>
      <c r="J585" s="185">
        <v>1</v>
      </c>
    </row>
    <row r="586" spans="2:10">
      <c r="B586" s="174" t="str">
        <f t="shared" si="96"/>
        <v>1</v>
      </c>
      <c r="C586" s="174" t="str">
        <f t="shared" si="102"/>
        <v>0</v>
      </c>
      <c r="D586" s="177">
        <v>2081106</v>
      </c>
      <c r="E586" s="178" t="s">
        <v>660</v>
      </c>
      <c r="F586" s="179">
        <v>0</v>
      </c>
      <c r="G586" s="184">
        <v>0</v>
      </c>
      <c r="H586" s="181" t="s">
        <v>27</v>
      </c>
      <c r="I586" s="192"/>
      <c r="J586" s="185">
        <v>1</v>
      </c>
    </row>
    <row r="587" spans="2:10">
      <c r="B587" s="174" t="str">
        <f t="shared" si="96"/>
        <v>1</v>
      </c>
      <c r="C587" s="174" t="str">
        <f t="shared" si="102"/>
        <v>0</v>
      </c>
      <c r="D587" s="177">
        <v>2081107</v>
      </c>
      <c r="E587" s="178" t="s">
        <v>661</v>
      </c>
      <c r="F587" s="179">
        <v>789</v>
      </c>
      <c r="G587" s="184">
        <v>1350</v>
      </c>
      <c r="H587" s="181">
        <f>G587/$F587-1</f>
        <v>0.711026615969582</v>
      </c>
      <c r="I587" s="192"/>
      <c r="J587" s="185">
        <v>1</v>
      </c>
    </row>
    <row r="588" spans="2:10">
      <c r="B588" s="174" t="str">
        <f t="shared" si="96"/>
        <v>1</v>
      </c>
      <c r="C588" s="174" t="str">
        <f t="shared" si="102"/>
        <v>9</v>
      </c>
      <c r="D588" s="177">
        <v>2081199</v>
      </c>
      <c r="E588" s="178" t="s">
        <v>662</v>
      </c>
      <c r="F588" s="179">
        <v>189</v>
      </c>
      <c r="G588" s="184">
        <v>285</v>
      </c>
      <c r="H588" s="181">
        <f>G588/$F588-1</f>
        <v>0.507936507936508</v>
      </c>
      <c r="I588" s="192"/>
      <c r="J588" s="185">
        <v>1</v>
      </c>
    </row>
    <row r="589" spans="2:10">
      <c r="B589" s="174" t="str">
        <f t="shared" si="96"/>
        <v>1</v>
      </c>
      <c r="C589" s="174" t="str">
        <f t="shared" si="102"/>
        <v/>
      </c>
      <c r="D589" s="177">
        <v>20816</v>
      </c>
      <c r="E589" s="178" t="s">
        <v>663</v>
      </c>
      <c r="F589" s="179">
        <f t="shared" ref="F589:H589" si="103">SUM(F590:F593)</f>
        <v>0</v>
      </c>
      <c r="G589" s="180">
        <f t="shared" si="103"/>
        <v>2</v>
      </c>
      <c r="H589" s="181" t="s">
        <v>27</v>
      </c>
      <c r="I589" s="192"/>
    </row>
    <row r="590" spans="2:10">
      <c r="B590" s="174" t="str">
        <f t="shared" si="96"/>
        <v>1</v>
      </c>
      <c r="C590" s="174" t="str">
        <f t="shared" si="102"/>
        <v>0</v>
      </c>
      <c r="D590" s="177">
        <v>2081601</v>
      </c>
      <c r="E590" s="178" t="s">
        <v>54</v>
      </c>
      <c r="F590" s="179">
        <v>0</v>
      </c>
      <c r="G590" s="184">
        <v>0</v>
      </c>
      <c r="H590" s="181" t="s">
        <v>27</v>
      </c>
      <c r="I590" s="192"/>
      <c r="J590" s="185">
        <v>1</v>
      </c>
    </row>
    <row r="591" spans="2:10">
      <c r="B591" s="174" t="str">
        <f t="shared" si="96"/>
        <v>1</v>
      </c>
      <c r="C591" s="174" t="str">
        <f t="shared" si="102"/>
        <v>0</v>
      </c>
      <c r="D591" s="177">
        <v>2081602</v>
      </c>
      <c r="E591" s="178" t="s">
        <v>56</v>
      </c>
      <c r="F591" s="179">
        <v>0</v>
      </c>
      <c r="G591" s="184">
        <v>0</v>
      </c>
      <c r="H591" s="181" t="s">
        <v>27</v>
      </c>
      <c r="I591" s="192"/>
      <c r="J591" s="185">
        <v>1</v>
      </c>
    </row>
    <row r="592" spans="2:10">
      <c r="B592" s="174" t="str">
        <f t="shared" si="96"/>
        <v>1</v>
      </c>
      <c r="C592" s="174" t="str">
        <f t="shared" si="102"/>
        <v>0</v>
      </c>
      <c r="D592" s="177">
        <v>2081603</v>
      </c>
      <c r="E592" s="178" t="s">
        <v>58</v>
      </c>
      <c r="F592" s="179">
        <v>0</v>
      </c>
      <c r="G592" s="184">
        <v>0</v>
      </c>
      <c r="H592" s="181" t="s">
        <v>27</v>
      </c>
      <c r="I592" s="192"/>
      <c r="J592" s="185">
        <v>1</v>
      </c>
    </row>
    <row r="593" spans="2:10">
      <c r="B593" s="174" t="str">
        <f t="shared" si="96"/>
        <v>1</v>
      </c>
      <c r="C593" s="174" t="str">
        <f t="shared" si="102"/>
        <v>9</v>
      </c>
      <c r="D593" s="177">
        <v>2081699</v>
      </c>
      <c r="E593" s="178" t="s">
        <v>664</v>
      </c>
      <c r="F593" s="179">
        <v>0</v>
      </c>
      <c r="G593" s="184">
        <v>2</v>
      </c>
      <c r="H593" s="181" t="s">
        <v>27</v>
      </c>
      <c r="I593" s="192"/>
      <c r="J593" s="185">
        <v>1</v>
      </c>
    </row>
    <row r="594" spans="2:10">
      <c r="B594" s="174" t="str">
        <f t="shared" si="96"/>
        <v>1</v>
      </c>
      <c r="C594" s="174" t="str">
        <f t="shared" si="102"/>
        <v/>
      </c>
      <c r="D594" s="177">
        <v>20819</v>
      </c>
      <c r="E594" s="178" t="s">
        <v>665</v>
      </c>
      <c r="F594" s="179">
        <f t="shared" ref="F594:H594" si="104">SUM(F595:F596)</f>
        <v>11084</v>
      </c>
      <c r="G594" s="180">
        <f t="shared" si="104"/>
        <v>9204</v>
      </c>
      <c r="H594" s="181">
        <f>G594/$F594-1</f>
        <v>-0.169613857813064</v>
      </c>
      <c r="I594" s="192"/>
    </row>
    <row r="595" spans="2:10">
      <c r="B595" s="174" t="str">
        <f t="shared" si="96"/>
        <v>1</v>
      </c>
      <c r="C595" s="174" t="str">
        <f t="shared" si="102"/>
        <v>0</v>
      </c>
      <c r="D595" s="177">
        <v>2081901</v>
      </c>
      <c r="E595" s="178" t="s">
        <v>666</v>
      </c>
      <c r="F595" s="179">
        <v>1921</v>
      </c>
      <c r="G595" s="184">
        <v>1779</v>
      </c>
      <c r="H595" s="181">
        <f>G595/$F595-1</f>
        <v>-0.0739198334200937</v>
      </c>
      <c r="I595" s="192"/>
      <c r="J595" s="185">
        <v>1</v>
      </c>
    </row>
    <row r="596" spans="2:10">
      <c r="B596" s="174" t="str">
        <f t="shared" si="96"/>
        <v>1</v>
      </c>
      <c r="C596" s="174" t="str">
        <f t="shared" si="102"/>
        <v>0</v>
      </c>
      <c r="D596" s="177">
        <v>2081902</v>
      </c>
      <c r="E596" s="178" t="s">
        <v>667</v>
      </c>
      <c r="F596" s="179">
        <v>9163</v>
      </c>
      <c r="G596" s="184">
        <v>7425</v>
      </c>
      <c r="H596" s="181">
        <f>G596/$F596-1</f>
        <v>-0.189675870348139</v>
      </c>
      <c r="I596" s="192"/>
      <c r="J596" s="185">
        <v>1</v>
      </c>
    </row>
    <row r="597" spans="2:10">
      <c r="B597" s="174" t="str">
        <f t="shared" si="96"/>
        <v>2</v>
      </c>
      <c r="C597" s="174" t="str">
        <f t="shared" si="102"/>
        <v/>
      </c>
      <c r="D597" s="177">
        <v>20820</v>
      </c>
      <c r="E597" s="178" t="s">
        <v>668</v>
      </c>
      <c r="F597" s="179">
        <f t="shared" ref="F597:H597" si="105">SUM(F598:F599)</f>
        <v>1205</v>
      </c>
      <c r="G597" s="180">
        <f t="shared" si="105"/>
        <v>1515</v>
      </c>
      <c r="H597" s="181">
        <f>G597/$F597-1</f>
        <v>0.257261410788382</v>
      </c>
      <c r="I597" s="192"/>
    </row>
    <row r="598" spans="2:10">
      <c r="B598" s="174" t="str">
        <f t="shared" si="96"/>
        <v>2</v>
      </c>
      <c r="C598" s="174" t="str">
        <f t="shared" si="102"/>
        <v>0</v>
      </c>
      <c r="D598" s="177">
        <v>2082001</v>
      </c>
      <c r="E598" s="178" t="s">
        <v>669</v>
      </c>
      <c r="F598" s="179">
        <v>1205</v>
      </c>
      <c r="G598" s="184">
        <v>1515</v>
      </c>
      <c r="H598" s="181">
        <f>G598/$F598-1</f>
        <v>0.257261410788382</v>
      </c>
      <c r="I598" s="192"/>
      <c r="J598" s="185">
        <v>1</v>
      </c>
    </row>
    <row r="599" spans="2:10">
      <c r="B599" s="174" t="str">
        <f t="shared" si="96"/>
        <v>2</v>
      </c>
      <c r="C599" s="174" t="str">
        <f t="shared" si="102"/>
        <v>0</v>
      </c>
      <c r="D599" s="177">
        <v>2082002</v>
      </c>
      <c r="E599" s="178" t="s">
        <v>670</v>
      </c>
      <c r="F599" s="179">
        <v>0</v>
      </c>
      <c r="G599" s="184">
        <v>0</v>
      </c>
      <c r="H599" s="181" t="s">
        <v>27</v>
      </c>
      <c r="I599" s="192"/>
      <c r="J599" s="185">
        <v>1</v>
      </c>
    </row>
    <row r="600" spans="2:10">
      <c r="B600" s="174" t="str">
        <f t="shared" si="96"/>
        <v>2</v>
      </c>
      <c r="C600" s="174" t="str">
        <f t="shared" si="102"/>
        <v/>
      </c>
      <c r="D600" s="177">
        <v>20821</v>
      </c>
      <c r="E600" s="178" t="s">
        <v>671</v>
      </c>
      <c r="F600" s="179">
        <f t="shared" ref="F600:H600" si="106">SUM(F601:F602)</f>
        <v>1386</v>
      </c>
      <c r="G600" s="180">
        <f t="shared" si="106"/>
        <v>1015</v>
      </c>
      <c r="H600" s="181">
        <f>G600/$F600-1</f>
        <v>-0.267676767676768</v>
      </c>
      <c r="I600" s="192"/>
    </row>
    <row r="601" spans="2:10">
      <c r="B601" s="174" t="str">
        <f t="shared" si="96"/>
        <v>2</v>
      </c>
      <c r="C601" s="174" t="str">
        <f t="shared" si="102"/>
        <v>0</v>
      </c>
      <c r="D601" s="177">
        <v>2082101</v>
      </c>
      <c r="E601" s="178" t="s">
        <v>672</v>
      </c>
      <c r="F601" s="179">
        <v>10</v>
      </c>
      <c r="G601" s="184">
        <v>0</v>
      </c>
      <c r="H601" s="181">
        <f>G601/$F601-1</f>
        <v>-1</v>
      </c>
      <c r="I601" s="192"/>
      <c r="J601" s="185">
        <v>1</v>
      </c>
    </row>
    <row r="602" spans="2:10">
      <c r="B602" s="174" t="str">
        <f t="shared" si="96"/>
        <v>2</v>
      </c>
      <c r="C602" s="174" t="str">
        <f t="shared" si="102"/>
        <v>0</v>
      </c>
      <c r="D602" s="177">
        <v>2082102</v>
      </c>
      <c r="E602" s="178" t="s">
        <v>673</v>
      </c>
      <c r="F602" s="179">
        <v>1376</v>
      </c>
      <c r="G602" s="184">
        <v>1015</v>
      </c>
      <c r="H602" s="181">
        <f>G602/$F602-1</f>
        <v>-0.262354651162791</v>
      </c>
      <c r="I602" s="192"/>
      <c r="J602" s="185">
        <v>1</v>
      </c>
    </row>
    <row r="603" spans="2:10">
      <c r="B603" s="174" t="str">
        <f t="shared" si="96"/>
        <v>2</v>
      </c>
      <c r="C603" s="174" t="str">
        <f t="shared" si="102"/>
        <v/>
      </c>
      <c r="D603" s="177">
        <v>20824</v>
      </c>
      <c r="E603" s="178" t="s">
        <v>674</v>
      </c>
      <c r="F603" s="179">
        <f t="shared" ref="F603:H603" si="107">SUM(F604:F605)</f>
        <v>0</v>
      </c>
      <c r="G603" s="180">
        <f t="shared" si="107"/>
        <v>0</v>
      </c>
      <c r="H603" s="181" t="s">
        <v>27</v>
      </c>
      <c r="I603" s="192"/>
    </row>
    <row r="604" spans="2:10">
      <c r="B604" s="174" t="str">
        <f t="shared" si="96"/>
        <v>2</v>
      </c>
      <c r="C604" s="174" t="str">
        <f t="shared" si="102"/>
        <v>0</v>
      </c>
      <c r="D604" s="177">
        <v>2082401</v>
      </c>
      <c r="E604" s="178" t="s">
        <v>675</v>
      </c>
      <c r="F604" s="179">
        <v>0</v>
      </c>
      <c r="G604" s="184">
        <v>0</v>
      </c>
      <c r="H604" s="181" t="s">
        <v>27</v>
      </c>
      <c r="I604" s="192"/>
      <c r="J604" s="185">
        <v>1</v>
      </c>
    </row>
    <row r="605" spans="2:10">
      <c r="B605" s="174" t="str">
        <f t="shared" si="96"/>
        <v>2</v>
      </c>
      <c r="C605" s="174" t="str">
        <f t="shared" si="102"/>
        <v>0</v>
      </c>
      <c r="D605" s="177">
        <v>2082402</v>
      </c>
      <c r="E605" s="178" t="s">
        <v>676</v>
      </c>
      <c r="F605" s="179">
        <v>0</v>
      </c>
      <c r="G605" s="184">
        <v>0</v>
      </c>
      <c r="H605" s="181" t="s">
        <v>27</v>
      </c>
      <c r="I605" s="192"/>
      <c r="J605" s="185">
        <v>1</v>
      </c>
    </row>
    <row r="606" spans="2:10">
      <c r="B606" s="174" t="str">
        <f t="shared" si="96"/>
        <v>2</v>
      </c>
      <c r="C606" s="174" t="str">
        <f t="shared" si="102"/>
        <v/>
      </c>
      <c r="D606" s="177">
        <v>20825</v>
      </c>
      <c r="E606" s="178" t="s">
        <v>677</v>
      </c>
      <c r="F606" s="179">
        <f t="shared" ref="F606:H606" si="108">SUM(F607:F608)</f>
        <v>0</v>
      </c>
      <c r="G606" s="180">
        <f t="shared" si="108"/>
        <v>0</v>
      </c>
      <c r="H606" s="181" t="s">
        <v>27</v>
      </c>
      <c r="I606" s="192"/>
    </row>
    <row r="607" spans="2:10">
      <c r="B607" s="174" t="str">
        <f t="shared" si="96"/>
        <v>2</v>
      </c>
      <c r="C607" s="174" t="str">
        <f t="shared" si="102"/>
        <v>0</v>
      </c>
      <c r="D607" s="177">
        <v>2082501</v>
      </c>
      <c r="E607" s="178" t="s">
        <v>678</v>
      </c>
      <c r="F607" s="179">
        <v>0</v>
      </c>
      <c r="G607" s="184">
        <v>0</v>
      </c>
      <c r="H607" s="181" t="s">
        <v>27</v>
      </c>
      <c r="I607" s="192"/>
      <c r="J607" s="185">
        <v>1</v>
      </c>
    </row>
    <row r="608" spans="2:10">
      <c r="B608" s="174" t="str">
        <f t="shared" ref="B608:B671" si="109">MID(D608,4,1)</f>
        <v>2</v>
      </c>
      <c r="C608" s="174" t="str">
        <f t="shared" si="102"/>
        <v>0</v>
      </c>
      <c r="D608" s="177">
        <v>2082502</v>
      </c>
      <c r="E608" s="178" t="s">
        <v>679</v>
      </c>
      <c r="F608" s="179">
        <v>0</v>
      </c>
      <c r="G608" s="184">
        <v>0</v>
      </c>
      <c r="H608" s="181" t="s">
        <v>27</v>
      </c>
      <c r="I608" s="192"/>
      <c r="J608" s="185">
        <v>1</v>
      </c>
    </row>
    <row r="609" spans="2:10">
      <c r="B609" s="174" t="str">
        <f t="shared" si="109"/>
        <v>2</v>
      </c>
      <c r="C609" s="174" t="str">
        <f t="shared" si="102"/>
        <v/>
      </c>
      <c r="D609" s="177">
        <v>20826</v>
      </c>
      <c r="E609" s="178" t="s">
        <v>680</v>
      </c>
      <c r="F609" s="179">
        <f t="shared" ref="F609:H609" si="110">SUM(F610:F612)</f>
        <v>8182</v>
      </c>
      <c r="G609" s="180">
        <f t="shared" si="110"/>
        <v>8575</v>
      </c>
      <c r="H609" s="181">
        <f>G609/$F609-1</f>
        <v>0.0480322659496455</v>
      </c>
      <c r="I609" s="192"/>
    </row>
    <row r="610" spans="2:10">
      <c r="B610" s="174" t="str">
        <f t="shared" si="109"/>
        <v>2</v>
      </c>
      <c r="C610" s="174" t="str">
        <f t="shared" si="102"/>
        <v>0</v>
      </c>
      <c r="D610" s="177">
        <v>2082601</v>
      </c>
      <c r="E610" s="178" t="s">
        <v>681</v>
      </c>
      <c r="F610" s="179">
        <v>0</v>
      </c>
      <c r="G610" s="184">
        <v>955</v>
      </c>
      <c r="H610" s="181" t="s">
        <v>27</v>
      </c>
      <c r="I610" s="192"/>
      <c r="J610" s="185">
        <v>1</v>
      </c>
    </row>
    <row r="611" spans="2:10">
      <c r="B611" s="174" t="str">
        <f t="shared" si="109"/>
        <v>2</v>
      </c>
      <c r="C611" s="174" t="str">
        <f t="shared" si="102"/>
        <v>0</v>
      </c>
      <c r="D611" s="177">
        <v>2082602</v>
      </c>
      <c r="E611" s="178" t="s">
        <v>682</v>
      </c>
      <c r="F611" s="179">
        <v>8182</v>
      </c>
      <c r="G611" s="184">
        <v>7620</v>
      </c>
      <c r="H611" s="181">
        <f>G611/$F611-1</f>
        <v>-0.0686873625030555</v>
      </c>
      <c r="I611" s="192"/>
      <c r="J611" s="185">
        <v>1</v>
      </c>
    </row>
    <row r="612" spans="2:10">
      <c r="B612" s="174" t="str">
        <f t="shared" si="109"/>
        <v>2</v>
      </c>
      <c r="C612" s="174" t="str">
        <f t="shared" si="102"/>
        <v>9</v>
      </c>
      <c r="D612" s="177">
        <v>2082699</v>
      </c>
      <c r="E612" s="178" t="s">
        <v>683</v>
      </c>
      <c r="F612" s="179">
        <v>0</v>
      </c>
      <c r="G612" s="184">
        <v>0</v>
      </c>
      <c r="H612" s="181" t="s">
        <v>27</v>
      </c>
      <c r="I612" s="192"/>
      <c r="J612" s="185">
        <v>1</v>
      </c>
    </row>
    <row r="613" spans="2:10">
      <c r="B613" s="174" t="str">
        <f t="shared" si="109"/>
        <v>2</v>
      </c>
      <c r="C613" s="174" t="str">
        <f t="shared" si="102"/>
        <v/>
      </c>
      <c r="D613" s="177">
        <v>20827</v>
      </c>
      <c r="E613" s="178" t="s">
        <v>684</v>
      </c>
      <c r="F613" s="179">
        <f t="shared" ref="F613:H613" si="111">SUM(F614:F616)</f>
        <v>0</v>
      </c>
      <c r="G613" s="180">
        <f t="shared" si="111"/>
        <v>0</v>
      </c>
      <c r="H613" s="181" t="s">
        <v>27</v>
      </c>
      <c r="I613" s="192"/>
    </row>
    <row r="614" spans="2:10">
      <c r="B614" s="174" t="str">
        <f t="shared" si="109"/>
        <v>2</v>
      </c>
      <c r="C614" s="174" t="str">
        <f t="shared" si="102"/>
        <v>0</v>
      </c>
      <c r="D614" s="177">
        <v>2082701</v>
      </c>
      <c r="E614" s="178" t="s">
        <v>685</v>
      </c>
      <c r="F614" s="179">
        <v>0</v>
      </c>
      <c r="G614" s="184">
        <v>0</v>
      </c>
      <c r="H614" s="181" t="s">
        <v>27</v>
      </c>
      <c r="I614" s="192"/>
      <c r="J614" s="185">
        <v>1</v>
      </c>
    </row>
    <row r="615" spans="2:10">
      <c r="B615" s="174" t="str">
        <f t="shared" si="109"/>
        <v>2</v>
      </c>
      <c r="C615" s="174" t="str">
        <f t="shared" si="102"/>
        <v>0</v>
      </c>
      <c r="D615" s="177">
        <v>2082702</v>
      </c>
      <c r="E615" s="178" t="s">
        <v>686</v>
      </c>
      <c r="F615" s="179">
        <v>0</v>
      </c>
      <c r="G615" s="184">
        <v>0</v>
      </c>
      <c r="H615" s="181" t="s">
        <v>27</v>
      </c>
      <c r="I615" s="192"/>
      <c r="J615" s="185">
        <v>1</v>
      </c>
    </row>
    <row r="616" spans="2:10">
      <c r="B616" s="174" t="str">
        <f t="shared" si="109"/>
        <v>2</v>
      </c>
      <c r="C616" s="174" t="str">
        <f t="shared" si="102"/>
        <v>9</v>
      </c>
      <c r="D616" s="177">
        <v>2082799</v>
      </c>
      <c r="E616" s="178" t="s">
        <v>687</v>
      </c>
      <c r="F616" s="179">
        <v>0</v>
      </c>
      <c r="G616" s="184">
        <v>0</v>
      </c>
      <c r="H616" s="181" t="s">
        <v>27</v>
      </c>
      <c r="I616" s="192"/>
      <c r="J616" s="185">
        <v>1</v>
      </c>
    </row>
    <row r="617" spans="2:10">
      <c r="B617" s="174" t="str">
        <f t="shared" si="109"/>
        <v>2</v>
      </c>
      <c r="C617" s="174" t="str">
        <f t="shared" si="102"/>
        <v/>
      </c>
      <c r="D617" s="177">
        <v>20828</v>
      </c>
      <c r="E617" s="195" t="s">
        <v>688</v>
      </c>
      <c r="F617" s="179">
        <f t="shared" ref="F617:H617" si="112">SUM(F618:F624)</f>
        <v>242</v>
      </c>
      <c r="G617" s="180">
        <f t="shared" si="112"/>
        <v>268</v>
      </c>
      <c r="H617" s="181">
        <f>G617/$F617-1</f>
        <v>0.107438016528926</v>
      </c>
      <c r="I617" s="192"/>
    </row>
    <row r="618" spans="2:10">
      <c r="B618" s="174" t="str">
        <f t="shared" si="109"/>
        <v>2</v>
      </c>
      <c r="C618" s="174" t="str">
        <f t="shared" si="102"/>
        <v>0</v>
      </c>
      <c r="D618" s="177">
        <v>2082801</v>
      </c>
      <c r="E618" s="178" t="s">
        <v>54</v>
      </c>
      <c r="F618" s="179">
        <v>177</v>
      </c>
      <c r="G618" s="184">
        <v>192</v>
      </c>
      <c r="H618" s="181">
        <f>G618/$F618-1</f>
        <v>0.0847457627118644</v>
      </c>
      <c r="I618" s="192"/>
      <c r="J618" s="185">
        <v>1</v>
      </c>
    </row>
    <row r="619" spans="2:10">
      <c r="B619" s="174" t="str">
        <f t="shared" si="109"/>
        <v>2</v>
      </c>
      <c r="C619" s="174" t="str">
        <f t="shared" si="102"/>
        <v>0</v>
      </c>
      <c r="D619" s="177">
        <v>2082802</v>
      </c>
      <c r="E619" s="178" t="s">
        <v>56</v>
      </c>
      <c r="F619" s="179">
        <v>20</v>
      </c>
      <c r="G619" s="184">
        <v>21</v>
      </c>
      <c r="H619" s="181">
        <f>G619/$F619-1</f>
        <v>0.05</v>
      </c>
      <c r="I619" s="192"/>
      <c r="J619" s="185">
        <v>1</v>
      </c>
    </row>
    <row r="620" spans="2:10">
      <c r="B620" s="174" t="str">
        <f t="shared" si="109"/>
        <v>2</v>
      </c>
      <c r="C620" s="174" t="str">
        <f t="shared" si="102"/>
        <v>0</v>
      </c>
      <c r="D620" s="177">
        <v>2082803</v>
      </c>
      <c r="E620" s="178" t="s">
        <v>58</v>
      </c>
      <c r="F620" s="179">
        <v>0</v>
      </c>
      <c r="G620" s="184">
        <v>0</v>
      </c>
      <c r="H620" s="181" t="s">
        <v>27</v>
      </c>
      <c r="I620" s="192"/>
      <c r="J620" s="185">
        <v>1</v>
      </c>
    </row>
    <row r="621" spans="2:10">
      <c r="B621" s="174" t="str">
        <f t="shared" si="109"/>
        <v>2</v>
      </c>
      <c r="C621" s="174" t="str">
        <f t="shared" si="102"/>
        <v>0</v>
      </c>
      <c r="D621" s="177">
        <v>2082804</v>
      </c>
      <c r="E621" s="178" t="s">
        <v>689</v>
      </c>
      <c r="F621" s="179">
        <v>28</v>
      </c>
      <c r="G621" s="184">
        <v>25</v>
      </c>
      <c r="H621" s="181">
        <f>G621/$F621-1</f>
        <v>-0.107142857142857</v>
      </c>
      <c r="I621" s="192"/>
      <c r="J621" s="185">
        <v>1</v>
      </c>
    </row>
    <row r="622" spans="2:10">
      <c r="B622" s="174" t="str">
        <f t="shared" si="109"/>
        <v>2</v>
      </c>
      <c r="C622" s="174" t="str">
        <f t="shared" si="102"/>
        <v>0</v>
      </c>
      <c r="D622" s="177">
        <v>2082805</v>
      </c>
      <c r="E622" s="178" t="s">
        <v>690</v>
      </c>
      <c r="F622" s="179">
        <v>0</v>
      </c>
      <c r="G622" s="184">
        <v>0</v>
      </c>
      <c r="H622" s="181" t="s">
        <v>27</v>
      </c>
      <c r="I622" s="192"/>
      <c r="J622" s="185">
        <v>1</v>
      </c>
    </row>
    <row r="623" spans="2:10">
      <c r="B623" s="174" t="str">
        <f t="shared" si="109"/>
        <v>2</v>
      </c>
      <c r="C623" s="174" t="str">
        <f t="shared" si="102"/>
        <v>5</v>
      </c>
      <c r="D623" s="177">
        <v>2082850</v>
      </c>
      <c r="E623" s="178" t="s">
        <v>72</v>
      </c>
      <c r="F623" s="179">
        <v>0</v>
      </c>
      <c r="G623" s="184">
        <v>0</v>
      </c>
      <c r="H623" s="181" t="s">
        <v>27</v>
      </c>
      <c r="I623" s="192"/>
      <c r="J623" s="185">
        <v>1</v>
      </c>
    </row>
    <row r="624" spans="2:10">
      <c r="B624" s="174" t="str">
        <f t="shared" si="109"/>
        <v>2</v>
      </c>
      <c r="C624" s="174" t="str">
        <f t="shared" si="102"/>
        <v>9</v>
      </c>
      <c r="D624" s="177">
        <v>2082899</v>
      </c>
      <c r="E624" s="178" t="s">
        <v>691</v>
      </c>
      <c r="F624" s="179">
        <v>17</v>
      </c>
      <c r="G624" s="184">
        <v>30</v>
      </c>
      <c r="H624" s="181">
        <f>G624/$F624-1</f>
        <v>0.764705882352941</v>
      </c>
      <c r="I624" s="192"/>
      <c r="J624" s="185">
        <v>1</v>
      </c>
    </row>
    <row r="625" spans="2:10">
      <c r="B625" s="174" t="str">
        <f t="shared" si="109"/>
        <v>3</v>
      </c>
      <c r="C625" s="174" t="str">
        <f t="shared" si="102"/>
        <v/>
      </c>
      <c r="D625" s="177">
        <v>20830</v>
      </c>
      <c r="E625" s="178" t="s">
        <v>692</v>
      </c>
      <c r="F625" s="179">
        <f t="shared" ref="F625:H625" si="113">SUM(F626:F627)</f>
        <v>0</v>
      </c>
      <c r="G625" s="180">
        <f t="shared" si="113"/>
        <v>0</v>
      </c>
      <c r="H625" s="181" t="s">
        <v>27</v>
      </c>
      <c r="I625" s="192"/>
    </row>
    <row r="626" spans="2:10">
      <c r="B626" s="174" t="str">
        <f t="shared" si="109"/>
        <v>3</v>
      </c>
      <c r="C626" s="174" t="str">
        <f t="shared" si="102"/>
        <v>0</v>
      </c>
      <c r="D626" s="177">
        <v>2083001</v>
      </c>
      <c r="E626" s="178" t="s">
        <v>693</v>
      </c>
      <c r="F626" s="179">
        <v>0</v>
      </c>
      <c r="G626" s="184">
        <v>0</v>
      </c>
      <c r="H626" s="181" t="s">
        <v>27</v>
      </c>
      <c r="I626" s="192"/>
      <c r="J626" s="185">
        <v>1</v>
      </c>
    </row>
    <row r="627" spans="2:10">
      <c r="B627" s="174" t="str">
        <f t="shared" si="109"/>
        <v>3</v>
      </c>
      <c r="C627" s="174" t="str">
        <f t="shared" si="102"/>
        <v>9</v>
      </c>
      <c r="D627" s="177">
        <v>2083099</v>
      </c>
      <c r="E627" s="178" t="s">
        <v>694</v>
      </c>
      <c r="F627" s="179">
        <v>0</v>
      </c>
      <c r="G627" s="184">
        <v>0</v>
      </c>
      <c r="H627" s="181" t="s">
        <v>27</v>
      </c>
      <c r="I627" s="192"/>
      <c r="J627" s="185">
        <v>1</v>
      </c>
    </row>
    <row r="628" spans="2:10">
      <c r="B628" s="174" t="str">
        <f t="shared" si="109"/>
        <v>9</v>
      </c>
      <c r="C628" s="174" t="str">
        <f t="shared" si="102"/>
        <v>9</v>
      </c>
      <c r="D628" s="177">
        <v>2089999</v>
      </c>
      <c r="E628" s="178" t="s">
        <v>695</v>
      </c>
      <c r="F628" s="179">
        <v>2282</v>
      </c>
      <c r="G628" s="184">
        <v>140</v>
      </c>
      <c r="H628" s="181">
        <f>G628/$F628-1</f>
        <v>-0.938650306748466</v>
      </c>
      <c r="I628" s="192"/>
    </row>
    <row r="629" spans="2:10">
      <c r="B629" s="174" t="str">
        <f t="shared" si="109"/>
        <v/>
      </c>
      <c r="C629" s="174" t="str">
        <f t="shared" si="102"/>
        <v/>
      </c>
      <c r="D629" s="177">
        <v>210</v>
      </c>
      <c r="E629" s="178" t="s">
        <v>696</v>
      </c>
      <c r="F629" s="179">
        <f t="shared" ref="F629:H629" si="114">SUM(F630,F635,F650,F654,F666,F669,F673,F678,F682,F686,F689,F698,F699)</f>
        <v>27496</v>
      </c>
      <c r="G629" s="180">
        <f t="shared" si="114"/>
        <v>30352</v>
      </c>
      <c r="H629" s="181">
        <f>G629/$F629-1</f>
        <v>0.103869653767821</v>
      </c>
      <c r="I629" s="192"/>
    </row>
    <row r="630" spans="2:10">
      <c r="B630" s="174" t="str">
        <f t="shared" si="109"/>
        <v>0</v>
      </c>
      <c r="C630" s="174" t="str">
        <f t="shared" si="102"/>
        <v/>
      </c>
      <c r="D630" s="177">
        <v>21001</v>
      </c>
      <c r="E630" s="178" t="s">
        <v>697</v>
      </c>
      <c r="F630" s="179">
        <f t="shared" ref="F630:H630" si="115">SUM(F631:F634)</f>
        <v>865</v>
      </c>
      <c r="G630" s="180">
        <f t="shared" si="115"/>
        <v>1555</v>
      </c>
      <c r="H630" s="181">
        <f>G630/$F630-1</f>
        <v>0.797687861271676</v>
      </c>
      <c r="I630" s="192"/>
    </row>
    <row r="631" spans="2:10">
      <c r="B631" s="174" t="str">
        <f t="shared" si="109"/>
        <v>0</v>
      </c>
      <c r="C631" s="174" t="str">
        <f t="shared" si="102"/>
        <v>0</v>
      </c>
      <c r="D631" s="177">
        <v>2100101</v>
      </c>
      <c r="E631" s="178" t="s">
        <v>54</v>
      </c>
      <c r="F631" s="179">
        <v>613</v>
      </c>
      <c r="G631" s="184">
        <v>363</v>
      </c>
      <c r="H631" s="181">
        <f>G631/$F631-1</f>
        <v>-0.407830342577488</v>
      </c>
      <c r="I631" s="192"/>
      <c r="J631" s="185">
        <v>1</v>
      </c>
    </row>
    <row r="632" spans="2:10">
      <c r="B632" s="174" t="str">
        <f t="shared" si="109"/>
        <v>0</v>
      </c>
      <c r="C632" s="174" t="str">
        <f t="shared" si="102"/>
        <v>0</v>
      </c>
      <c r="D632" s="177">
        <v>2100102</v>
      </c>
      <c r="E632" s="178" t="s">
        <v>56</v>
      </c>
      <c r="F632" s="179">
        <v>171</v>
      </c>
      <c r="G632" s="184">
        <v>135</v>
      </c>
      <c r="H632" s="181">
        <f>G632/$F632-1</f>
        <v>-0.210526315789474</v>
      </c>
      <c r="I632" s="192"/>
      <c r="J632" s="185">
        <v>1</v>
      </c>
    </row>
    <row r="633" spans="2:10">
      <c r="B633" s="174" t="str">
        <f t="shared" si="109"/>
        <v>0</v>
      </c>
      <c r="C633" s="174" t="str">
        <f t="shared" si="102"/>
        <v>0</v>
      </c>
      <c r="D633" s="177">
        <v>2100103</v>
      </c>
      <c r="E633" s="178" t="s">
        <v>58</v>
      </c>
      <c r="F633" s="179">
        <v>0</v>
      </c>
      <c r="G633" s="184">
        <v>0</v>
      </c>
      <c r="H633" s="181" t="s">
        <v>27</v>
      </c>
      <c r="I633" s="192"/>
      <c r="J633" s="185">
        <v>1</v>
      </c>
    </row>
    <row r="634" spans="2:10">
      <c r="B634" s="174" t="str">
        <f t="shared" si="109"/>
        <v>0</v>
      </c>
      <c r="C634" s="174" t="str">
        <f t="shared" si="102"/>
        <v>9</v>
      </c>
      <c r="D634" s="177">
        <v>2100199</v>
      </c>
      <c r="E634" s="178" t="s">
        <v>698</v>
      </c>
      <c r="F634" s="179">
        <v>81</v>
      </c>
      <c r="G634" s="184">
        <v>1057</v>
      </c>
      <c r="H634" s="181">
        <f>G634/$F634-1</f>
        <v>12.0493827160494</v>
      </c>
      <c r="I634" s="192"/>
      <c r="J634" s="185">
        <v>1</v>
      </c>
    </row>
    <row r="635" spans="2:10">
      <c r="B635" s="174" t="str">
        <f t="shared" si="109"/>
        <v>0</v>
      </c>
      <c r="C635" s="174" t="str">
        <f t="shared" si="102"/>
        <v/>
      </c>
      <c r="D635" s="177">
        <v>21002</v>
      </c>
      <c r="E635" s="178" t="s">
        <v>699</v>
      </c>
      <c r="F635" s="179">
        <f t="shared" ref="F635:H635" si="116">SUM(F636:F649)</f>
        <v>5491</v>
      </c>
      <c r="G635" s="180">
        <f t="shared" si="116"/>
        <v>4167</v>
      </c>
      <c r="H635" s="181">
        <f>G635/$F635-1</f>
        <v>-0.241121835731196</v>
      </c>
      <c r="I635" s="192"/>
    </row>
    <row r="636" spans="2:10">
      <c r="B636" s="174" t="str">
        <f t="shared" si="109"/>
        <v>0</v>
      </c>
      <c r="C636" s="174" t="str">
        <f t="shared" si="102"/>
        <v>0</v>
      </c>
      <c r="D636" s="177">
        <v>2100201</v>
      </c>
      <c r="E636" s="178" t="s">
        <v>700</v>
      </c>
      <c r="F636" s="179">
        <v>4468</v>
      </c>
      <c r="G636" s="184">
        <v>2525</v>
      </c>
      <c r="H636" s="181">
        <f>G636/$F636-1</f>
        <v>-0.434870188003581</v>
      </c>
      <c r="I636" s="192"/>
      <c r="J636" s="185">
        <v>1</v>
      </c>
    </row>
    <row r="637" spans="2:10">
      <c r="B637" s="174" t="str">
        <f t="shared" si="109"/>
        <v>0</v>
      </c>
      <c r="C637" s="174" t="str">
        <f t="shared" si="102"/>
        <v>0</v>
      </c>
      <c r="D637" s="177">
        <v>2100202</v>
      </c>
      <c r="E637" s="178" t="s">
        <v>701</v>
      </c>
      <c r="F637" s="179">
        <v>702</v>
      </c>
      <c r="G637" s="184">
        <v>804</v>
      </c>
      <c r="H637" s="181">
        <f>G637/$F637-1</f>
        <v>0.145299145299145</v>
      </c>
      <c r="I637" s="192"/>
      <c r="J637" s="185">
        <v>1</v>
      </c>
    </row>
    <row r="638" spans="2:10">
      <c r="B638" s="174" t="str">
        <f t="shared" si="109"/>
        <v>0</v>
      </c>
      <c r="C638" s="174" t="str">
        <f t="shared" si="102"/>
        <v>0</v>
      </c>
      <c r="D638" s="177">
        <v>2100203</v>
      </c>
      <c r="E638" s="178" t="s">
        <v>702</v>
      </c>
      <c r="F638" s="179">
        <v>0</v>
      </c>
      <c r="G638" s="184">
        <v>0</v>
      </c>
      <c r="H638" s="181" t="s">
        <v>27</v>
      </c>
      <c r="I638" s="192"/>
      <c r="J638" s="185">
        <v>1</v>
      </c>
    </row>
    <row r="639" spans="2:10">
      <c r="B639" s="174" t="str">
        <f t="shared" si="109"/>
        <v>0</v>
      </c>
      <c r="C639" s="174" t="str">
        <f t="shared" si="102"/>
        <v>0</v>
      </c>
      <c r="D639" s="177">
        <v>2100204</v>
      </c>
      <c r="E639" s="178" t="s">
        <v>703</v>
      </c>
      <c r="F639" s="179">
        <v>0</v>
      </c>
      <c r="G639" s="184">
        <v>0</v>
      </c>
      <c r="H639" s="181" t="s">
        <v>27</v>
      </c>
      <c r="I639" s="192"/>
      <c r="J639" s="185">
        <v>1</v>
      </c>
    </row>
    <row r="640" spans="2:10">
      <c r="B640" s="174" t="str">
        <f t="shared" si="109"/>
        <v>0</v>
      </c>
      <c r="C640" s="174" t="str">
        <f t="shared" si="102"/>
        <v>0</v>
      </c>
      <c r="D640" s="177">
        <v>2100205</v>
      </c>
      <c r="E640" s="178" t="s">
        <v>704</v>
      </c>
      <c r="F640" s="179">
        <v>0</v>
      </c>
      <c r="G640" s="184">
        <v>0</v>
      </c>
      <c r="H640" s="181" t="s">
        <v>27</v>
      </c>
      <c r="I640" s="192"/>
      <c r="J640" s="185">
        <v>1</v>
      </c>
    </row>
    <row r="641" spans="2:10">
      <c r="B641" s="174" t="str">
        <f t="shared" si="109"/>
        <v>0</v>
      </c>
      <c r="C641" s="174" t="str">
        <f t="shared" si="102"/>
        <v>0</v>
      </c>
      <c r="D641" s="177">
        <v>2100206</v>
      </c>
      <c r="E641" s="178" t="s">
        <v>705</v>
      </c>
      <c r="F641" s="179">
        <v>0</v>
      </c>
      <c r="G641" s="184">
        <v>0</v>
      </c>
      <c r="H641" s="181" t="s">
        <v>27</v>
      </c>
      <c r="I641" s="192"/>
      <c r="J641" s="185">
        <v>1</v>
      </c>
    </row>
    <row r="642" spans="2:10">
      <c r="B642" s="174" t="str">
        <f t="shared" si="109"/>
        <v>0</v>
      </c>
      <c r="C642" s="174" t="str">
        <f t="shared" si="102"/>
        <v>0</v>
      </c>
      <c r="D642" s="177">
        <v>2100207</v>
      </c>
      <c r="E642" s="178" t="s">
        <v>706</v>
      </c>
      <c r="F642" s="179">
        <v>0</v>
      </c>
      <c r="G642" s="184">
        <v>0</v>
      </c>
      <c r="H642" s="181" t="s">
        <v>27</v>
      </c>
      <c r="I642" s="192"/>
      <c r="J642" s="185">
        <v>1</v>
      </c>
    </row>
    <row r="643" spans="2:10">
      <c r="B643" s="174" t="str">
        <f t="shared" si="109"/>
        <v>0</v>
      </c>
      <c r="C643" s="174" t="str">
        <f t="shared" si="102"/>
        <v>0</v>
      </c>
      <c r="D643" s="177">
        <v>2100208</v>
      </c>
      <c r="E643" s="178" t="s">
        <v>707</v>
      </c>
      <c r="F643" s="179">
        <v>0</v>
      </c>
      <c r="G643" s="184">
        <v>0</v>
      </c>
      <c r="H643" s="181" t="s">
        <v>27</v>
      </c>
      <c r="I643" s="192"/>
      <c r="J643" s="185">
        <v>1</v>
      </c>
    </row>
    <row r="644" spans="2:10">
      <c r="B644" s="174" t="str">
        <f t="shared" si="109"/>
        <v>0</v>
      </c>
      <c r="C644" s="174" t="str">
        <f t="shared" si="102"/>
        <v>0</v>
      </c>
      <c r="D644" s="177">
        <v>2100209</v>
      </c>
      <c r="E644" s="178" t="s">
        <v>708</v>
      </c>
      <c r="F644" s="179">
        <v>0</v>
      </c>
      <c r="G644" s="184">
        <v>0</v>
      </c>
      <c r="H644" s="181" t="s">
        <v>27</v>
      </c>
      <c r="I644" s="192"/>
      <c r="J644" s="185">
        <v>1</v>
      </c>
    </row>
    <row r="645" spans="2:10">
      <c r="B645" s="174" t="str">
        <f t="shared" si="109"/>
        <v>0</v>
      </c>
      <c r="C645" s="174" t="str">
        <f t="shared" si="102"/>
        <v>1</v>
      </c>
      <c r="D645" s="177">
        <v>2100210</v>
      </c>
      <c r="E645" s="178" t="s">
        <v>709</v>
      </c>
      <c r="F645" s="179">
        <v>0</v>
      </c>
      <c r="G645" s="184">
        <v>0</v>
      </c>
      <c r="H645" s="181" t="s">
        <v>27</v>
      </c>
      <c r="I645" s="192"/>
      <c r="J645" s="185">
        <v>1</v>
      </c>
    </row>
    <row r="646" spans="2:10">
      <c r="B646" s="174" t="str">
        <f t="shared" si="109"/>
        <v>0</v>
      </c>
      <c r="C646" s="174" t="str">
        <f t="shared" si="102"/>
        <v>1</v>
      </c>
      <c r="D646" s="177">
        <v>2100211</v>
      </c>
      <c r="E646" s="178" t="s">
        <v>710</v>
      </c>
      <c r="F646" s="179">
        <v>0</v>
      </c>
      <c r="G646" s="184">
        <v>0</v>
      </c>
      <c r="H646" s="181" t="s">
        <v>27</v>
      </c>
      <c r="I646" s="192"/>
      <c r="J646" s="185">
        <v>1</v>
      </c>
    </row>
    <row r="647" spans="2:10">
      <c r="B647" s="174" t="str">
        <f t="shared" si="109"/>
        <v>0</v>
      </c>
      <c r="C647" s="174" t="str">
        <f t="shared" si="102"/>
        <v>1</v>
      </c>
      <c r="D647" s="177">
        <v>2100212</v>
      </c>
      <c r="E647" s="178" t="s">
        <v>711</v>
      </c>
      <c r="F647" s="179">
        <v>0</v>
      </c>
      <c r="G647" s="184">
        <v>0</v>
      </c>
      <c r="H647" s="181" t="s">
        <v>27</v>
      </c>
      <c r="I647" s="192"/>
      <c r="J647" s="185">
        <v>1</v>
      </c>
    </row>
    <row r="648" spans="2:10">
      <c r="B648" s="174" t="str">
        <f t="shared" si="109"/>
        <v>0</v>
      </c>
      <c r="C648" s="174" t="str">
        <f t="shared" ref="C648:C711" si="117">MID(D648,6,1)</f>
        <v>1</v>
      </c>
      <c r="D648" s="177">
        <v>2100213</v>
      </c>
      <c r="E648" s="178" t="s">
        <v>712</v>
      </c>
      <c r="F648" s="179">
        <v>0</v>
      </c>
      <c r="G648" s="184">
        <v>0</v>
      </c>
      <c r="H648" s="181" t="s">
        <v>27</v>
      </c>
      <c r="I648" s="192"/>
      <c r="J648" s="185">
        <v>1</v>
      </c>
    </row>
    <row r="649" spans="2:10">
      <c r="B649" s="174" t="str">
        <f t="shared" si="109"/>
        <v>0</v>
      </c>
      <c r="C649" s="174" t="str">
        <f t="shared" si="117"/>
        <v>9</v>
      </c>
      <c r="D649" s="177">
        <v>2100299</v>
      </c>
      <c r="E649" s="178" t="s">
        <v>713</v>
      </c>
      <c r="F649" s="179">
        <v>321</v>
      </c>
      <c r="G649" s="184">
        <v>838</v>
      </c>
      <c r="H649" s="181">
        <f>G649/$F649-1</f>
        <v>1.61059190031153</v>
      </c>
      <c r="I649" s="192"/>
      <c r="J649" s="185">
        <v>1</v>
      </c>
    </row>
    <row r="650" spans="2:10">
      <c r="B650" s="174" t="str">
        <f t="shared" si="109"/>
        <v>0</v>
      </c>
      <c r="C650" s="174" t="str">
        <f t="shared" si="117"/>
        <v/>
      </c>
      <c r="D650" s="177">
        <v>21003</v>
      </c>
      <c r="E650" s="178" t="s">
        <v>714</v>
      </c>
      <c r="F650" s="179">
        <f t="shared" ref="F650:H650" si="118">SUM(F651:F653)</f>
        <v>5180</v>
      </c>
      <c r="G650" s="180">
        <f t="shared" si="118"/>
        <v>5909</v>
      </c>
      <c r="H650" s="181">
        <f t="shared" ref="H650:H713" si="119">G650/$F650-1</f>
        <v>0.140733590733591</v>
      </c>
      <c r="I650" s="192"/>
    </row>
    <row r="651" spans="2:10">
      <c r="B651" s="174" t="str">
        <f t="shared" si="109"/>
        <v>0</v>
      </c>
      <c r="C651" s="174" t="str">
        <f t="shared" si="117"/>
        <v>0</v>
      </c>
      <c r="D651" s="177">
        <v>2100301</v>
      </c>
      <c r="E651" s="178" t="s">
        <v>715</v>
      </c>
      <c r="F651" s="179">
        <v>727</v>
      </c>
      <c r="G651" s="184">
        <v>911</v>
      </c>
      <c r="H651" s="181">
        <f t="shared" si="119"/>
        <v>0.253094910591472</v>
      </c>
      <c r="I651" s="192"/>
      <c r="J651" s="185">
        <v>1</v>
      </c>
    </row>
    <row r="652" spans="2:10">
      <c r="B652" s="174" t="str">
        <f t="shared" si="109"/>
        <v>0</v>
      </c>
      <c r="C652" s="174" t="str">
        <f t="shared" si="117"/>
        <v>0</v>
      </c>
      <c r="D652" s="177">
        <v>2100302</v>
      </c>
      <c r="E652" s="178" t="s">
        <v>716</v>
      </c>
      <c r="F652" s="179">
        <v>3382</v>
      </c>
      <c r="G652" s="184">
        <v>3525</v>
      </c>
      <c r="H652" s="181">
        <f t="shared" si="119"/>
        <v>0.0422826729745713</v>
      </c>
      <c r="I652" s="192"/>
      <c r="J652" s="185">
        <v>1</v>
      </c>
    </row>
    <row r="653" spans="2:10">
      <c r="B653" s="174" t="str">
        <f t="shared" si="109"/>
        <v>0</v>
      </c>
      <c r="C653" s="174" t="str">
        <f t="shared" si="117"/>
        <v>9</v>
      </c>
      <c r="D653" s="177">
        <v>2100399</v>
      </c>
      <c r="E653" s="178" t="s">
        <v>717</v>
      </c>
      <c r="F653" s="179">
        <v>1071</v>
      </c>
      <c r="G653" s="184">
        <v>1473</v>
      </c>
      <c r="H653" s="181">
        <f t="shared" si="119"/>
        <v>0.375350140056022</v>
      </c>
      <c r="I653" s="192"/>
      <c r="J653" s="185">
        <v>1</v>
      </c>
    </row>
    <row r="654" spans="2:10">
      <c r="B654" s="174" t="str">
        <f t="shared" si="109"/>
        <v>0</v>
      </c>
      <c r="C654" s="174" t="str">
        <f t="shared" si="117"/>
        <v/>
      </c>
      <c r="D654" s="177">
        <v>21004</v>
      </c>
      <c r="E654" s="178" t="s">
        <v>718</v>
      </c>
      <c r="F654" s="179">
        <f t="shared" ref="F654:H654" si="120">SUM(F655:F665)</f>
        <v>6513</v>
      </c>
      <c r="G654" s="180">
        <f t="shared" si="120"/>
        <v>6963</v>
      </c>
      <c r="H654" s="181">
        <f t="shared" si="119"/>
        <v>0.069092584062644</v>
      </c>
      <c r="I654" s="192"/>
    </row>
    <row r="655" spans="2:10">
      <c r="B655" s="174" t="str">
        <f t="shared" si="109"/>
        <v>0</v>
      </c>
      <c r="C655" s="174" t="str">
        <f t="shared" si="117"/>
        <v>0</v>
      </c>
      <c r="D655" s="177">
        <v>2100401</v>
      </c>
      <c r="E655" s="178" t="s">
        <v>719</v>
      </c>
      <c r="F655" s="179">
        <v>471</v>
      </c>
      <c r="G655" s="184">
        <v>530</v>
      </c>
      <c r="H655" s="181">
        <f t="shared" si="119"/>
        <v>0.125265392781316</v>
      </c>
      <c r="I655" s="192"/>
      <c r="J655" s="185">
        <v>1</v>
      </c>
    </row>
    <row r="656" spans="2:10">
      <c r="B656" s="174" t="str">
        <f t="shared" si="109"/>
        <v>0</v>
      </c>
      <c r="C656" s="174" t="str">
        <f t="shared" si="117"/>
        <v>0</v>
      </c>
      <c r="D656" s="177">
        <v>2100402</v>
      </c>
      <c r="E656" s="178" t="s">
        <v>720</v>
      </c>
      <c r="F656" s="179">
        <v>155</v>
      </c>
      <c r="G656" s="184">
        <v>157</v>
      </c>
      <c r="H656" s="181">
        <f t="shared" si="119"/>
        <v>0.0129032258064516</v>
      </c>
      <c r="I656" s="192"/>
      <c r="J656" s="185">
        <v>1</v>
      </c>
    </row>
    <row r="657" spans="2:10">
      <c r="B657" s="174" t="str">
        <f t="shared" si="109"/>
        <v>0</v>
      </c>
      <c r="C657" s="174" t="str">
        <f t="shared" si="117"/>
        <v>0</v>
      </c>
      <c r="D657" s="177">
        <v>2100403</v>
      </c>
      <c r="E657" s="178" t="s">
        <v>721</v>
      </c>
      <c r="F657" s="179">
        <v>607</v>
      </c>
      <c r="G657" s="184">
        <v>690</v>
      </c>
      <c r="H657" s="181">
        <f t="shared" si="119"/>
        <v>0.13673805601318</v>
      </c>
      <c r="I657" s="192"/>
      <c r="J657" s="185">
        <v>1</v>
      </c>
    </row>
    <row r="658" spans="2:10">
      <c r="B658" s="174" t="str">
        <f t="shared" si="109"/>
        <v>0</v>
      </c>
      <c r="C658" s="174" t="str">
        <f t="shared" si="117"/>
        <v>0</v>
      </c>
      <c r="D658" s="177">
        <v>2100404</v>
      </c>
      <c r="E658" s="178" t="s">
        <v>722</v>
      </c>
      <c r="F658" s="179">
        <v>0</v>
      </c>
      <c r="G658" s="184">
        <v>0</v>
      </c>
      <c r="H658" s="181" t="s">
        <v>27</v>
      </c>
      <c r="I658" s="192"/>
      <c r="J658" s="185">
        <v>1</v>
      </c>
    </row>
    <row r="659" spans="2:10">
      <c r="B659" s="174" t="str">
        <f t="shared" si="109"/>
        <v>0</v>
      </c>
      <c r="C659" s="174" t="str">
        <f t="shared" si="117"/>
        <v>0</v>
      </c>
      <c r="D659" s="177">
        <v>2100405</v>
      </c>
      <c r="E659" s="178" t="s">
        <v>723</v>
      </c>
      <c r="F659" s="179">
        <v>0</v>
      </c>
      <c r="G659" s="184">
        <v>0</v>
      </c>
      <c r="H659" s="181" t="s">
        <v>27</v>
      </c>
      <c r="I659" s="192"/>
      <c r="J659" s="185">
        <v>1</v>
      </c>
    </row>
    <row r="660" spans="2:10">
      <c r="B660" s="174" t="str">
        <f t="shared" si="109"/>
        <v>0</v>
      </c>
      <c r="C660" s="174" t="str">
        <f t="shared" si="117"/>
        <v>0</v>
      </c>
      <c r="D660" s="177">
        <v>2100406</v>
      </c>
      <c r="E660" s="178" t="s">
        <v>724</v>
      </c>
      <c r="F660" s="179">
        <v>0</v>
      </c>
      <c r="G660" s="184">
        <v>0</v>
      </c>
      <c r="H660" s="181" t="s">
        <v>27</v>
      </c>
      <c r="I660" s="192"/>
      <c r="J660" s="185">
        <v>1</v>
      </c>
    </row>
    <row r="661" spans="2:10">
      <c r="B661" s="174" t="str">
        <f t="shared" si="109"/>
        <v>0</v>
      </c>
      <c r="C661" s="174" t="str">
        <f t="shared" si="117"/>
        <v>0</v>
      </c>
      <c r="D661" s="177">
        <v>2100407</v>
      </c>
      <c r="E661" s="178" t="s">
        <v>725</v>
      </c>
      <c r="F661" s="179">
        <v>78</v>
      </c>
      <c r="G661" s="184">
        <v>0</v>
      </c>
      <c r="H661" s="181">
        <f t="shared" si="119"/>
        <v>-1</v>
      </c>
      <c r="I661" s="192"/>
      <c r="J661" s="185">
        <v>1</v>
      </c>
    </row>
    <row r="662" spans="2:10">
      <c r="B662" s="174" t="str">
        <f t="shared" si="109"/>
        <v>0</v>
      </c>
      <c r="C662" s="174" t="str">
        <f t="shared" si="117"/>
        <v>0</v>
      </c>
      <c r="D662" s="177">
        <v>2100408</v>
      </c>
      <c r="E662" s="178" t="s">
        <v>726</v>
      </c>
      <c r="F662" s="179">
        <v>2678</v>
      </c>
      <c r="G662" s="184">
        <v>1541</v>
      </c>
      <c r="H662" s="181">
        <f t="shared" si="119"/>
        <v>-0.424570575056012</v>
      </c>
      <c r="I662" s="192"/>
      <c r="J662" s="185">
        <v>1</v>
      </c>
    </row>
    <row r="663" spans="2:10">
      <c r="B663" s="174" t="str">
        <f t="shared" si="109"/>
        <v>0</v>
      </c>
      <c r="C663" s="174" t="str">
        <f t="shared" si="117"/>
        <v>0</v>
      </c>
      <c r="D663" s="177">
        <v>2100409</v>
      </c>
      <c r="E663" s="178" t="s">
        <v>727</v>
      </c>
      <c r="F663" s="179">
        <v>2201</v>
      </c>
      <c r="G663" s="184">
        <v>3442</v>
      </c>
      <c r="H663" s="181">
        <f t="shared" si="119"/>
        <v>0.563834620626988</v>
      </c>
      <c r="I663" s="192"/>
      <c r="J663" s="185">
        <v>1</v>
      </c>
    </row>
    <row r="664" spans="2:10">
      <c r="B664" s="174" t="str">
        <f t="shared" si="109"/>
        <v>0</v>
      </c>
      <c r="C664" s="174" t="str">
        <f t="shared" si="117"/>
        <v>1</v>
      </c>
      <c r="D664" s="177">
        <v>2100410</v>
      </c>
      <c r="E664" s="178" t="s">
        <v>728</v>
      </c>
      <c r="F664" s="179">
        <v>0</v>
      </c>
      <c r="G664" s="184">
        <v>528</v>
      </c>
      <c r="H664" s="181" t="s">
        <v>27</v>
      </c>
      <c r="I664" s="192"/>
      <c r="J664" s="185">
        <v>1</v>
      </c>
    </row>
    <row r="665" spans="2:10">
      <c r="B665" s="174" t="str">
        <f t="shared" si="109"/>
        <v>0</v>
      </c>
      <c r="C665" s="174" t="str">
        <f t="shared" si="117"/>
        <v>9</v>
      </c>
      <c r="D665" s="177">
        <v>2100499</v>
      </c>
      <c r="E665" s="178" t="s">
        <v>729</v>
      </c>
      <c r="F665" s="179">
        <v>323</v>
      </c>
      <c r="G665" s="184">
        <v>75</v>
      </c>
      <c r="H665" s="181">
        <f t="shared" si="119"/>
        <v>-0.767801857585139</v>
      </c>
      <c r="I665" s="192"/>
      <c r="J665" s="185">
        <v>1</v>
      </c>
    </row>
    <row r="666" spans="2:10">
      <c r="B666" s="174" t="str">
        <f t="shared" si="109"/>
        <v>0</v>
      </c>
      <c r="C666" s="174" t="str">
        <f t="shared" si="117"/>
        <v/>
      </c>
      <c r="D666" s="177">
        <v>21006</v>
      </c>
      <c r="E666" s="178" t="s">
        <v>730</v>
      </c>
      <c r="F666" s="179">
        <f t="shared" ref="F666:H666" si="121">SUM(F667:F668)</f>
        <v>272</v>
      </c>
      <c r="G666" s="180">
        <f t="shared" si="121"/>
        <v>306</v>
      </c>
      <c r="H666" s="181">
        <f t="shared" si="119"/>
        <v>0.125</v>
      </c>
      <c r="I666" s="192"/>
    </row>
    <row r="667" spans="2:10">
      <c r="B667" s="174" t="str">
        <f t="shared" si="109"/>
        <v>0</v>
      </c>
      <c r="C667" s="174" t="str">
        <f t="shared" si="117"/>
        <v>0</v>
      </c>
      <c r="D667" s="177">
        <v>2100601</v>
      </c>
      <c r="E667" s="178" t="s">
        <v>731</v>
      </c>
      <c r="F667" s="179">
        <v>272</v>
      </c>
      <c r="G667" s="184">
        <v>306</v>
      </c>
      <c r="H667" s="181">
        <f t="shared" si="119"/>
        <v>0.125</v>
      </c>
      <c r="I667" s="192"/>
      <c r="J667" s="185">
        <v>1</v>
      </c>
    </row>
    <row r="668" spans="2:10">
      <c r="B668" s="174" t="str">
        <f t="shared" si="109"/>
        <v>0</v>
      </c>
      <c r="C668" s="174" t="str">
        <f t="shared" si="117"/>
        <v>9</v>
      </c>
      <c r="D668" s="177">
        <v>2100699</v>
      </c>
      <c r="E668" s="178" t="s">
        <v>732</v>
      </c>
      <c r="F668" s="179">
        <v>0</v>
      </c>
      <c r="G668" s="184">
        <v>0</v>
      </c>
      <c r="H668" s="181" t="s">
        <v>27</v>
      </c>
      <c r="I668" s="192"/>
      <c r="J668" s="185">
        <v>1</v>
      </c>
    </row>
    <row r="669" spans="2:10">
      <c r="B669" s="174" t="str">
        <f t="shared" si="109"/>
        <v>0</v>
      </c>
      <c r="C669" s="174" t="str">
        <f t="shared" si="117"/>
        <v/>
      </c>
      <c r="D669" s="177">
        <v>21007</v>
      </c>
      <c r="E669" s="178" t="s">
        <v>733</v>
      </c>
      <c r="F669" s="179">
        <f t="shared" ref="F669:H669" si="122">SUM(F670:F672)</f>
        <v>635</v>
      </c>
      <c r="G669" s="180">
        <f t="shared" si="122"/>
        <v>784</v>
      </c>
      <c r="H669" s="181">
        <f t="shared" si="119"/>
        <v>0.234645669291339</v>
      </c>
      <c r="I669" s="192"/>
    </row>
    <row r="670" spans="2:10">
      <c r="B670" s="174" t="str">
        <f t="shared" si="109"/>
        <v>0</v>
      </c>
      <c r="C670" s="174" t="str">
        <f t="shared" si="117"/>
        <v>1</v>
      </c>
      <c r="D670" s="177">
        <v>2100716</v>
      </c>
      <c r="E670" s="178" t="s">
        <v>734</v>
      </c>
      <c r="F670" s="179">
        <v>0</v>
      </c>
      <c r="G670" s="184">
        <v>0</v>
      </c>
      <c r="H670" s="181" t="s">
        <v>27</v>
      </c>
      <c r="I670" s="192"/>
      <c r="J670" s="185">
        <v>1</v>
      </c>
    </row>
    <row r="671" spans="2:10">
      <c r="B671" s="174" t="str">
        <f t="shared" si="109"/>
        <v>0</v>
      </c>
      <c r="C671" s="174" t="str">
        <f t="shared" si="117"/>
        <v>1</v>
      </c>
      <c r="D671" s="177">
        <v>2100717</v>
      </c>
      <c r="E671" s="178" t="s">
        <v>735</v>
      </c>
      <c r="F671" s="179">
        <v>421</v>
      </c>
      <c r="G671" s="184">
        <v>611</v>
      </c>
      <c r="H671" s="181">
        <f t="shared" si="119"/>
        <v>0.451306413301663</v>
      </c>
      <c r="I671" s="192"/>
      <c r="J671" s="185">
        <v>1</v>
      </c>
    </row>
    <row r="672" spans="2:10">
      <c r="B672" s="174" t="str">
        <f t="shared" ref="B672:B735" si="123">MID(D672,4,1)</f>
        <v>0</v>
      </c>
      <c r="C672" s="174" t="str">
        <f t="shared" si="117"/>
        <v>9</v>
      </c>
      <c r="D672" s="177">
        <v>2100799</v>
      </c>
      <c r="E672" s="178" t="s">
        <v>736</v>
      </c>
      <c r="F672" s="179">
        <v>214</v>
      </c>
      <c r="G672" s="184">
        <v>173</v>
      </c>
      <c r="H672" s="181">
        <f t="shared" si="119"/>
        <v>-0.191588785046729</v>
      </c>
      <c r="I672" s="192"/>
      <c r="J672" s="185">
        <v>1</v>
      </c>
    </row>
    <row r="673" spans="2:10">
      <c r="B673" s="174" t="str">
        <f t="shared" si="123"/>
        <v>1</v>
      </c>
      <c r="C673" s="174" t="str">
        <f t="shared" si="117"/>
        <v/>
      </c>
      <c r="D673" s="177">
        <v>21011</v>
      </c>
      <c r="E673" s="178" t="s">
        <v>737</v>
      </c>
      <c r="F673" s="179">
        <f t="shared" ref="F673:H673" si="124">SUM(F674:F677)</f>
        <v>5049</v>
      </c>
      <c r="G673" s="180">
        <f t="shared" si="124"/>
        <v>5786</v>
      </c>
      <c r="H673" s="181">
        <f t="shared" si="119"/>
        <v>0.145969498910675</v>
      </c>
      <c r="I673" s="192"/>
    </row>
    <row r="674" spans="2:10">
      <c r="B674" s="174" t="str">
        <f t="shared" si="123"/>
        <v>1</v>
      </c>
      <c r="C674" s="174" t="str">
        <f t="shared" si="117"/>
        <v>0</v>
      </c>
      <c r="D674" s="177">
        <v>2101101</v>
      </c>
      <c r="E674" s="178" t="s">
        <v>738</v>
      </c>
      <c r="F674" s="179">
        <v>1144</v>
      </c>
      <c r="G674" s="184">
        <v>1392</v>
      </c>
      <c r="H674" s="181">
        <f t="shared" si="119"/>
        <v>0.216783216783217</v>
      </c>
      <c r="I674" s="192"/>
      <c r="J674" s="185">
        <v>1</v>
      </c>
    </row>
    <row r="675" spans="2:10">
      <c r="B675" s="174" t="str">
        <f t="shared" si="123"/>
        <v>1</v>
      </c>
      <c r="C675" s="174" t="str">
        <f t="shared" si="117"/>
        <v>0</v>
      </c>
      <c r="D675" s="177">
        <v>2101102</v>
      </c>
      <c r="E675" s="178" t="s">
        <v>739</v>
      </c>
      <c r="F675" s="179">
        <v>3158</v>
      </c>
      <c r="G675" s="184">
        <v>3406</v>
      </c>
      <c r="H675" s="181">
        <f t="shared" si="119"/>
        <v>0.0785307156428119</v>
      </c>
      <c r="I675" s="192"/>
      <c r="J675" s="185">
        <v>1</v>
      </c>
    </row>
    <row r="676" spans="2:10">
      <c r="B676" s="174" t="str">
        <f t="shared" si="123"/>
        <v>1</v>
      </c>
      <c r="C676" s="174" t="str">
        <f t="shared" si="117"/>
        <v>0</v>
      </c>
      <c r="D676" s="177">
        <v>2101103</v>
      </c>
      <c r="E676" s="178" t="s">
        <v>740</v>
      </c>
      <c r="F676" s="179">
        <v>747</v>
      </c>
      <c r="G676" s="184">
        <v>988</v>
      </c>
      <c r="H676" s="181">
        <f t="shared" si="119"/>
        <v>0.322623828647925</v>
      </c>
      <c r="I676" s="192"/>
      <c r="J676" s="185">
        <v>1</v>
      </c>
    </row>
    <row r="677" spans="2:10">
      <c r="B677" s="174" t="str">
        <f t="shared" si="123"/>
        <v>1</v>
      </c>
      <c r="C677" s="174" t="str">
        <f t="shared" si="117"/>
        <v>9</v>
      </c>
      <c r="D677" s="177">
        <v>2101199</v>
      </c>
      <c r="E677" s="178" t="s">
        <v>741</v>
      </c>
      <c r="F677" s="179">
        <v>0</v>
      </c>
      <c r="G677" s="184">
        <v>0</v>
      </c>
      <c r="H677" s="181" t="s">
        <v>27</v>
      </c>
      <c r="I677" s="192"/>
      <c r="J677" s="185">
        <v>1</v>
      </c>
    </row>
    <row r="678" spans="2:10">
      <c r="B678" s="174" t="str">
        <f t="shared" si="123"/>
        <v>1</v>
      </c>
      <c r="C678" s="174" t="str">
        <f t="shared" si="117"/>
        <v/>
      </c>
      <c r="D678" s="177">
        <v>21012</v>
      </c>
      <c r="E678" s="178" t="s">
        <v>742</v>
      </c>
      <c r="F678" s="179">
        <f t="shared" ref="F678:H678" si="125">SUM(F679:F681)</f>
        <v>0</v>
      </c>
      <c r="G678" s="180">
        <f t="shared" si="125"/>
        <v>0</v>
      </c>
      <c r="H678" s="181" t="s">
        <v>27</v>
      </c>
      <c r="I678" s="192"/>
    </row>
    <row r="679" spans="2:10">
      <c r="B679" s="174" t="str">
        <f t="shared" si="123"/>
        <v>1</v>
      </c>
      <c r="C679" s="174" t="str">
        <f t="shared" si="117"/>
        <v>0</v>
      </c>
      <c r="D679" s="177">
        <v>2101201</v>
      </c>
      <c r="E679" s="178" t="s">
        <v>743</v>
      </c>
      <c r="F679" s="179">
        <v>0</v>
      </c>
      <c r="G679" s="184">
        <v>0</v>
      </c>
      <c r="H679" s="181" t="s">
        <v>27</v>
      </c>
      <c r="I679" s="192"/>
      <c r="J679" s="185">
        <v>1</v>
      </c>
    </row>
    <row r="680" spans="2:10">
      <c r="B680" s="174" t="str">
        <f t="shared" si="123"/>
        <v>1</v>
      </c>
      <c r="C680" s="174" t="str">
        <f t="shared" si="117"/>
        <v>0</v>
      </c>
      <c r="D680" s="177">
        <v>2101202</v>
      </c>
      <c r="E680" s="178" t="s">
        <v>744</v>
      </c>
      <c r="F680" s="179">
        <v>0</v>
      </c>
      <c r="G680" s="184">
        <v>0</v>
      </c>
      <c r="H680" s="181" t="s">
        <v>27</v>
      </c>
      <c r="I680" s="192"/>
      <c r="J680" s="185">
        <v>1</v>
      </c>
    </row>
    <row r="681" spans="2:10">
      <c r="B681" s="174" t="str">
        <f t="shared" si="123"/>
        <v>1</v>
      </c>
      <c r="C681" s="174" t="str">
        <f t="shared" si="117"/>
        <v>9</v>
      </c>
      <c r="D681" s="177">
        <v>2101299</v>
      </c>
      <c r="E681" s="178" t="s">
        <v>745</v>
      </c>
      <c r="F681" s="179">
        <v>0</v>
      </c>
      <c r="G681" s="184">
        <v>0</v>
      </c>
      <c r="H681" s="181" t="s">
        <v>27</v>
      </c>
      <c r="I681" s="192"/>
      <c r="J681" s="185">
        <v>1</v>
      </c>
    </row>
    <row r="682" spans="2:10">
      <c r="B682" s="174" t="str">
        <f t="shared" si="123"/>
        <v>1</v>
      </c>
      <c r="C682" s="174" t="str">
        <f t="shared" si="117"/>
        <v/>
      </c>
      <c r="D682" s="177">
        <v>21013</v>
      </c>
      <c r="E682" s="178" t="s">
        <v>746</v>
      </c>
      <c r="F682" s="179">
        <f t="shared" ref="F682:H682" si="126">SUM(F683:F685)</f>
        <v>3207</v>
      </c>
      <c r="G682" s="180">
        <f t="shared" si="126"/>
        <v>3582</v>
      </c>
      <c r="H682" s="181">
        <f t="shared" si="119"/>
        <v>0.116931711880262</v>
      </c>
      <c r="I682" s="192"/>
    </row>
    <row r="683" spans="2:10">
      <c r="B683" s="174" t="str">
        <f t="shared" si="123"/>
        <v>1</v>
      </c>
      <c r="C683" s="174" t="str">
        <f t="shared" si="117"/>
        <v>0</v>
      </c>
      <c r="D683" s="177">
        <v>2101301</v>
      </c>
      <c r="E683" s="178" t="s">
        <v>747</v>
      </c>
      <c r="F683" s="179">
        <v>2912</v>
      </c>
      <c r="G683" s="184">
        <v>3582</v>
      </c>
      <c r="H683" s="181">
        <f t="shared" si="119"/>
        <v>0.230082417582418</v>
      </c>
      <c r="I683" s="192"/>
      <c r="J683" s="185">
        <v>1</v>
      </c>
    </row>
    <row r="684" spans="2:10">
      <c r="B684" s="174" t="str">
        <f t="shared" si="123"/>
        <v>1</v>
      </c>
      <c r="C684" s="174" t="str">
        <f t="shared" si="117"/>
        <v>0</v>
      </c>
      <c r="D684" s="177">
        <v>2101302</v>
      </c>
      <c r="E684" s="178" t="s">
        <v>748</v>
      </c>
      <c r="F684" s="179">
        <v>27</v>
      </c>
      <c r="G684" s="184">
        <v>0</v>
      </c>
      <c r="H684" s="181">
        <f t="shared" si="119"/>
        <v>-1</v>
      </c>
      <c r="I684" s="192"/>
      <c r="J684" s="185">
        <v>1</v>
      </c>
    </row>
    <row r="685" spans="2:10">
      <c r="B685" s="174" t="str">
        <f t="shared" si="123"/>
        <v>1</v>
      </c>
      <c r="C685" s="174" t="str">
        <f t="shared" si="117"/>
        <v>9</v>
      </c>
      <c r="D685" s="177">
        <v>2101399</v>
      </c>
      <c r="E685" s="178" t="s">
        <v>749</v>
      </c>
      <c r="F685" s="179">
        <v>268</v>
      </c>
      <c r="G685" s="184">
        <v>0</v>
      </c>
      <c r="H685" s="181">
        <f t="shared" si="119"/>
        <v>-1</v>
      </c>
      <c r="I685" s="192"/>
      <c r="J685" s="185">
        <v>1</v>
      </c>
    </row>
    <row r="686" spans="2:10">
      <c r="B686" s="174" t="str">
        <f t="shared" si="123"/>
        <v>1</v>
      </c>
      <c r="C686" s="174" t="str">
        <f t="shared" si="117"/>
        <v/>
      </c>
      <c r="D686" s="177">
        <v>21014</v>
      </c>
      <c r="E686" s="178" t="s">
        <v>750</v>
      </c>
      <c r="F686" s="179">
        <f t="shared" ref="F686:H686" si="127">SUM(F687:F688)</f>
        <v>8</v>
      </c>
      <c r="G686" s="180">
        <f t="shared" si="127"/>
        <v>8</v>
      </c>
      <c r="H686" s="181">
        <f t="shared" si="119"/>
        <v>0</v>
      </c>
      <c r="I686" s="192"/>
    </row>
    <row r="687" spans="2:10">
      <c r="B687" s="174" t="str">
        <f t="shared" si="123"/>
        <v>1</v>
      </c>
      <c r="C687" s="174" t="str">
        <f t="shared" si="117"/>
        <v>0</v>
      </c>
      <c r="D687" s="177">
        <v>2101401</v>
      </c>
      <c r="E687" s="178" t="s">
        <v>751</v>
      </c>
      <c r="F687" s="179">
        <v>8</v>
      </c>
      <c r="G687" s="184">
        <v>8</v>
      </c>
      <c r="H687" s="181">
        <f t="shared" si="119"/>
        <v>0</v>
      </c>
      <c r="I687" s="192"/>
      <c r="J687" s="185">
        <v>1</v>
      </c>
    </row>
    <row r="688" spans="2:10">
      <c r="B688" s="174" t="str">
        <f t="shared" si="123"/>
        <v>1</v>
      </c>
      <c r="C688" s="174" t="str">
        <f t="shared" si="117"/>
        <v>9</v>
      </c>
      <c r="D688" s="177">
        <v>2101499</v>
      </c>
      <c r="E688" s="178" t="s">
        <v>752</v>
      </c>
      <c r="F688" s="179">
        <v>0</v>
      </c>
      <c r="G688" s="184">
        <v>0</v>
      </c>
      <c r="H688" s="181" t="s">
        <v>27</v>
      </c>
      <c r="I688" s="192"/>
      <c r="J688" s="185">
        <v>1</v>
      </c>
    </row>
    <row r="689" spans="2:10">
      <c r="B689" s="174" t="str">
        <f t="shared" si="123"/>
        <v>1</v>
      </c>
      <c r="C689" s="174" t="str">
        <f t="shared" si="117"/>
        <v/>
      </c>
      <c r="D689" s="177">
        <v>21015</v>
      </c>
      <c r="E689" s="178" t="s">
        <v>753</v>
      </c>
      <c r="F689" s="179">
        <f t="shared" ref="F689:H689" si="128">SUM(F690:F697)</f>
        <v>209</v>
      </c>
      <c r="G689" s="180">
        <f t="shared" si="128"/>
        <v>477</v>
      </c>
      <c r="H689" s="181">
        <f t="shared" si="119"/>
        <v>1.2822966507177</v>
      </c>
      <c r="I689" s="192"/>
    </row>
    <row r="690" spans="2:10">
      <c r="B690" s="174" t="str">
        <f t="shared" si="123"/>
        <v>1</v>
      </c>
      <c r="C690" s="174" t="str">
        <f t="shared" si="117"/>
        <v>0</v>
      </c>
      <c r="D690" s="177">
        <v>2101501</v>
      </c>
      <c r="E690" s="178" t="s">
        <v>54</v>
      </c>
      <c r="F690" s="179">
        <v>95</v>
      </c>
      <c r="G690" s="184">
        <v>102</v>
      </c>
      <c r="H690" s="181">
        <f t="shared" si="119"/>
        <v>0.0736842105263158</v>
      </c>
      <c r="I690" s="192"/>
      <c r="J690" s="185">
        <v>1</v>
      </c>
    </row>
    <row r="691" spans="2:10">
      <c r="B691" s="174" t="str">
        <f t="shared" si="123"/>
        <v>1</v>
      </c>
      <c r="C691" s="174" t="str">
        <f t="shared" si="117"/>
        <v>0</v>
      </c>
      <c r="D691" s="177">
        <v>2101502</v>
      </c>
      <c r="E691" s="178" t="s">
        <v>56</v>
      </c>
      <c r="F691" s="179">
        <v>0</v>
      </c>
      <c r="G691" s="184">
        <v>1</v>
      </c>
      <c r="H691" s="181" t="s">
        <v>27</v>
      </c>
      <c r="I691" s="192"/>
      <c r="J691" s="185">
        <v>1</v>
      </c>
    </row>
    <row r="692" spans="2:10">
      <c r="B692" s="174" t="str">
        <f t="shared" si="123"/>
        <v>1</v>
      </c>
      <c r="C692" s="174" t="str">
        <f t="shared" si="117"/>
        <v>0</v>
      </c>
      <c r="D692" s="177">
        <v>2101503</v>
      </c>
      <c r="E692" s="178" t="s">
        <v>58</v>
      </c>
      <c r="F692" s="179">
        <v>0</v>
      </c>
      <c r="G692" s="184">
        <v>0</v>
      </c>
      <c r="H692" s="181" t="s">
        <v>27</v>
      </c>
      <c r="I692" s="192"/>
      <c r="J692" s="185">
        <v>1</v>
      </c>
    </row>
    <row r="693" spans="2:10">
      <c r="B693" s="174" t="str">
        <f t="shared" si="123"/>
        <v>1</v>
      </c>
      <c r="C693" s="174" t="str">
        <f t="shared" si="117"/>
        <v>0</v>
      </c>
      <c r="D693" s="177">
        <v>2101504</v>
      </c>
      <c r="E693" s="178" t="s">
        <v>152</v>
      </c>
      <c r="F693" s="179">
        <v>0</v>
      </c>
      <c r="G693" s="184">
        <v>0</v>
      </c>
      <c r="H693" s="181" t="s">
        <v>27</v>
      </c>
      <c r="I693" s="192"/>
      <c r="J693" s="185">
        <v>1</v>
      </c>
    </row>
    <row r="694" spans="2:10">
      <c r="B694" s="174" t="str">
        <f t="shared" si="123"/>
        <v>1</v>
      </c>
      <c r="C694" s="174" t="str">
        <f t="shared" si="117"/>
        <v>0</v>
      </c>
      <c r="D694" s="177">
        <v>2101505</v>
      </c>
      <c r="E694" s="178" t="s">
        <v>754</v>
      </c>
      <c r="F694" s="179">
        <v>93</v>
      </c>
      <c r="G694" s="184">
        <v>109</v>
      </c>
      <c r="H694" s="181">
        <f t="shared" si="119"/>
        <v>0.172043010752688</v>
      </c>
      <c r="I694" s="192"/>
      <c r="J694" s="185">
        <v>1</v>
      </c>
    </row>
    <row r="695" spans="2:10">
      <c r="B695" s="174" t="str">
        <f t="shared" si="123"/>
        <v>1</v>
      </c>
      <c r="C695" s="174" t="str">
        <f t="shared" si="117"/>
        <v>0</v>
      </c>
      <c r="D695" s="177">
        <v>2101506</v>
      </c>
      <c r="E695" s="178" t="s">
        <v>755</v>
      </c>
      <c r="F695" s="179">
        <v>0</v>
      </c>
      <c r="G695" s="184">
        <v>0</v>
      </c>
      <c r="H695" s="181" t="s">
        <v>27</v>
      </c>
      <c r="I695" s="192"/>
      <c r="J695" s="185">
        <v>1</v>
      </c>
    </row>
    <row r="696" spans="2:10">
      <c r="B696" s="174" t="str">
        <f t="shared" si="123"/>
        <v>1</v>
      </c>
      <c r="C696" s="174" t="str">
        <f t="shared" si="117"/>
        <v>5</v>
      </c>
      <c r="D696" s="177">
        <v>2101550</v>
      </c>
      <c r="E696" s="178" t="s">
        <v>72</v>
      </c>
      <c r="F696" s="179">
        <v>0</v>
      </c>
      <c r="G696" s="184">
        <v>265</v>
      </c>
      <c r="H696" s="181" t="s">
        <v>27</v>
      </c>
      <c r="I696" s="192"/>
      <c r="J696" s="185">
        <v>1</v>
      </c>
    </row>
    <row r="697" spans="2:10">
      <c r="B697" s="174" t="str">
        <f t="shared" si="123"/>
        <v>1</v>
      </c>
      <c r="C697" s="174" t="str">
        <f t="shared" si="117"/>
        <v>9</v>
      </c>
      <c r="D697" s="177">
        <v>2101599</v>
      </c>
      <c r="E697" s="178" t="s">
        <v>756</v>
      </c>
      <c r="F697" s="179">
        <v>21</v>
      </c>
      <c r="G697" s="184">
        <v>0</v>
      </c>
      <c r="H697" s="181">
        <f t="shared" si="119"/>
        <v>-1</v>
      </c>
      <c r="I697" s="192"/>
      <c r="J697" s="185">
        <v>1</v>
      </c>
    </row>
    <row r="698" spans="2:10">
      <c r="B698" s="174" t="str">
        <f t="shared" si="123"/>
        <v>1</v>
      </c>
      <c r="C698" s="174" t="str">
        <f t="shared" si="117"/>
        <v/>
      </c>
      <c r="D698" s="177">
        <v>21016</v>
      </c>
      <c r="E698" s="178" t="s">
        <v>757</v>
      </c>
      <c r="F698" s="179">
        <v>7</v>
      </c>
      <c r="G698" s="184">
        <v>158</v>
      </c>
      <c r="H698" s="181">
        <f t="shared" si="119"/>
        <v>21.5714285714286</v>
      </c>
      <c r="I698" s="192"/>
    </row>
    <row r="699" spans="2:10">
      <c r="B699" s="174" t="str">
        <f t="shared" si="123"/>
        <v>9</v>
      </c>
      <c r="C699" s="174" t="str">
        <f t="shared" si="117"/>
        <v/>
      </c>
      <c r="D699" s="177">
        <v>21099</v>
      </c>
      <c r="E699" s="196" t="s">
        <v>758</v>
      </c>
      <c r="F699" s="179">
        <v>60</v>
      </c>
      <c r="G699" s="184">
        <v>657</v>
      </c>
      <c r="H699" s="181">
        <f t="shared" si="119"/>
        <v>9.95</v>
      </c>
      <c r="I699" s="192"/>
    </row>
    <row r="700" spans="2:10">
      <c r="B700" s="174" t="str">
        <f t="shared" si="123"/>
        <v/>
      </c>
      <c r="C700" s="174" t="str">
        <f t="shared" si="117"/>
        <v/>
      </c>
      <c r="D700" s="177">
        <v>211</v>
      </c>
      <c r="E700" s="196" t="s">
        <v>759</v>
      </c>
      <c r="F700" s="179">
        <f t="shared" ref="F700:H700" si="129">SUM(F701,F711,F715,F724,F731,F738,F744,F747,F750,F751,F752,F758,F759,F760,F771)</f>
        <v>19469</v>
      </c>
      <c r="G700" s="180">
        <f t="shared" si="129"/>
        <v>18920</v>
      </c>
      <c r="H700" s="181">
        <f t="shared" si="119"/>
        <v>-0.0281986748163747</v>
      </c>
      <c r="I700" s="192"/>
    </row>
    <row r="701" spans="2:10">
      <c r="B701" s="174" t="str">
        <f t="shared" si="123"/>
        <v>0</v>
      </c>
      <c r="C701" s="174" t="str">
        <f t="shared" si="117"/>
        <v/>
      </c>
      <c r="D701" s="177">
        <v>21101</v>
      </c>
      <c r="E701" s="196" t="s">
        <v>760</v>
      </c>
      <c r="F701" s="179">
        <f t="shared" ref="F701:H701" si="130">SUM(F702:F710)</f>
        <v>26</v>
      </c>
      <c r="G701" s="180">
        <f t="shared" si="130"/>
        <v>125</v>
      </c>
      <c r="H701" s="181">
        <f t="shared" si="119"/>
        <v>3.80769230769231</v>
      </c>
      <c r="I701" s="192"/>
    </row>
    <row r="702" spans="2:10">
      <c r="B702" s="174" t="str">
        <f t="shared" si="123"/>
        <v>0</v>
      </c>
      <c r="C702" s="174" t="str">
        <f t="shared" si="117"/>
        <v>0</v>
      </c>
      <c r="D702" s="177">
        <v>2110101</v>
      </c>
      <c r="E702" s="196" t="s">
        <v>54</v>
      </c>
      <c r="F702" s="179">
        <v>0</v>
      </c>
      <c r="G702" s="184">
        <v>0</v>
      </c>
      <c r="H702" s="181" t="s">
        <v>27</v>
      </c>
      <c r="I702" s="192"/>
      <c r="J702" s="185">
        <v>1</v>
      </c>
    </row>
    <row r="703" spans="2:10">
      <c r="B703" s="174" t="str">
        <f t="shared" si="123"/>
        <v>0</v>
      </c>
      <c r="C703" s="174" t="str">
        <f t="shared" si="117"/>
        <v>0</v>
      </c>
      <c r="D703" s="177">
        <v>2110102</v>
      </c>
      <c r="E703" s="196" t="s">
        <v>56</v>
      </c>
      <c r="F703" s="179">
        <v>26</v>
      </c>
      <c r="G703" s="184">
        <v>125</v>
      </c>
      <c r="H703" s="181">
        <f t="shared" si="119"/>
        <v>3.80769230769231</v>
      </c>
      <c r="I703" s="192"/>
      <c r="J703" s="185">
        <v>1</v>
      </c>
    </row>
    <row r="704" spans="2:10">
      <c r="B704" s="174" t="str">
        <f t="shared" si="123"/>
        <v>0</v>
      </c>
      <c r="C704" s="174" t="str">
        <f t="shared" si="117"/>
        <v>0</v>
      </c>
      <c r="D704" s="177">
        <v>2110103</v>
      </c>
      <c r="E704" s="196" t="s">
        <v>58</v>
      </c>
      <c r="F704" s="179">
        <v>0</v>
      </c>
      <c r="G704" s="184">
        <v>0</v>
      </c>
      <c r="H704" s="181" t="s">
        <v>27</v>
      </c>
      <c r="I704" s="192"/>
      <c r="J704" s="185">
        <v>1</v>
      </c>
    </row>
    <row r="705" spans="2:10">
      <c r="B705" s="174" t="str">
        <f t="shared" si="123"/>
        <v>0</v>
      </c>
      <c r="C705" s="174" t="str">
        <f t="shared" si="117"/>
        <v>0</v>
      </c>
      <c r="D705" s="177">
        <v>2110104</v>
      </c>
      <c r="E705" s="196" t="s">
        <v>761</v>
      </c>
      <c r="F705" s="179">
        <v>0</v>
      </c>
      <c r="G705" s="184">
        <v>0</v>
      </c>
      <c r="H705" s="181" t="s">
        <v>27</v>
      </c>
      <c r="I705" s="192"/>
      <c r="J705" s="185">
        <v>1</v>
      </c>
    </row>
    <row r="706" spans="2:10">
      <c r="B706" s="174" t="str">
        <f t="shared" si="123"/>
        <v>0</v>
      </c>
      <c r="C706" s="174" t="str">
        <f t="shared" si="117"/>
        <v>0</v>
      </c>
      <c r="D706" s="177">
        <v>2110105</v>
      </c>
      <c r="E706" s="196" t="s">
        <v>762</v>
      </c>
      <c r="F706" s="179">
        <v>0</v>
      </c>
      <c r="G706" s="184">
        <v>0</v>
      </c>
      <c r="H706" s="181" t="s">
        <v>27</v>
      </c>
      <c r="I706" s="192"/>
      <c r="J706" s="185">
        <v>1</v>
      </c>
    </row>
    <row r="707" spans="2:10">
      <c r="B707" s="174" t="str">
        <f t="shared" si="123"/>
        <v>0</v>
      </c>
      <c r="C707" s="174" t="str">
        <f t="shared" si="117"/>
        <v>0</v>
      </c>
      <c r="D707" s="177">
        <v>2110106</v>
      </c>
      <c r="E707" s="196" t="s">
        <v>763</v>
      </c>
      <c r="F707" s="179">
        <v>0</v>
      </c>
      <c r="G707" s="184">
        <v>0</v>
      </c>
      <c r="H707" s="181" t="s">
        <v>27</v>
      </c>
      <c r="I707" s="192"/>
      <c r="J707" s="185">
        <v>1</v>
      </c>
    </row>
    <row r="708" spans="2:10">
      <c r="B708" s="174" t="str">
        <f t="shared" si="123"/>
        <v>0</v>
      </c>
      <c r="C708" s="174" t="str">
        <f t="shared" si="117"/>
        <v>0</v>
      </c>
      <c r="D708" s="177">
        <v>2110107</v>
      </c>
      <c r="E708" s="196" t="s">
        <v>764</v>
      </c>
      <c r="F708" s="179">
        <v>0</v>
      </c>
      <c r="G708" s="184">
        <v>0</v>
      </c>
      <c r="H708" s="181" t="s">
        <v>27</v>
      </c>
      <c r="I708" s="192"/>
      <c r="J708" s="185">
        <v>1</v>
      </c>
    </row>
    <row r="709" spans="2:10">
      <c r="B709" s="174" t="str">
        <f t="shared" si="123"/>
        <v>0</v>
      </c>
      <c r="C709" s="174" t="str">
        <f t="shared" si="117"/>
        <v>0</v>
      </c>
      <c r="D709" s="177">
        <v>2110108</v>
      </c>
      <c r="E709" s="196" t="s">
        <v>765</v>
      </c>
      <c r="F709" s="179">
        <v>0</v>
      </c>
      <c r="G709" s="184">
        <v>0</v>
      </c>
      <c r="H709" s="181" t="s">
        <v>27</v>
      </c>
      <c r="I709" s="192"/>
      <c r="J709" s="185">
        <v>1</v>
      </c>
    </row>
    <row r="710" spans="2:10">
      <c r="B710" s="174" t="str">
        <f t="shared" si="123"/>
        <v>0</v>
      </c>
      <c r="C710" s="174" t="str">
        <f t="shared" si="117"/>
        <v>9</v>
      </c>
      <c r="D710" s="177">
        <v>2110199</v>
      </c>
      <c r="E710" s="196" t="s">
        <v>766</v>
      </c>
      <c r="F710" s="179">
        <v>0</v>
      </c>
      <c r="G710" s="184">
        <v>0</v>
      </c>
      <c r="H710" s="181" t="s">
        <v>27</v>
      </c>
      <c r="I710" s="192"/>
      <c r="J710" s="185">
        <v>1</v>
      </c>
    </row>
    <row r="711" spans="2:10">
      <c r="B711" s="174" t="str">
        <f t="shared" si="123"/>
        <v>0</v>
      </c>
      <c r="C711" s="174" t="str">
        <f t="shared" si="117"/>
        <v/>
      </c>
      <c r="D711" s="177">
        <v>21102</v>
      </c>
      <c r="E711" s="196" t="s">
        <v>767</v>
      </c>
      <c r="F711" s="179">
        <f t="shared" ref="F711:H711" si="131">SUM(F712:F714)</f>
        <v>0</v>
      </c>
      <c r="G711" s="180">
        <f t="shared" si="131"/>
        <v>0</v>
      </c>
      <c r="H711" s="181" t="s">
        <v>27</v>
      </c>
      <c r="I711" s="192"/>
    </row>
    <row r="712" spans="2:10">
      <c r="B712" s="174" t="str">
        <f t="shared" si="123"/>
        <v>0</v>
      </c>
      <c r="C712" s="174" t="str">
        <f t="shared" ref="C712:C775" si="132">MID(D712,6,1)</f>
        <v>0</v>
      </c>
      <c r="D712" s="177">
        <v>2110203</v>
      </c>
      <c r="E712" s="196" t="s">
        <v>768</v>
      </c>
      <c r="F712" s="179">
        <v>0</v>
      </c>
      <c r="G712" s="184">
        <v>0</v>
      </c>
      <c r="H712" s="181" t="s">
        <v>27</v>
      </c>
      <c r="I712" s="192"/>
      <c r="J712" s="185">
        <v>1</v>
      </c>
    </row>
    <row r="713" spans="2:10">
      <c r="B713" s="174" t="str">
        <f t="shared" si="123"/>
        <v>0</v>
      </c>
      <c r="C713" s="174" t="str">
        <f t="shared" si="132"/>
        <v>0</v>
      </c>
      <c r="D713" s="177">
        <v>2110204</v>
      </c>
      <c r="E713" s="196" t="s">
        <v>769</v>
      </c>
      <c r="F713" s="179">
        <v>0</v>
      </c>
      <c r="G713" s="184">
        <v>0</v>
      </c>
      <c r="H713" s="181" t="s">
        <v>27</v>
      </c>
      <c r="I713" s="192"/>
      <c r="J713" s="185">
        <v>1</v>
      </c>
    </row>
    <row r="714" spans="2:10">
      <c r="B714" s="174" t="str">
        <f t="shared" si="123"/>
        <v>0</v>
      </c>
      <c r="C714" s="174" t="str">
        <f t="shared" si="132"/>
        <v>9</v>
      </c>
      <c r="D714" s="177">
        <v>2110299</v>
      </c>
      <c r="E714" s="196" t="s">
        <v>770</v>
      </c>
      <c r="F714" s="179">
        <v>0</v>
      </c>
      <c r="G714" s="184">
        <v>0</v>
      </c>
      <c r="H714" s="181" t="s">
        <v>27</v>
      </c>
      <c r="I714" s="192"/>
      <c r="J714" s="185">
        <v>1</v>
      </c>
    </row>
    <row r="715" spans="2:10">
      <c r="B715" s="174" t="str">
        <f t="shared" si="123"/>
        <v>0</v>
      </c>
      <c r="C715" s="174" t="str">
        <f t="shared" si="132"/>
        <v/>
      </c>
      <c r="D715" s="177">
        <v>21103</v>
      </c>
      <c r="E715" s="196" t="s">
        <v>771</v>
      </c>
      <c r="F715" s="179">
        <f t="shared" ref="F715:H715" si="133">SUM(F716:F723)</f>
        <v>4293</v>
      </c>
      <c r="G715" s="180">
        <f t="shared" si="133"/>
        <v>2122</v>
      </c>
      <c r="H715" s="181">
        <f>G715/$F715-1</f>
        <v>-0.505706964826462</v>
      </c>
      <c r="I715" s="192"/>
    </row>
    <row r="716" spans="2:10">
      <c r="B716" s="174" t="str">
        <f t="shared" si="123"/>
        <v>0</v>
      </c>
      <c r="C716" s="174" t="str">
        <f t="shared" si="132"/>
        <v>0</v>
      </c>
      <c r="D716" s="177">
        <v>2110301</v>
      </c>
      <c r="E716" s="196" t="s">
        <v>772</v>
      </c>
      <c r="F716" s="179">
        <v>440</v>
      </c>
      <c r="G716" s="184">
        <v>0</v>
      </c>
      <c r="H716" s="181">
        <f>G716/$F716-1</f>
        <v>-1</v>
      </c>
      <c r="I716" s="192"/>
      <c r="J716" s="185">
        <v>1</v>
      </c>
    </row>
    <row r="717" spans="2:10">
      <c r="B717" s="174" t="str">
        <f t="shared" si="123"/>
        <v>0</v>
      </c>
      <c r="C717" s="174" t="str">
        <f t="shared" si="132"/>
        <v>0</v>
      </c>
      <c r="D717" s="177">
        <v>2110302</v>
      </c>
      <c r="E717" s="196" t="s">
        <v>773</v>
      </c>
      <c r="F717" s="179">
        <v>3853</v>
      </c>
      <c r="G717" s="184">
        <v>1538</v>
      </c>
      <c r="H717" s="181">
        <f>G717/$F717-1</f>
        <v>-0.600830521671425</v>
      </c>
      <c r="I717" s="192"/>
      <c r="J717" s="185">
        <v>1</v>
      </c>
    </row>
    <row r="718" spans="2:10">
      <c r="B718" s="174" t="str">
        <f t="shared" si="123"/>
        <v>0</v>
      </c>
      <c r="C718" s="174" t="str">
        <f t="shared" si="132"/>
        <v>0</v>
      </c>
      <c r="D718" s="177">
        <v>2110303</v>
      </c>
      <c r="E718" s="196" t="s">
        <v>774</v>
      </c>
      <c r="F718" s="179">
        <v>0</v>
      </c>
      <c r="G718" s="184">
        <v>0</v>
      </c>
      <c r="H718" s="181" t="s">
        <v>27</v>
      </c>
      <c r="I718" s="192"/>
      <c r="J718" s="185">
        <v>1</v>
      </c>
    </row>
    <row r="719" spans="2:10">
      <c r="B719" s="174" t="str">
        <f t="shared" si="123"/>
        <v>0</v>
      </c>
      <c r="C719" s="174" t="str">
        <f t="shared" si="132"/>
        <v>0</v>
      </c>
      <c r="D719" s="177">
        <v>2110304</v>
      </c>
      <c r="E719" s="196" t="s">
        <v>775</v>
      </c>
      <c r="F719" s="179">
        <v>0</v>
      </c>
      <c r="G719" s="184">
        <v>0</v>
      </c>
      <c r="H719" s="181" t="s">
        <v>27</v>
      </c>
      <c r="I719" s="192"/>
      <c r="J719" s="185">
        <v>1</v>
      </c>
    </row>
    <row r="720" spans="2:10">
      <c r="B720" s="174" t="str">
        <f t="shared" si="123"/>
        <v>0</v>
      </c>
      <c r="C720" s="174" t="str">
        <f t="shared" si="132"/>
        <v>0</v>
      </c>
      <c r="D720" s="177">
        <v>2110305</v>
      </c>
      <c r="E720" s="196" t="s">
        <v>776</v>
      </c>
      <c r="F720" s="179">
        <v>0</v>
      </c>
      <c r="G720" s="184">
        <v>0</v>
      </c>
      <c r="H720" s="181" t="s">
        <v>27</v>
      </c>
      <c r="I720" s="192"/>
      <c r="J720" s="185">
        <v>1</v>
      </c>
    </row>
    <row r="721" spans="2:10">
      <c r="B721" s="174" t="str">
        <f t="shared" si="123"/>
        <v>0</v>
      </c>
      <c r="C721" s="174" t="str">
        <f t="shared" si="132"/>
        <v>0</v>
      </c>
      <c r="D721" s="177">
        <v>2110306</v>
      </c>
      <c r="E721" s="196" t="s">
        <v>777</v>
      </c>
      <c r="F721" s="179">
        <v>0</v>
      </c>
      <c r="G721" s="184">
        <v>0</v>
      </c>
      <c r="H721" s="181" t="s">
        <v>27</v>
      </c>
      <c r="I721" s="192"/>
      <c r="J721" s="185">
        <v>1</v>
      </c>
    </row>
    <row r="722" spans="2:10">
      <c r="B722" s="174" t="str">
        <f t="shared" si="123"/>
        <v>0</v>
      </c>
      <c r="C722" s="174" t="str">
        <f t="shared" si="132"/>
        <v>0</v>
      </c>
      <c r="D722" s="177">
        <v>2110307</v>
      </c>
      <c r="E722" s="196" t="s">
        <v>778</v>
      </c>
      <c r="F722" s="179">
        <v>0</v>
      </c>
      <c r="G722" s="184">
        <v>42</v>
      </c>
      <c r="H722" s="181" t="s">
        <v>27</v>
      </c>
      <c r="I722" s="192"/>
      <c r="J722" s="185">
        <v>1</v>
      </c>
    </row>
    <row r="723" spans="2:10">
      <c r="B723" s="174" t="str">
        <f t="shared" si="123"/>
        <v>0</v>
      </c>
      <c r="C723" s="174" t="str">
        <f t="shared" si="132"/>
        <v>9</v>
      </c>
      <c r="D723" s="177">
        <v>2110399</v>
      </c>
      <c r="E723" s="196" t="s">
        <v>779</v>
      </c>
      <c r="F723" s="179">
        <v>0</v>
      </c>
      <c r="G723" s="184">
        <v>542</v>
      </c>
      <c r="H723" s="181" t="s">
        <v>27</v>
      </c>
      <c r="I723" s="192"/>
      <c r="J723" s="185">
        <v>1</v>
      </c>
    </row>
    <row r="724" spans="2:10">
      <c r="B724" s="174" t="str">
        <f t="shared" si="123"/>
        <v>0</v>
      </c>
      <c r="C724" s="174" t="str">
        <f t="shared" si="132"/>
        <v/>
      </c>
      <c r="D724" s="177">
        <v>21104</v>
      </c>
      <c r="E724" s="196" t="s">
        <v>780</v>
      </c>
      <c r="F724" s="179">
        <f t="shared" ref="F724:H724" si="134">SUM(F725:F730)</f>
        <v>4504</v>
      </c>
      <c r="G724" s="180">
        <f t="shared" si="134"/>
        <v>3587</v>
      </c>
      <c r="H724" s="181">
        <f>G724/$F724-1</f>
        <v>-0.203596802841918</v>
      </c>
      <c r="I724" s="192"/>
    </row>
    <row r="725" spans="2:10">
      <c r="B725" s="174" t="str">
        <f t="shared" si="123"/>
        <v>0</v>
      </c>
      <c r="C725" s="174" t="str">
        <f t="shared" si="132"/>
        <v>0</v>
      </c>
      <c r="D725" s="177">
        <v>2110401</v>
      </c>
      <c r="E725" s="196" t="s">
        <v>781</v>
      </c>
      <c r="F725" s="179">
        <v>1095</v>
      </c>
      <c r="G725" s="184">
        <v>1300</v>
      </c>
      <c r="H725" s="181">
        <f>G725/$F725-1</f>
        <v>0.187214611872146</v>
      </c>
      <c r="I725" s="192"/>
      <c r="J725" s="185">
        <v>1</v>
      </c>
    </row>
    <row r="726" spans="2:10">
      <c r="B726" s="174" t="str">
        <f t="shared" si="123"/>
        <v>0</v>
      </c>
      <c r="C726" s="174" t="str">
        <f t="shared" si="132"/>
        <v>0</v>
      </c>
      <c r="D726" s="177">
        <v>2110402</v>
      </c>
      <c r="E726" s="196" t="s">
        <v>782</v>
      </c>
      <c r="F726" s="179">
        <v>2158</v>
      </c>
      <c r="G726" s="184">
        <v>1275</v>
      </c>
      <c r="H726" s="181">
        <f>G726/$F726-1</f>
        <v>-0.40917516218721</v>
      </c>
      <c r="I726" s="192"/>
      <c r="J726" s="185">
        <v>1</v>
      </c>
    </row>
    <row r="727" spans="2:10">
      <c r="B727" s="174" t="str">
        <f t="shared" si="123"/>
        <v>0</v>
      </c>
      <c r="C727" s="174" t="str">
        <f t="shared" si="132"/>
        <v>0</v>
      </c>
      <c r="D727" s="177">
        <v>2110404</v>
      </c>
      <c r="E727" s="196" t="s">
        <v>783</v>
      </c>
      <c r="F727" s="179">
        <v>0</v>
      </c>
      <c r="G727" s="184">
        <v>0</v>
      </c>
      <c r="H727" s="181" t="s">
        <v>27</v>
      </c>
      <c r="I727" s="192"/>
      <c r="J727" s="185">
        <v>1</v>
      </c>
    </row>
    <row r="728" spans="2:10">
      <c r="B728" s="174" t="str">
        <f t="shared" si="123"/>
        <v>0</v>
      </c>
      <c r="C728" s="174" t="str">
        <f t="shared" si="132"/>
        <v>0</v>
      </c>
      <c r="D728" s="177">
        <v>2110405</v>
      </c>
      <c r="E728" s="196" t="s">
        <v>784</v>
      </c>
      <c r="F728" s="179">
        <v>64</v>
      </c>
      <c r="G728" s="184">
        <v>293</v>
      </c>
      <c r="H728" s="181">
        <f>G728/$F728-1</f>
        <v>3.578125</v>
      </c>
      <c r="I728" s="192"/>
      <c r="J728" s="185">
        <v>1</v>
      </c>
    </row>
    <row r="729" spans="2:10">
      <c r="B729" s="174" t="str">
        <f t="shared" si="123"/>
        <v>0</v>
      </c>
      <c r="C729" s="174" t="str">
        <f t="shared" si="132"/>
        <v>0</v>
      </c>
      <c r="D729" s="177">
        <v>2110406</v>
      </c>
      <c r="E729" s="196" t="s">
        <v>785</v>
      </c>
      <c r="F729" s="179">
        <v>0</v>
      </c>
      <c r="G729" s="184">
        <v>0</v>
      </c>
      <c r="H729" s="181" t="s">
        <v>27</v>
      </c>
      <c r="I729" s="192"/>
      <c r="J729" s="185">
        <v>1</v>
      </c>
    </row>
    <row r="730" spans="2:10">
      <c r="B730" s="174" t="str">
        <f t="shared" si="123"/>
        <v>0</v>
      </c>
      <c r="C730" s="174" t="str">
        <f t="shared" si="132"/>
        <v>9</v>
      </c>
      <c r="D730" s="177">
        <v>2110499</v>
      </c>
      <c r="E730" s="196" t="s">
        <v>786</v>
      </c>
      <c r="F730" s="179">
        <v>1187</v>
      </c>
      <c r="G730" s="184">
        <v>719</v>
      </c>
      <c r="H730" s="181">
        <f>G730/$F730-1</f>
        <v>-0.394271272114575</v>
      </c>
      <c r="I730" s="192"/>
      <c r="J730" s="185">
        <v>1</v>
      </c>
    </row>
    <row r="731" spans="2:10">
      <c r="B731" s="174" t="str">
        <f t="shared" si="123"/>
        <v>0</v>
      </c>
      <c r="C731" s="174" t="str">
        <f t="shared" si="132"/>
        <v/>
      </c>
      <c r="D731" s="177">
        <v>21105</v>
      </c>
      <c r="E731" s="196" t="s">
        <v>787</v>
      </c>
      <c r="F731" s="179">
        <f t="shared" ref="F731:H731" si="135">SUM(F732:F737)</f>
        <v>-23</v>
      </c>
      <c r="G731" s="180">
        <f t="shared" si="135"/>
        <v>122</v>
      </c>
      <c r="H731" s="181">
        <f>G731/$F731-1</f>
        <v>-6.30434782608696</v>
      </c>
      <c r="I731" s="192"/>
    </row>
    <row r="732" spans="2:10">
      <c r="B732" s="174" t="str">
        <f t="shared" si="123"/>
        <v>0</v>
      </c>
      <c r="C732" s="174" t="str">
        <f t="shared" si="132"/>
        <v>0</v>
      </c>
      <c r="D732" s="177">
        <v>2110501</v>
      </c>
      <c r="E732" s="196" t="s">
        <v>788</v>
      </c>
      <c r="F732" s="179">
        <v>0</v>
      </c>
      <c r="G732" s="184">
        <v>122</v>
      </c>
      <c r="H732" s="181" t="s">
        <v>27</v>
      </c>
      <c r="I732" s="192"/>
      <c r="J732" s="185">
        <v>1</v>
      </c>
    </row>
    <row r="733" spans="2:10">
      <c r="B733" s="174" t="str">
        <f t="shared" si="123"/>
        <v>0</v>
      </c>
      <c r="C733" s="174" t="str">
        <f t="shared" si="132"/>
        <v>0</v>
      </c>
      <c r="D733" s="177">
        <v>2110502</v>
      </c>
      <c r="E733" s="196" t="s">
        <v>789</v>
      </c>
      <c r="F733" s="179">
        <v>-23</v>
      </c>
      <c r="G733" s="184">
        <v>0</v>
      </c>
      <c r="H733" s="181">
        <f>G733/$F733-1</f>
        <v>-1</v>
      </c>
      <c r="I733" s="192"/>
      <c r="J733" s="185">
        <v>1</v>
      </c>
    </row>
    <row r="734" spans="2:10">
      <c r="B734" s="174" t="str">
        <f t="shared" si="123"/>
        <v>0</v>
      </c>
      <c r="C734" s="174" t="str">
        <f t="shared" si="132"/>
        <v>0</v>
      </c>
      <c r="D734" s="177">
        <v>2110503</v>
      </c>
      <c r="E734" s="196" t="s">
        <v>790</v>
      </c>
      <c r="F734" s="179">
        <v>0</v>
      </c>
      <c r="G734" s="184">
        <v>0</v>
      </c>
      <c r="H734" s="181" t="s">
        <v>27</v>
      </c>
      <c r="I734" s="192"/>
      <c r="J734" s="185">
        <v>1</v>
      </c>
    </row>
    <row r="735" spans="2:10">
      <c r="B735" s="174" t="str">
        <f t="shared" si="123"/>
        <v>0</v>
      </c>
      <c r="C735" s="174" t="str">
        <f t="shared" si="132"/>
        <v>0</v>
      </c>
      <c r="D735" s="177">
        <v>2110506</v>
      </c>
      <c r="E735" s="196" t="s">
        <v>791</v>
      </c>
      <c r="F735" s="179">
        <v>0</v>
      </c>
      <c r="G735" s="184">
        <v>0</v>
      </c>
      <c r="H735" s="181" t="s">
        <v>27</v>
      </c>
      <c r="I735" s="192"/>
      <c r="J735" s="185">
        <v>1</v>
      </c>
    </row>
    <row r="736" spans="2:10">
      <c r="B736" s="174" t="str">
        <f t="shared" ref="B736:B799" si="136">MID(D736,4,1)</f>
        <v>0</v>
      </c>
      <c r="C736" s="174" t="str">
        <f t="shared" si="132"/>
        <v>0</v>
      </c>
      <c r="D736" s="177">
        <v>2110507</v>
      </c>
      <c r="E736" s="196" t="s">
        <v>792</v>
      </c>
      <c r="F736" s="179">
        <v>0</v>
      </c>
      <c r="G736" s="184">
        <v>0</v>
      </c>
      <c r="H736" s="181" t="s">
        <v>27</v>
      </c>
      <c r="I736" s="192"/>
      <c r="J736" s="185">
        <v>1</v>
      </c>
    </row>
    <row r="737" spans="2:10">
      <c r="B737" s="174" t="str">
        <f t="shared" si="136"/>
        <v>0</v>
      </c>
      <c r="C737" s="174" t="str">
        <f t="shared" si="132"/>
        <v>9</v>
      </c>
      <c r="D737" s="177">
        <v>2110599</v>
      </c>
      <c r="E737" s="196" t="s">
        <v>793</v>
      </c>
      <c r="F737" s="179">
        <v>0</v>
      </c>
      <c r="G737" s="184">
        <v>0</v>
      </c>
      <c r="H737" s="181" t="s">
        <v>27</v>
      </c>
      <c r="I737" s="192"/>
      <c r="J737" s="185">
        <v>1</v>
      </c>
    </row>
    <row r="738" spans="2:10">
      <c r="B738" s="174" t="str">
        <f t="shared" si="136"/>
        <v>0</v>
      </c>
      <c r="C738" s="174" t="str">
        <f t="shared" si="132"/>
        <v/>
      </c>
      <c r="D738" s="177">
        <v>21106</v>
      </c>
      <c r="E738" s="196" t="s">
        <v>794</v>
      </c>
      <c r="F738" s="179">
        <f t="shared" ref="F738:H738" si="137">SUM(F739:F743)</f>
        <v>1151</v>
      </c>
      <c r="G738" s="180">
        <f t="shared" si="137"/>
        <v>1210</v>
      </c>
      <c r="H738" s="181">
        <f>G738/$F738-1</f>
        <v>0.05125977410947</v>
      </c>
      <c r="I738" s="192"/>
    </row>
    <row r="739" spans="2:10">
      <c r="B739" s="174" t="str">
        <f t="shared" si="136"/>
        <v>0</v>
      </c>
      <c r="C739" s="174" t="str">
        <f t="shared" si="132"/>
        <v>0</v>
      </c>
      <c r="D739" s="177">
        <v>2110602</v>
      </c>
      <c r="E739" s="196" t="s">
        <v>795</v>
      </c>
      <c r="F739" s="179">
        <v>1151</v>
      </c>
      <c r="G739" s="184">
        <v>1201</v>
      </c>
      <c r="H739" s="181">
        <f>G739/$F739-1</f>
        <v>0.0434404865334492</v>
      </c>
      <c r="I739" s="192"/>
      <c r="J739" s="185">
        <v>1</v>
      </c>
    </row>
    <row r="740" spans="2:10">
      <c r="B740" s="174" t="str">
        <f t="shared" si="136"/>
        <v>0</v>
      </c>
      <c r="C740" s="174" t="str">
        <f t="shared" si="132"/>
        <v>0</v>
      </c>
      <c r="D740" s="177">
        <v>2110603</v>
      </c>
      <c r="E740" s="196" t="s">
        <v>796</v>
      </c>
      <c r="F740" s="179">
        <v>0</v>
      </c>
      <c r="G740" s="184">
        <v>0</v>
      </c>
      <c r="H740" s="181" t="s">
        <v>27</v>
      </c>
      <c r="I740" s="192"/>
      <c r="J740" s="185">
        <v>1</v>
      </c>
    </row>
    <row r="741" spans="2:10">
      <c r="B741" s="174" t="str">
        <f t="shared" si="136"/>
        <v>0</v>
      </c>
      <c r="C741" s="174" t="str">
        <f t="shared" si="132"/>
        <v>0</v>
      </c>
      <c r="D741" s="177">
        <v>2110604</v>
      </c>
      <c r="E741" s="196" t="s">
        <v>797</v>
      </c>
      <c r="F741" s="179">
        <v>0</v>
      </c>
      <c r="G741" s="184">
        <v>0</v>
      </c>
      <c r="H741" s="181" t="s">
        <v>27</v>
      </c>
      <c r="I741" s="192"/>
      <c r="J741" s="185">
        <v>1</v>
      </c>
    </row>
    <row r="742" spans="2:10">
      <c r="B742" s="174" t="str">
        <f t="shared" si="136"/>
        <v>0</v>
      </c>
      <c r="C742" s="174" t="str">
        <f t="shared" si="132"/>
        <v>0</v>
      </c>
      <c r="D742" s="177">
        <v>2110605</v>
      </c>
      <c r="E742" s="196" t="s">
        <v>798</v>
      </c>
      <c r="F742" s="179">
        <v>0</v>
      </c>
      <c r="G742" s="184">
        <v>0</v>
      </c>
      <c r="H742" s="181" t="s">
        <v>27</v>
      </c>
      <c r="I742" s="192"/>
      <c r="J742" s="185">
        <v>1</v>
      </c>
    </row>
    <row r="743" spans="2:10">
      <c r="B743" s="174" t="str">
        <f t="shared" si="136"/>
        <v>0</v>
      </c>
      <c r="C743" s="174" t="str">
        <f t="shared" si="132"/>
        <v>9</v>
      </c>
      <c r="D743" s="177">
        <v>2110699</v>
      </c>
      <c r="E743" s="196" t="s">
        <v>799</v>
      </c>
      <c r="F743" s="179">
        <v>0</v>
      </c>
      <c r="G743" s="184">
        <v>9</v>
      </c>
      <c r="H743" s="181" t="s">
        <v>27</v>
      </c>
      <c r="I743" s="192"/>
      <c r="J743" s="185">
        <v>1</v>
      </c>
    </row>
    <row r="744" spans="2:10">
      <c r="B744" s="174" t="str">
        <f t="shared" si="136"/>
        <v>0</v>
      </c>
      <c r="C744" s="174" t="str">
        <f t="shared" si="132"/>
        <v/>
      </c>
      <c r="D744" s="177">
        <v>21107</v>
      </c>
      <c r="E744" s="196" t="s">
        <v>800</v>
      </c>
      <c r="F744" s="179">
        <f t="shared" ref="F744:H744" si="138">SUM(F745:F746)</f>
        <v>0</v>
      </c>
      <c r="G744" s="180">
        <f t="shared" si="138"/>
        <v>0</v>
      </c>
      <c r="H744" s="181" t="s">
        <v>27</v>
      </c>
      <c r="I744" s="192"/>
    </row>
    <row r="745" spans="2:10">
      <c r="B745" s="174" t="str">
        <f t="shared" si="136"/>
        <v>0</v>
      </c>
      <c r="C745" s="174" t="str">
        <f t="shared" si="132"/>
        <v>0</v>
      </c>
      <c r="D745" s="177">
        <v>2110704</v>
      </c>
      <c r="E745" s="196" t="s">
        <v>801</v>
      </c>
      <c r="F745" s="179">
        <v>0</v>
      </c>
      <c r="G745" s="184">
        <v>0</v>
      </c>
      <c r="H745" s="181" t="s">
        <v>27</v>
      </c>
      <c r="I745" s="192"/>
      <c r="J745" s="185">
        <v>1</v>
      </c>
    </row>
    <row r="746" spans="2:10">
      <c r="B746" s="174" t="str">
        <f t="shared" si="136"/>
        <v>0</v>
      </c>
      <c r="C746" s="174" t="str">
        <f t="shared" si="132"/>
        <v>9</v>
      </c>
      <c r="D746" s="177">
        <v>2110799</v>
      </c>
      <c r="E746" s="196" t="s">
        <v>802</v>
      </c>
      <c r="F746" s="179">
        <v>0</v>
      </c>
      <c r="G746" s="184">
        <v>0</v>
      </c>
      <c r="H746" s="181" t="s">
        <v>27</v>
      </c>
      <c r="I746" s="192"/>
      <c r="J746" s="185">
        <v>1</v>
      </c>
    </row>
    <row r="747" spans="2:10">
      <c r="B747" s="174" t="str">
        <f t="shared" si="136"/>
        <v>0</v>
      </c>
      <c r="C747" s="174" t="str">
        <f t="shared" si="132"/>
        <v/>
      </c>
      <c r="D747" s="177">
        <v>21108</v>
      </c>
      <c r="E747" s="196" t="s">
        <v>803</v>
      </c>
      <c r="F747" s="179">
        <f t="shared" ref="F747:H747" si="139">SUM(F748:F749)</f>
        <v>0</v>
      </c>
      <c r="G747" s="180">
        <f t="shared" si="139"/>
        <v>0</v>
      </c>
      <c r="H747" s="181" t="s">
        <v>27</v>
      </c>
      <c r="I747" s="192"/>
    </row>
    <row r="748" spans="2:10">
      <c r="B748" s="174" t="str">
        <f t="shared" si="136"/>
        <v>0</v>
      </c>
      <c r="C748" s="174" t="str">
        <f t="shared" si="132"/>
        <v>0</v>
      </c>
      <c r="D748" s="177">
        <v>2110804</v>
      </c>
      <c r="E748" s="196" t="s">
        <v>804</v>
      </c>
      <c r="F748" s="179">
        <v>0</v>
      </c>
      <c r="G748" s="184">
        <v>0</v>
      </c>
      <c r="H748" s="181" t="s">
        <v>27</v>
      </c>
      <c r="I748" s="192"/>
      <c r="J748" s="185">
        <v>1</v>
      </c>
    </row>
    <row r="749" spans="2:10">
      <c r="B749" s="174" t="str">
        <f t="shared" si="136"/>
        <v>0</v>
      </c>
      <c r="C749" s="174" t="str">
        <f t="shared" si="132"/>
        <v>9</v>
      </c>
      <c r="D749" s="177">
        <v>2110899</v>
      </c>
      <c r="E749" s="196" t="s">
        <v>805</v>
      </c>
      <c r="F749" s="179">
        <v>0</v>
      </c>
      <c r="G749" s="184">
        <v>0</v>
      </c>
      <c r="H749" s="181" t="s">
        <v>27</v>
      </c>
      <c r="I749" s="192"/>
      <c r="J749" s="185">
        <v>1</v>
      </c>
    </row>
    <row r="750" spans="2:10">
      <c r="B750" s="174" t="str">
        <f t="shared" si="136"/>
        <v>0</v>
      </c>
      <c r="C750" s="174" t="str">
        <f t="shared" si="132"/>
        <v/>
      </c>
      <c r="D750" s="177">
        <v>21109</v>
      </c>
      <c r="E750" s="196" t="s">
        <v>806</v>
      </c>
      <c r="F750" s="179">
        <v>0</v>
      </c>
      <c r="G750" s="180"/>
      <c r="H750" s="181" t="s">
        <v>27</v>
      </c>
      <c r="I750" s="192"/>
    </row>
    <row r="751" spans="2:10">
      <c r="B751" s="174" t="str">
        <f t="shared" si="136"/>
        <v>1</v>
      </c>
      <c r="C751" s="174" t="str">
        <f t="shared" si="132"/>
        <v/>
      </c>
      <c r="D751" s="177">
        <v>21110</v>
      </c>
      <c r="E751" s="196" t="s">
        <v>807</v>
      </c>
      <c r="F751" s="179">
        <v>-1</v>
      </c>
      <c r="G751" s="180">
        <v>803</v>
      </c>
      <c r="H751" s="181">
        <f>G751/$F751-1</f>
        <v>-804</v>
      </c>
      <c r="I751" s="192"/>
    </row>
    <row r="752" spans="2:10">
      <c r="B752" s="174" t="str">
        <f t="shared" si="136"/>
        <v>1</v>
      </c>
      <c r="C752" s="174" t="str">
        <f t="shared" si="132"/>
        <v/>
      </c>
      <c r="D752" s="177">
        <v>21111</v>
      </c>
      <c r="E752" s="196" t="s">
        <v>808</v>
      </c>
      <c r="F752" s="179">
        <f t="shared" ref="F752:H752" si="140">SUM(F753:F757)</f>
        <v>220</v>
      </c>
      <c r="G752" s="180">
        <f t="shared" si="140"/>
        <v>444</v>
      </c>
      <c r="H752" s="181">
        <f>G752/$F752-1</f>
        <v>1.01818181818182</v>
      </c>
      <c r="I752" s="192"/>
    </row>
    <row r="753" spans="2:10">
      <c r="B753" s="174" t="str">
        <f t="shared" si="136"/>
        <v>1</v>
      </c>
      <c r="C753" s="174" t="str">
        <f t="shared" si="132"/>
        <v>0</v>
      </c>
      <c r="D753" s="177">
        <v>2111101</v>
      </c>
      <c r="E753" s="196" t="s">
        <v>809</v>
      </c>
      <c r="F753" s="179">
        <v>0</v>
      </c>
      <c r="G753" s="184">
        <v>0</v>
      </c>
      <c r="H753" s="181" t="s">
        <v>27</v>
      </c>
      <c r="I753" s="192"/>
      <c r="J753" s="185">
        <v>1</v>
      </c>
    </row>
    <row r="754" spans="2:10">
      <c r="B754" s="174" t="str">
        <f t="shared" si="136"/>
        <v>1</v>
      </c>
      <c r="C754" s="174" t="str">
        <f t="shared" si="132"/>
        <v>0</v>
      </c>
      <c r="D754" s="177">
        <v>2111102</v>
      </c>
      <c r="E754" s="196" t="s">
        <v>810</v>
      </c>
      <c r="F754" s="179">
        <v>0</v>
      </c>
      <c r="G754" s="184">
        <v>0</v>
      </c>
      <c r="H754" s="181" t="s">
        <v>27</v>
      </c>
      <c r="I754" s="192"/>
      <c r="J754" s="185">
        <v>1</v>
      </c>
    </row>
    <row r="755" spans="2:10">
      <c r="B755" s="174" t="str">
        <f t="shared" si="136"/>
        <v>1</v>
      </c>
      <c r="C755" s="174" t="str">
        <f t="shared" si="132"/>
        <v>0</v>
      </c>
      <c r="D755" s="177">
        <v>2111103</v>
      </c>
      <c r="E755" s="196" t="s">
        <v>811</v>
      </c>
      <c r="F755" s="179">
        <v>220</v>
      </c>
      <c r="G755" s="184">
        <v>444</v>
      </c>
      <c r="H755" s="181">
        <f>G755/$F755-1</f>
        <v>1.01818181818182</v>
      </c>
      <c r="I755" s="192"/>
      <c r="J755" s="185">
        <v>1</v>
      </c>
    </row>
    <row r="756" spans="2:10">
      <c r="B756" s="174" t="str">
        <f t="shared" si="136"/>
        <v>1</v>
      </c>
      <c r="C756" s="174" t="str">
        <f t="shared" si="132"/>
        <v>0</v>
      </c>
      <c r="D756" s="177">
        <v>2111104</v>
      </c>
      <c r="E756" s="196" t="s">
        <v>812</v>
      </c>
      <c r="F756" s="179">
        <v>0</v>
      </c>
      <c r="G756" s="184">
        <v>0</v>
      </c>
      <c r="H756" s="181" t="s">
        <v>27</v>
      </c>
      <c r="I756" s="192"/>
      <c r="J756" s="185">
        <v>1</v>
      </c>
    </row>
    <row r="757" spans="2:10">
      <c r="B757" s="174" t="str">
        <f t="shared" si="136"/>
        <v>1</v>
      </c>
      <c r="C757" s="174" t="str">
        <f t="shared" si="132"/>
        <v>9</v>
      </c>
      <c r="D757" s="177">
        <v>2111199</v>
      </c>
      <c r="E757" s="196" t="s">
        <v>813</v>
      </c>
      <c r="F757" s="179">
        <v>0</v>
      </c>
      <c r="G757" s="184">
        <v>0</v>
      </c>
      <c r="H757" s="181" t="s">
        <v>27</v>
      </c>
      <c r="I757" s="192"/>
      <c r="J757" s="185">
        <v>1</v>
      </c>
    </row>
    <row r="758" spans="2:10">
      <c r="B758" s="174" t="str">
        <f t="shared" si="136"/>
        <v>1</v>
      </c>
      <c r="C758" s="174" t="str">
        <f t="shared" si="132"/>
        <v/>
      </c>
      <c r="D758" s="177">
        <v>21112</v>
      </c>
      <c r="E758" s="196" t="s">
        <v>814</v>
      </c>
      <c r="F758" s="179"/>
      <c r="G758" s="180">
        <v>-2</v>
      </c>
      <c r="H758" s="181" t="s">
        <v>27</v>
      </c>
      <c r="I758" s="192"/>
    </row>
    <row r="759" spans="2:10">
      <c r="B759" s="174" t="str">
        <f t="shared" si="136"/>
        <v>1</v>
      </c>
      <c r="C759" s="174" t="str">
        <f t="shared" si="132"/>
        <v/>
      </c>
      <c r="D759" s="177">
        <v>21113</v>
      </c>
      <c r="E759" s="196" t="s">
        <v>815</v>
      </c>
      <c r="F759" s="179">
        <v>0</v>
      </c>
      <c r="G759" s="180"/>
      <c r="H759" s="181" t="s">
        <v>27</v>
      </c>
      <c r="I759" s="192"/>
    </row>
    <row r="760" spans="2:10">
      <c r="B760" s="174" t="str">
        <f t="shared" si="136"/>
        <v>1</v>
      </c>
      <c r="C760" s="174" t="str">
        <f t="shared" si="132"/>
        <v/>
      </c>
      <c r="D760" s="177">
        <v>21114</v>
      </c>
      <c r="E760" s="196" t="s">
        <v>816</v>
      </c>
      <c r="F760" s="179">
        <f t="shared" ref="F760:H760" si="141">SUM(F761:F770)</f>
        <v>0</v>
      </c>
      <c r="G760" s="180">
        <f t="shared" si="141"/>
        <v>0</v>
      </c>
      <c r="H760" s="181" t="s">
        <v>27</v>
      </c>
      <c r="I760" s="192"/>
    </row>
    <row r="761" spans="2:10">
      <c r="B761" s="174" t="str">
        <f t="shared" si="136"/>
        <v>1</v>
      </c>
      <c r="C761" s="174" t="str">
        <f t="shared" si="132"/>
        <v>0</v>
      </c>
      <c r="D761" s="177">
        <v>2111401</v>
      </c>
      <c r="E761" s="196" t="s">
        <v>54</v>
      </c>
      <c r="F761" s="179">
        <v>0</v>
      </c>
      <c r="G761" s="184">
        <v>0</v>
      </c>
      <c r="H761" s="181" t="s">
        <v>27</v>
      </c>
      <c r="I761" s="192"/>
      <c r="J761" s="185">
        <v>1</v>
      </c>
    </row>
    <row r="762" spans="2:10">
      <c r="B762" s="174" t="str">
        <f t="shared" si="136"/>
        <v>1</v>
      </c>
      <c r="C762" s="174" t="str">
        <f t="shared" si="132"/>
        <v>0</v>
      </c>
      <c r="D762" s="177">
        <v>2111402</v>
      </c>
      <c r="E762" s="196" t="s">
        <v>56</v>
      </c>
      <c r="F762" s="179">
        <v>0</v>
      </c>
      <c r="G762" s="184">
        <v>0</v>
      </c>
      <c r="H762" s="181" t="s">
        <v>27</v>
      </c>
      <c r="I762" s="192"/>
      <c r="J762" s="185">
        <v>1</v>
      </c>
    </row>
    <row r="763" spans="2:10">
      <c r="B763" s="174" t="str">
        <f t="shared" si="136"/>
        <v>1</v>
      </c>
      <c r="C763" s="174" t="str">
        <f t="shared" si="132"/>
        <v>0</v>
      </c>
      <c r="D763" s="177">
        <v>2111403</v>
      </c>
      <c r="E763" s="196" t="s">
        <v>58</v>
      </c>
      <c r="F763" s="179">
        <v>0</v>
      </c>
      <c r="G763" s="184">
        <v>0</v>
      </c>
      <c r="H763" s="181" t="s">
        <v>27</v>
      </c>
      <c r="I763" s="192"/>
      <c r="J763" s="185">
        <v>1</v>
      </c>
    </row>
    <row r="764" spans="2:10">
      <c r="B764" s="174" t="str">
        <f t="shared" si="136"/>
        <v>1</v>
      </c>
      <c r="C764" s="174" t="str">
        <f t="shared" si="132"/>
        <v>0</v>
      </c>
      <c r="D764" s="177">
        <v>2111406</v>
      </c>
      <c r="E764" s="196" t="s">
        <v>817</v>
      </c>
      <c r="F764" s="179">
        <v>0</v>
      </c>
      <c r="G764" s="184">
        <v>0</v>
      </c>
      <c r="H764" s="181" t="s">
        <v>27</v>
      </c>
      <c r="I764" s="192"/>
      <c r="J764" s="185">
        <v>1</v>
      </c>
    </row>
    <row r="765" spans="2:10">
      <c r="B765" s="174" t="str">
        <f t="shared" si="136"/>
        <v>1</v>
      </c>
      <c r="C765" s="174" t="str">
        <f t="shared" si="132"/>
        <v>0</v>
      </c>
      <c r="D765" s="177">
        <v>2111407</v>
      </c>
      <c r="E765" s="196" t="s">
        <v>818</v>
      </c>
      <c r="F765" s="179">
        <v>0</v>
      </c>
      <c r="G765" s="184">
        <v>0</v>
      </c>
      <c r="H765" s="181" t="s">
        <v>27</v>
      </c>
      <c r="I765" s="192"/>
      <c r="J765" s="185">
        <v>1</v>
      </c>
    </row>
    <row r="766" spans="2:10">
      <c r="B766" s="174" t="str">
        <f t="shared" si="136"/>
        <v>1</v>
      </c>
      <c r="C766" s="174" t="str">
        <f t="shared" si="132"/>
        <v>0</v>
      </c>
      <c r="D766" s="177">
        <v>2111408</v>
      </c>
      <c r="E766" s="196" t="s">
        <v>819</v>
      </c>
      <c r="F766" s="179">
        <v>0</v>
      </c>
      <c r="G766" s="184">
        <v>0</v>
      </c>
      <c r="H766" s="181" t="s">
        <v>27</v>
      </c>
      <c r="I766" s="192"/>
      <c r="J766" s="185">
        <v>1</v>
      </c>
    </row>
    <row r="767" spans="2:10">
      <c r="B767" s="174" t="str">
        <f t="shared" si="136"/>
        <v>1</v>
      </c>
      <c r="C767" s="174" t="str">
        <f t="shared" si="132"/>
        <v>1</v>
      </c>
      <c r="D767" s="177">
        <v>2111411</v>
      </c>
      <c r="E767" s="196" t="s">
        <v>152</v>
      </c>
      <c r="F767" s="179">
        <v>0</v>
      </c>
      <c r="G767" s="184">
        <v>0</v>
      </c>
      <c r="H767" s="181" t="s">
        <v>27</v>
      </c>
      <c r="I767" s="192"/>
      <c r="J767" s="185">
        <v>1</v>
      </c>
    </row>
    <row r="768" spans="2:10">
      <c r="B768" s="174" t="str">
        <f t="shared" si="136"/>
        <v>1</v>
      </c>
      <c r="C768" s="174" t="str">
        <f t="shared" si="132"/>
        <v>1</v>
      </c>
      <c r="D768" s="177">
        <v>2111413</v>
      </c>
      <c r="E768" s="196" t="s">
        <v>820</v>
      </c>
      <c r="F768" s="179">
        <v>0</v>
      </c>
      <c r="G768" s="184">
        <v>0</v>
      </c>
      <c r="H768" s="181" t="s">
        <v>27</v>
      </c>
      <c r="I768" s="192"/>
      <c r="J768" s="185">
        <v>1</v>
      </c>
    </row>
    <row r="769" spans="2:10">
      <c r="B769" s="174" t="str">
        <f t="shared" si="136"/>
        <v>1</v>
      </c>
      <c r="C769" s="174" t="str">
        <f t="shared" si="132"/>
        <v>5</v>
      </c>
      <c r="D769" s="177">
        <v>2111450</v>
      </c>
      <c r="E769" s="196" t="s">
        <v>72</v>
      </c>
      <c r="F769" s="179">
        <v>0</v>
      </c>
      <c r="G769" s="184">
        <v>0</v>
      </c>
      <c r="H769" s="181" t="s">
        <v>27</v>
      </c>
      <c r="I769" s="192"/>
      <c r="J769" s="185">
        <v>1</v>
      </c>
    </row>
    <row r="770" spans="2:10">
      <c r="B770" s="174" t="str">
        <f t="shared" si="136"/>
        <v>1</v>
      </c>
      <c r="C770" s="174" t="str">
        <f t="shared" si="132"/>
        <v>9</v>
      </c>
      <c r="D770" s="177">
        <v>2111499</v>
      </c>
      <c r="E770" s="196" t="s">
        <v>821</v>
      </c>
      <c r="F770" s="179">
        <v>0</v>
      </c>
      <c r="G770" s="184">
        <v>0</v>
      </c>
      <c r="H770" s="181" t="s">
        <v>27</v>
      </c>
      <c r="I770" s="192"/>
      <c r="J770" s="185">
        <v>1</v>
      </c>
    </row>
    <row r="771" spans="2:10">
      <c r="B771" s="174" t="str">
        <f t="shared" si="136"/>
        <v>9</v>
      </c>
      <c r="C771" s="174" t="str">
        <f t="shared" si="132"/>
        <v>9</v>
      </c>
      <c r="D771" s="177">
        <v>2119999</v>
      </c>
      <c r="E771" s="196" t="s">
        <v>822</v>
      </c>
      <c r="F771" s="179">
        <v>9299</v>
      </c>
      <c r="G771" s="184">
        <v>10509</v>
      </c>
      <c r="H771" s="181">
        <f>G771/$F771-1</f>
        <v>0.130121518442843</v>
      </c>
      <c r="I771" s="192"/>
    </row>
    <row r="772" spans="2:10">
      <c r="B772" s="174" t="str">
        <f t="shared" si="136"/>
        <v/>
      </c>
      <c r="C772" s="174" t="str">
        <f t="shared" si="132"/>
        <v/>
      </c>
      <c r="D772" s="177">
        <v>212</v>
      </c>
      <c r="E772" s="196" t="s">
        <v>823</v>
      </c>
      <c r="F772" s="179">
        <f t="shared" ref="F772:H772" si="142">SUM(F773,F784,F785,F788,F789,F790)</f>
        <v>25071</v>
      </c>
      <c r="G772" s="180">
        <f t="shared" si="142"/>
        <v>18483</v>
      </c>
      <c r="H772" s="181">
        <f>G772/$F772-1</f>
        <v>-0.262773722627737</v>
      </c>
      <c r="I772" s="192"/>
    </row>
    <row r="773" spans="2:10">
      <c r="B773" s="174" t="str">
        <f t="shared" si="136"/>
        <v>0</v>
      </c>
      <c r="C773" s="174" t="str">
        <f t="shared" si="132"/>
        <v/>
      </c>
      <c r="D773" s="177">
        <v>21201</v>
      </c>
      <c r="E773" s="196" t="s">
        <v>824</v>
      </c>
      <c r="F773" s="179">
        <f t="shared" ref="F773:H773" si="143">SUM(F774:F783)</f>
        <v>1386</v>
      </c>
      <c r="G773" s="180">
        <f t="shared" si="143"/>
        <v>1886</v>
      </c>
      <c r="H773" s="181">
        <f>G773/$F773-1</f>
        <v>0.360750360750361</v>
      </c>
      <c r="I773" s="192"/>
    </row>
    <row r="774" spans="2:10">
      <c r="B774" s="174" t="str">
        <f t="shared" si="136"/>
        <v>0</v>
      </c>
      <c r="C774" s="174" t="str">
        <f t="shared" si="132"/>
        <v>0</v>
      </c>
      <c r="D774" s="177">
        <v>2120101</v>
      </c>
      <c r="E774" s="196" t="s">
        <v>54</v>
      </c>
      <c r="F774" s="179">
        <v>1264</v>
      </c>
      <c r="G774" s="184">
        <v>1198</v>
      </c>
      <c r="H774" s="181">
        <f>G774/$F774-1</f>
        <v>-0.0522151898734177</v>
      </c>
      <c r="I774" s="192"/>
      <c r="J774" s="185">
        <v>1</v>
      </c>
    </row>
    <row r="775" spans="2:10">
      <c r="B775" s="174" t="str">
        <f t="shared" si="136"/>
        <v>0</v>
      </c>
      <c r="C775" s="174" t="str">
        <f t="shared" si="132"/>
        <v>0</v>
      </c>
      <c r="D775" s="177">
        <v>2120102</v>
      </c>
      <c r="E775" s="196" t="s">
        <v>56</v>
      </c>
      <c r="F775" s="179">
        <v>106</v>
      </c>
      <c r="G775" s="184">
        <v>683</v>
      </c>
      <c r="H775" s="181">
        <f>G775/$F775-1</f>
        <v>5.44339622641509</v>
      </c>
      <c r="I775" s="192"/>
      <c r="J775" s="185">
        <v>1</v>
      </c>
    </row>
    <row r="776" spans="2:10">
      <c r="B776" s="174" t="str">
        <f t="shared" si="136"/>
        <v>0</v>
      </c>
      <c r="C776" s="174" t="str">
        <f t="shared" ref="C776:C839" si="144">MID(D776,6,1)</f>
        <v>0</v>
      </c>
      <c r="D776" s="177">
        <v>2120103</v>
      </c>
      <c r="E776" s="196" t="s">
        <v>58</v>
      </c>
      <c r="F776" s="179">
        <v>0</v>
      </c>
      <c r="G776" s="184">
        <v>0</v>
      </c>
      <c r="H776" s="181" t="s">
        <v>27</v>
      </c>
      <c r="I776" s="192"/>
      <c r="J776" s="185">
        <v>1</v>
      </c>
    </row>
    <row r="777" spans="2:10">
      <c r="B777" s="174" t="str">
        <f t="shared" si="136"/>
        <v>0</v>
      </c>
      <c r="C777" s="174" t="str">
        <f t="shared" si="144"/>
        <v>0</v>
      </c>
      <c r="D777" s="177">
        <v>2120104</v>
      </c>
      <c r="E777" s="196" t="s">
        <v>825</v>
      </c>
      <c r="F777" s="179">
        <v>0</v>
      </c>
      <c r="G777" s="184">
        <v>0</v>
      </c>
      <c r="H777" s="181" t="s">
        <v>27</v>
      </c>
      <c r="I777" s="192"/>
      <c r="J777" s="185">
        <v>1</v>
      </c>
    </row>
    <row r="778" spans="2:10">
      <c r="B778" s="174" t="str">
        <f t="shared" si="136"/>
        <v>0</v>
      </c>
      <c r="C778" s="174" t="str">
        <f t="shared" si="144"/>
        <v>0</v>
      </c>
      <c r="D778" s="177">
        <v>2120105</v>
      </c>
      <c r="E778" s="196" t="s">
        <v>826</v>
      </c>
      <c r="F778" s="179">
        <v>0</v>
      </c>
      <c r="G778" s="184">
        <v>0</v>
      </c>
      <c r="H778" s="181" t="s">
        <v>27</v>
      </c>
      <c r="I778" s="192"/>
      <c r="J778" s="185">
        <v>1</v>
      </c>
    </row>
    <row r="779" spans="2:10">
      <c r="B779" s="174" t="str">
        <f t="shared" si="136"/>
        <v>0</v>
      </c>
      <c r="C779" s="174" t="str">
        <f t="shared" si="144"/>
        <v>0</v>
      </c>
      <c r="D779" s="177">
        <v>2120106</v>
      </c>
      <c r="E779" s="196" t="s">
        <v>827</v>
      </c>
      <c r="F779" s="179">
        <v>0</v>
      </c>
      <c r="G779" s="184">
        <v>0</v>
      </c>
      <c r="H779" s="181" t="s">
        <v>27</v>
      </c>
      <c r="I779" s="192"/>
      <c r="J779" s="185">
        <v>1</v>
      </c>
    </row>
    <row r="780" spans="2:10">
      <c r="B780" s="174" t="str">
        <f t="shared" si="136"/>
        <v>0</v>
      </c>
      <c r="C780" s="174" t="str">
        <f t="shared" si="144"/>
        <v>0</v>
      </c>
      <c r="D780" s="177">
        <v>2120107</v>
      </c>
      <c r="E780" s="196" t="s">
        <v>828</v>
      </c>
      <c r="F780" s="179">
        <v>0</v>
      </c>
      <c r="G780" s="184">
        <v>0</v>
      </c>
      <c r="H780" s="181" t="s">
        <v>27</v>
      </c>
      <c r="I780" s="192"/>
      <c r="J780" s="185">
        <v>1</v>
      </c>
    </row>
    <row r="781" spans="2:10">
      <c r="B781" s="174" t="str">
        <f t="shared" si="136"/>
        <v>0</v>
      </c>
      <c r="C781" s="174" t="str">
        <f t="shared" si="144"/>
        <v>0</v>
      </c>
      <c r="D781" s="177">
        <v>2120109</v>
      </c>
      <c r="E781" s="196" t="s">
        <v>829</v>
      </c>
      <c r="F781" s="179">
        <v>0</v>
      </c>
      <c r="G781" s="184">
        <v>0</v>
      </c>
      <c r="H781" s="181" t="s">
        <v>27</v>
      </c>
      <c r="I781" s="192"/>
      <c r="J781" s="185">
        <v>1</v>
      </c>
    </row>
    <row r="782" spans="2:10">
      <c r="B782" s="174" t="str">
        <f t="shared" si="136"/>
        <v>0</v>
      </c>
      <c r="C782" s="174" t="str">
        <f t="shared" si="144"/>
        <v>1</v>
      </c>
      <c r="D782" s="177">
        <v>2120110</v>
      </c>
      <c r="E782" s="196" t="s">
        <v>830</v>
      </c>
      <c r="F782" s="179">
        <v>0</v>
      </c>
      <c r="G782" s="184">
        <v>0</v>
      </c>
      <c r="H782" s="181" t="s">
        <v>27</v>
      </c>
      <c r="I782" s="192"/>
      <c r="J782" s="185">
        <v>1</v>
      </c>
    </row>
    <row r="783" spans="2:10">
      <c r="B783" s="174" t="str">
        <f t="shared" si="136"/>
        <v>0</v>
      </c>
      <c r="C783" s="174" t="str">
        <f t="shared" si="144"/>
        <v>9</v>
      </c>
      <c r="D783" s="177">
        <v>2120199</v>
      </c>
      <c r="E783" s="196" t="s">
        <v>831</v>
      </c>
      <c r="F783" s="179">
        <v>16</v>
      </c>
      <c r="G783" s="184">
        <v>5</v>
      </c>
      <c r="H783" s="181">
        <f t="shared" ref="H778:H841" si="145">G783/$F783-1</f>
        <v>-0.6875</v>
      </c>
      <c r="I783" s="192"/>
      <c r="J783" s="185">
        <v>1</v>
      </c>
    </row>
    <row r="784" spans="2:10">
      <c r="B784" s="174" t="str">
        <f t="shared" si="136"/>
        <v>0</v>
      </c>
      <c r="C784" s="174" t="str">
        <f t="shared" si="144"/>
        <v/>
      </c>
      <c r="D784" s="177">
        <v>21202</v>
      </c>
      <c r="E784" s="196" t="s">
        <v>832</v>
      </c>
      <c r="F784" s="179">
        <v>645</v>
      </c>
      <c r="G784" s="184">
        <v>468</v>
      </c>
      <c r="H784" s="181">
        <f t="shared" si="145"/>
        <v>-0.274418604651163</v>
      </c>
      <c r="I784" s="192"/>
    </row>
    <row r="785" spans="2:10">
      <c r="B785" s="174" t="str">
        <f t="shared" si="136"/>
        <v>0</v>
      </c>
      <c r="C785" s="174" t="str">
        <f t="shared" si="144"/>
        <v/>
      </c>
      <c r="D785" s="177">
        <v>21203</v>
      </c>
      <c r="E785" s="196" t="s">
        <v>833</v>
      </c>
      <c r="F785" s="179">
        <f t="shared" ref="F785:H785" si="146">SUM(F786:F787)</f>
        <v>9415</v>
      </c>
      <c r="G785" s="180">
        <f t="shared" si="146"/>
        <v>3136</v>
      </c>
      <c r="H785" s="181">
        <f t="shared" si="145"/>
        <v>-0.666914498141264</v>
      </c>
      <c r="I785" s="192"/>
    </row>
    <row r="786" spans="2:10">
      <c r="B786" s="174" t="str">
        <f t="shared" si="136"/>
        <v>0</v>
      </c>
      <c r="C786" s="174" t="str">
        <f t="shared" si="144"/>
        <v>0</v>
      </c>
      <c r="D786" s="177">
        <v>2120303</v>
      </c>
      <c r="E786" s="196" t="s">
        <v>834</v>
      </c>
      <c r="F786" s="179">
        <v>1408</v>
      </c>
      <c r="G786" s="184">
        <v>562</v>
      </c>
      <c r="H786" s="181">
        <f t="shared" si="145"/>
        <v>-0.600852272727273</v>
      </c>
      <c r="I786" s="192"/>
      <c r="J786" s="185">
        <v>1</v>
      </c>
    </row>
    <row r="787" spans="2:10">
      <c r="B787" s="174" t="str">
        <f t="shared" si="136"/>
        <v>0</v>
      </c>
      <c r="C787" s="174" t="str">
        <f t="shared" si="144"/>
        <v>9</v>
      </c>
      <c r="D787" s="177">
        <v>2120399</v>
      </c>
      <c r="E787" s="196" t="s">
        <v>835</v>
      </c>
      <c r="F787" s="179">
        <v>8007</v>
      </c>
      <c r="G787" s="184">
        <v>2574</v>
      </c>
      <c r="H787" s="181">
        <f t="shared" si="145"/>
        <v>-0.678531285125515</v>
      </c>
      <c r="I787" s="192"/>
      <c r="J787" s="185">
        <v>1</v>
      </c>
    </row>
    <row r="788" spans="2:10">
      <c r="B788" s="174" t="str">
        <f t="shared" si="136"/>
        <v>0</v>
      </c>
      <c r="C788" s="174" t="str">
        <f t="shared" si="144"/>
        <v/>
      </c>
      <c r="D788" s="177">
        <v>21205</v>
      </c>
      <c r="E788" s="196" t="s">
        <v>836</v>
      </c>
      <c r="F788" s="179">
        <v>856</v>
      </c>
      <c r="G788" s="184">
        <v>1105</v>
      </c>
      <c r="H788" s="181">
        <f t="shared" si="145"/>
        <v>0.29088785046729</v>
      </c>
      <c r="I788" s="192"/>
    </row>
    <row r="789" spans="2:10">
      <c r="B789" s="174" t="str">
        <f t="shared" si="136"/>
        <v>0</v>
      </c>
      <c r="C789" s="174" t="str">
        <f t="shared" si="144"/>
        <v/>
      </c>
      <c r="D789" s="177">
        <v>21206</v>
      </c>
      <c r="E789" s="196" t="s">
        <v>837</v>
      </c>
      <c r="F789" s="179"/>
      <c r="G789" s="180"/>
      <c r="H789" s="181" t="s">
        <v>27</v>
      </c>
      <c r="I789" s="192"/>
    </row>
    <row r="790" spans="2:10">
      <c r="B790" s="174" t="str">
        <f t="shared" si="136"/>
        <v>9</v>
      </c>
      <c r="C790" s="174" t="str">
        <f t="shared" si="144"/>
        <v/>
      </c>
      <c r="D790" s="177">
        <v>21299</v>
      </c>
      <c r="E790" s="196" t="s">
        <v>838</v>
      </c>
      <c r="F790" s="179">
        <v>12769</v>
      </c>
      <c r="G790" s="184">
        <v>11888</v>
      </c>
      <c r="H790" s="181">
        <f t="shared" si="145"/>
        <v>-0.0689952228052314</v>
      </c>
      <c r="I790" s="192"/>
    </row>
    <row r="791" spans="2:10">
      <c r="B791" s="174" t="str">
        <f t="shared" si="136"/>
        <v/>
      </c>
      <c r="C791" s="174" t="str">
        <f t="shared" si="144"/>
        <v/>
      </c>
      <c r="D791" s="177">
        <v>213</v>
      </c>
      <c r="E791" s="196" t="s">
        <v>839</v>
      </c>
      <c r="F791" s="179">
        <f t="shared" ref="F791:H791" si="147">SUM(F792,F818,F840,F868,F879,F886,F892,F895)</f>
        <v>126013</v>
      </c>
      <c r="G791" s="180">
        <f t="shared" si="147"/>
        <v>135164</v>
      </c>
      <c r="H791" s="181">
        <f t="shared" si="145"/>
        <v>0.0726194916397513</v>
      </c>
      <c r="I791" s="192"/>
    </row>
    <row r="792" spans="2:10">
      <c r="B792" s="174" t="str">
        <f t="shared" si="136"/>
        <v>0</v>
      </c>
      <c r="C792" s="174" t="str">
        <f t="shared" si="144"/>
        <v/>
      </c>
      <c r="D792" s="177">
        <v>21301</v>
      </c>
      <c r="E792" s="196" t="s">
        <v>840</v>
      </c>
      <c r="F792" s="179">
        <f t="shared" ref="F792:H792" si="148">SUM(F793:F817)</f>
        <v>37093</v>
      </c>
      <c r="G792" s="180">
        <f t="shared" si="148"/>
        <v>44082</v>
      </c>
      <c r="H792" s="181">
        <f t="shared" si="145"/>
        <v>0.188418299948777</v>
      </c>
      <c r="I792" s="192"/>
    </row>
    <row r="793" spans="2:10">
      <c r="B793" s="174" t="str">
        <f t="shared" si="136"/>
        <v>0</v>
      </c>
      <c r="C793" s="174" t="str">
        <f t="shared" si="144"/>
        <v>0</v>
      </c>
      <c r="D793" s="177">
        <v>2130101</v>
      </c>
      <c r="E793" s="196" t="s">
        <v>54</v>
      </c>
      <c r="F793" s="179">
        <v>153</v>
      </c>
      <c r="G793" s="184">
        <v>188</v>
      </c>
      <c r="H793" s="181">
        <f t="shared" si="145"/>
        <v>0.228758169934641</v>
      </c>
      <c r="I793" s="192"/>
      <c r="J793" s="185">
        <v>1</v>
      </c>
    </row>
    <row r="794" spans="2:10">
      <c r="B794" s="174" t="str">
        <f t="shared" si="136"/>
        <v>0</v>
      </c>
      <c r="C794" s="174" t="str">
        <f t="shared" si="144"/>
        <v>0</v>
      </c>
      <c r="D794" s="177">
        <v>2130102</v>
      </c>
      <c r="E794" s="196" t="s">
        <v>56</v>
      </c>
      <c r="F794" s="179">
        <v>45</v>
      </c>
      <c r="G794" s="184">
        <v>281</v>
      </c>
      <c r="H794" s="181">
        <f t="shared" si="145"/>
        <v>5.24444444444444</v>
      </c>
      <c r="I794" s="192"/>
      <c r="J794" s="185">
        <v>1</v>
      </c>
    </row>
    <row r="795" spans="2:10">
      <c r="B795" s="174" t="str">
        <f t="shared" si="136"/>
        <v>0</v>
      </c>
      <c r="C795" s="174" t="str">
        <f t="shared" si="144"/>
        <v>0</v>
      </c>
      <c r="D795" s="177">
        <v>2130103</v>
      </c>
      <c r="E795" s="196" t="s">
        <v>58</v>
      </c>
      <c r="F795" s="179">
        <v>0</v>
      </c>
      <c r="G795" s="184">
        <v>0</v>
      </c>
      <c r="H795" s="181" t="s">
        <v>27</v>
      </c>
      <c r="I795" s="192"/>
      <c r="J795" s="185">
        <v>1</v>
      </c>
    </row>
    <row r="796" spans="2:10">
      <c r="B796" s="174" t="str">
        <f t="shared" si="136"/>
        <v>0</v>
      </c>
      <c r="C796" s="174" t="str">
        <f t="shared" si="144"/>
        <v>0</v>
      </c>
      <c r="D796" s="177">
        <v>2130104</v>
      </c>
      <c r="E796" s="196" t="s">
        <v>72</v>
      </c>
      <c r="F796" s="179">
        <v>2980</v>
      </c>
      <c r="G796" s="184">
        <v>3018</v>
      </c>
      <c r="H796" s="181">
        <f t="shared" si="145"/>
        <v>0.0127516778523491</v>
      </c>
      <c r="I796" s="192"/>
      <c r="J796" s="185">
        <v>1</v>
      </c>
    </row>
    <row r="797" spans="2:10">
      <c r="B797" s="174" t="str">
        <f t="shared" si="136"/>
        <v>0</v>
      </c>
      <c r="C797" s="174" t="str">
        <f t="shared" si="144"/>
        <v>0</v>
      </c>
      <c r="D797" s="177">
        <v>2130105</v>
      </c>
      <c r="E797" s="196" t="s">
        <v>841</v>
      </c>
      <c r="F797" s="179">
        <v>0</v>
      </c>
      <c r="G797" s="184">
        <v>0</v>
      </c>
      <c r="H797" s="181" t="s">
        <v>27</v>
      </c>
      <c r="I797" s="192"/>
      <c r="J797" s="185">
        <v>1</v>
      </c>
    </row>
    <row r="798" spans="2:10">
      <c r="B798" s="174" t="str">
        <f t="shared" si="136"/>
        <v>0</v>
      </c>
      <c r="C798" s="174" t="str">
        <f t="shared" si="144"/>
        <v>0</v>
      </c>
      <c r="D798" s="177">
        <v>2130106</v>
      </c>
      <c r="E798" s="196" t="s">
        <v>842</v>
      </c>
      <c r="F798" s="179">
        <v>7</v>
      </c>
      <c r="G798" s="184">
        <v>42</v>
      </c>
      <c r="H798" s="181">
        <f t="shared" si="145"/>
        <v>5</v>
      </c>
      <c r="I798" s="192"/>
      <c r="J798" s="185">
        <v>1</v>
      </c>
    </row>
    <row r="799" spans="2:10">
      <c r="B799" s="174" t="str">
        <f t="shared" si="136"/>
        <v>0</v>
      </c>
      <c r="C799" s="174" t="str">
        <f t="shared" si="144"/>
        <v>0</v>
      </c>
      <c r="D799" s="177">
        <v>2130108</v>
      </c>
      <c r="E799" s="196" t="s">
        <v>843</v>
      </c>
      <c r="F799" s="179">
        <v>332</v>
      </c>
      <c r="G799" s="184">
        <v>604</v>
      </c>
      <c r="H799" s="181">
        <f t="shared" si="145"/>
        <v>0.819277108433735</v>
      </c>
      <c r="I799" s="192"/>
      <c r="J799" s="185">
        <v>1</v>
      </c>
    </row>
    <row r="800" spans="2:10">
      <c r="B800" s="174" t="str">
        <f t="shared" ref="B800:B863" si="149">MID(D800,4,1)</f>
        <v>0</v>
      </c>
      <c r="C800" s="174" t="str">
        <f t="shared" si="144"/>
        <v>0</v>
      </c>
      <c r="D800" s="177">
        <v>2130109</v>
      </c>
      <c r="E800" s="196" t="s">
        <v>844</v>
      </c>
      <c r="F800" s="179">
        <v>-10</v>
      </c>
      <c r="G800" s="184">
        <v>-3</v>
      </c>
      <c r="H800" s="181">
        <f t="shared" si="145"/>
        <v>-0.7</v>
      </c>
      <c r="I800" s="192"/>
      <c r="J800" s="185">
        <v>1</v>
      </c>
    </row>
    <row r="801" spans="2:10">
      <c r="B801" s="174" t="str">
        <f t="shared" si="149"/>
        <v>0</v>
      </c>
      <c r="C801" s="174" t="str">
        <f t="shared" si="144"/>
        <v>1</v>
      </c>
      <c r="D801" s="177">
        <v>2130110</v>
      </c>
      <c r="E801" s="196" t="s">
        <v>845</v>
      </c>
      <c r="F801" s="179">
        <v>0</v>
      </c>
      <c r="G801" s="184">
        <v>31</v>
      </c>
      <c r="H801" s="181" t="s">
        <v>27</v>
      </c>
      <c r="I801" s="192"/>
      <c r="J801" s="185">
        <v>1</v>
      </c>
    </row>
    <row r="802" spans="2:10">
      <c r="B802" s="174" t="str">
        <f t="shared" si="149"/>
        <v>0</v>
      </c>
      <c r="C802" s="174" t="str">
        <f t="shared" si="144"/>
        <v>1</v>
      </c>
      <c r="D802" s="177">
        <v>2130111</v>
      </c>
      <c r="E802" s="196" t="s">
        <v>846</v>
      </c>
      <c r="F802" s="179">
        <v>0</v>
      </c>
      <c r="G802" s="184">
        <v>0</v>
      </c>
      <c r="H802" s="181" t="s">
        <v>27</v>
      </c>
      <c r="I802" s="192"/>
      <c r="J802" s="185">
        <v>1</v>
      </c>
    </row>
    <row r="803" spans="2:10">
      <c r="B803" s="174" t="str">
        <f t="shared" si="149"/>
        <v>0</v>
      </c>
      <c r="C803" s="174" t="str">
        <f t="shared" si="144"/>
        <v>1</v>
      </c>
      <c r="D803" s="177">
        <v>2130112</v>
      </c>
      <c r="E803" s="196" t="s">
        <v>847</v>
      </c>
      <c r="F803" s="179">
        <v>0</v>
      </c>
      <c r="G803" s="184">
        <v>0</v>
      </c>
      <c r="H803" s="181" t="s">
        <v>27</v>
      </c>
      <c r="I803" s="192"/>
      <c r="J803" s="185">
        <v>1</v>
      </c>
    </row>
    <row r="804" spans="2:10">
      <c r="B804" s="174" t="str">
        <f t="shared" si="149"/>
        <v>0</v>
      </c>
      <c r="C804" s="174" t="str">
        <f t="shared" si="144"/>
        <v>1</v>
      </c>
      <c r="D804" s="177">
        <v>2130114</v>
      </c>
      <c r="E804" s="196" t="s">
        <v>848</v>
      </c>
      <c r="F804" s="179">
        <v>0</v>
      </c>
      <c r="G804" s="184">
        <v>0</v>
      </c>
      <c r="H804" s="181" t="s">
        <v>27</v>
      </c>
      <c r="I804" s="192"/>
      <c r="J804" s="185">
        <v>1</v>
      </c>
    </row>
    <row r="805" spans="2:10">
      <c r="B805" s="174" t="str">
        <f t="shared" si="149"/>
        <v>0</v>
      </c>
      <c r="C805" s="174" t="str">
        <f t="shared" si="144"/>
        <v>1</v>
      </c>
      <c r="D805" s="177">
        <v>2130119</v>
      </c>
      <c r="E805" s="196" t="s">
        <v>849</v>
      </c>
      <c r="F805" s="179">
        <v>331</v>
      </c>
      <c r="G805" s="184">
        <v>788</v>
      </c>
      <c r="H805" s="181">
        <f t="shared" si="145"/>
        <v>1.38066465256798</v>
      </c>
      <c r="I805" s="192"/>
      <c r="J805" s="185">
        <v>1</v>
      </c>
    </row>
    <row r="806" spans="2:10">
      <c r="B806" s="174" t="str">
        <f t="shared" si="149"/>
        <v>0</v>
      </c>
      <c r="C806" s="174" t="str">
        <f t="shared" si="144"/>
        <v>2</v>
      </c>
      <c r="D806" s="177">
        <v>2130120</v>
      </c>
      <c r="E806" s="196" t="s">
        <v>850</v>
      </c>
      <c r="F806" s="179">
        <v>0</v>
      </c>
      <c r="G806" s="184">
        <v>0</v>
      </c>
      <c r="H806" s="181" t="s">
        <v>27</v>
      </c>
      <c r="I806" s="192"/>
      <c r="J806" s="185">
        <v>1</v>
      </c>
    </row>
    <row r="807" spans="2:10">
      <c r="B807" s="174" t="str">
        <f t="shared" si="149"/>
        <v>0</v>
      </c>
      <c r="C807" s="174" t="str">
        <f t="shared" si="144"/>
        <v>2</v>
      </c>
      <c r="D807" s="177">
        <v>2130121</v>
      </c>
      <c r="E807" s="196" t="s">
        <v>851</v>
      </c>
      <c r="F807" s="179">
        <v>0</v>
      </c>
      <c r="G807" s="184">
        <v>0</v>
      </c>
      <c r="H807" s="181" t="s">
        <v>27</v>
      </c>
      <c r="I807" s="192"/>
      <c r="J807" s="185">
        <v>1</v>
      </c>
    </row>
    <row r="808" spans="2:10">
      <c r="B808" s="174" t="str">
        <f t="shared" si="149"/>
        <v>0</v>
      </c>
      <c r="C808" s="174" t="str">
        <f t="shared" si="144"/>
        <v>2</v>
      </c>
      <c r="D808" s="177">
        <v>2130122</v>
      </c>
      <c r="E808" s="196" t="s">
        <v>852</v>
      </c>
      <c r="F808" s="179">
        <v>9086</v>
      </c>
      <c r="G808" s="184">
        <v>15928</v>
      </c>
      <c r="H808" s="181">
        <f t="shared" si="145"/>
        <v>0.753026634382567</v>
      </c>
      <c r="I808" s="192"/>
      <c r="J808" s="185">
        <v>1</v>
      </c>
    </row>
    <row r="809" spans="2:10">
      <c r="B809" s="174" t="str">
        <f t="shared" si="149"/>
        <v>0</v>
      </c>
      <c r="C809" s="174" t="str">
        <f t="shared" si="144"/>
        <v>2</v>
      </c>
      <c r="D809" s="177">
        <v>2130124</v>
      </c>
      <c r="E809" s="196" t="s">
        <v>853</v>
      </c>
      <c r="F809" s="179">
        <v>-31</v>
      </c>
      <c r="G809" s="184">
        <v>0</v>
      </c>
      <c r="H809" s="181">
        <f t="shared" si="145"/>
        <v>-1</v>
      </c>
      <c r="I809" s="192"/>
      <c r="J809" s="185">
        <v>1</v>
      </c>
    </row>
    <row r="810" spans="2:10">
      <c r="B810" s="174" t="str">
        <f t="shared" si="149"/>
        <v>0</v>
      </c>
      <c r="C810" s="174" t="str">
        <f t="shared" si="144"/>
        <v>2</v>
      </c>
      <c r="D810" s="177">
        <v>2130125</v>
      </c>
      <c r="E810" s="196" t="s">
        <v>854</v>
      </c>
      <c r="F810" s="179">
        <v>0</v>
      </c>
      <c r="G810" s="184">
        <v>0</v>
      </c>
      <c r="H810" s="181" t="s">
        <v>27</v>
      </c>
      <c r="I810" s="192"/>
      <c r="J810" s="185">
        <v>1</v>
      </c>
    </row>
    <row r="811" spans="2:10">
      <c r="B811" s="174" t="str">
        <f t="shared" si="149"/>
        <v>0</v>
      </c>
      <c r="C811" s="174" t="str">
        <f t="shared" si="144"/>
        <v>2</v>
      </c>
      <c r="D811" s="177">
        <v>2130126</v>
      </c>
      <c r="E811" s="196" t="s">
        <v>855</v>
      </c>
      <c r="F811" s="179">
        <v>562</v>
      </c>
      <c r="G811" s="184">
        <v>785</v>
      </c>
      <c r="H811" s="181">
        <f t="shared" si="145"/>
        <v>0.396797153024911</v>
      </c>
      <c r="I811" s="192"/>
      <c r="J811" s="185">
        <v>1</v>
      </c>
    </row>
    <row r="812" spans="2:10">
      <c r="B812" s="174" t="str">
        <f t="shared" si="149"/>
        <v>0</v>
      </c>
      <c r="C812" s="174" t="str">
        <f t="shared" si="144"/>
        <v>3</v>
      </c>
      <c r="D812" s="177">
        <v>2130135</v>
      </c>
      <c r="E812" s="196" t="s">
        <v>856</v>
      </c>
      <c r="F812" s="179">
        <v>4565</v>
      </c>
      <c r="G812" s="184">
        <v>3598</v>
      </c>
      <c r="H812" s="181">
        <f t="shared" si="145"/>
        <v>-0.211829134720701</v>
      </c>
      <c r="I812" s="192"/>
      <c r="J812" s="185">
        <v>1</v>
      </c>
    </row>
    <row r="813" spans="2:10">
      <c r="B813" s="174" t="str">
        <f t="shared" si="149"/>
        <v>0</v>
      </c>
      <c r="C813" s="174" t="str">
        <f t="shared" si="144"/>
        <v>4</v>
      </c>
      <c r="D813" s="177">
        <v>2130142</v>
      </c>
      <c r="E813" s="196" t="s">
        <v>857</v>
      </c>
      <c r="F813" s="179">
        <v>0</v>
      </c>
      <c r="G813" s="184">
        <v>1269</v>
      </c>
      <c r="H813" s="181" t="s">
        <v>27</v>
      </c>
      <c r="I813" s="192"/>
      <c r="J813" s="185">
        <v>1</v>
      </c>
    </row>
    <row r="814" spans="2:10">
      <c r="B814" s="174" t="str">
        <f t="shared" si="149"/>
        <v>0</v>
      </c>
      <c r="C814" s="174" t="str">
        <f t="shared" si="144"/>
        <v>4</v>
      </c>
      <c r="D814" s="177">
        <v>2130148</v>
      </c>
      <c r="E814" s="196" t="s">
        <v>858</v>
      </c>
      <c r="F814" s="179">
        <v>0</v>
      </c>
      <c r="G814" s="184">
        <v>0</v>
      </c>
      <c r="H814" s="181" t="s">
        <v>27</v>
      </c>
      <c r="I814" s="192"/>
      <c r="J814" s="185">
        <v>1</v>
      </c>
    </row>
    <row r="815" spans="2:10">
      <c r="B815" s="174" t="str">
        <f t="shared" si="149"/>
        <v>0</v>
      </c>
      <c r="C815" s="174" t="str">
        <f t="shared" si="144"/>
        <v>5</v>
      </c>
      <c r="D815" s="177">
        <v>2130152</v>
      </c>
      <c r="E815" s="196" t="s">
        <v>859</v>
      </c>
      <c r="F815" s="179">
        <v>-6</v>
      </c>
      <c r="G815" s="184">
        <v>0</v>
      </c>
      <c r="H815" s="181">
        <f t="shared" si="145"/>
        <v>-1</v>
      </c>
      <c r="I815" s="192"/>
      <c r="J815" s="185">
        <v>1</v>
      </c>
    </row>
    <row r="816" spans="2:10">
      <c r="B816" s="174" t="str">
        <f t="shared" si="149"/>
        <v>0</v>
      </c>
      <c r="C816" s="174" t="str">
        <f t="shared" si="144"/>
        <v>5</v>
      </c>
      <c r="D816" s="177">
        <v>2130153</v>
      </c>
      <c r="E816" s="196" t="s">
        <v>860</v>
      </c>
      <c r="F816" s="179">
        <v>19514</v>
      </c>
      <c r="G816" s="184">
        <v>17631</v>
      </c>
      <c r="H816" s="181">
        <f t="shared" si="145"/>
        <v>-0.0964948242287589</v>
      </c>
      <c r="I816" s="192"/>
      <c r="J816" s="185">
        <v>1</v>
      </c>
    </row>
    <row r="817" spans="1:10">
      <c r="B817" s="174" t="str">
        <f t="shared" si="149"/>
        <v>0</v>
      </c>
      <c r="C817" s="174" t="str">
        <f t="shared" si="144"/>
        <v>9</v>
      </c>
      <c r="D817" s="177">
        <v>2130199</v>
      </c>
      <c r="E817" s="196" t="s">
        <v>861</v>
      </c>
      <c r="F817" s="179">
        <v>-435</v>
      </c>
      <c r="G817" s="184">
        <v>-78</v>
      </c>
      <c r="H817" s="181">
        <f t="shared" si="145"/>
        <v>-0.820689655172414</v>
      </c>
      <c r="I817" s="192"/>
      <c r="J817" s="185">
        <v>1</v>
      </c>
    </row>
    <row r="818" spans="1:10">
      <c r="B818" s="174" t="str">
        <f t="shared" si="149"/>
        <v>0</v>
      </c>
      <c r="C818" s="174" t="str">
        <f t="shared" si="144"/>
        <v/>
      </c>
      <c r="D818" s="177">
        <v>21302</v>
      </c>
      <c r="E818" s="196" t="s">
        <v>862</v>
      </c>
      <c r="F818" s="179">
        <f t="shared" ref="F818:H818" si="150">SUM(F819:F839)</f>
        <v>5456</v>
      </c>
      <c r="G818" s="180">
        <f t="shared" si="150"/>
        <v>5653</v>
      </c>
      <c r="H818" s="181">
        <f t="shared" si="145"/>
        <v>0.0361070381231672</v>
      </c>
      <c r="I818" s="192"/>
    </row>
    <row r="819" spans="1:10">
      <c r="B819" s="174" t="str">
        <f t="shared" si="149"/>
        <v>0</v>
      </c>
      <c r="C819" s="174" t="str">
        <f t="shared" si="144"/>
        <v>0</v>
      </c>
      <c r="D819" s="177">
        <v>2130201</v>
      </c>
      <c r="E819" s="196" t="s">
        <v>54</v>
      </c>
      <c r="F819" s="179">
        <v>0</v>
      </c>
      <c r="G819" s="184">
        <v>0</v>
      </c>
      <c r="H819" s="181" t="s">
        <v>27</v>
      </c>
      <c r="I819" s="192"/>
      <c r="J819" s="185">
        <v>1</v>
      </c>
    </row>
    <row r="820" spans="1:10">
      <c r="B820" s="174" t="str">
        <f t="shared" si="149"/>
        <v>0</v>
      </c>
      <c r="C820" s="174" t="str">
        <f t="shared" si="144"/>
        <v>0</v>
      </c>
      <c r="D820" s="177">
        <v>2130202</v>
      </c>
      <c r="E820" s="196" t="s">
        <v>56</v>
      </c>
      <c r="F820" s="179">
        <v>0</v>
      </c>
      <c r="G820" s="184">
        <v>242</v>
      </c>
      <c r="H820" s="181" t="s">
        <v>27</v>
      </c>
      <c r="I820" s="192"/>
      <c r="J820" s="185">
        <v>1</v>
      </c>
    </row>
    <row r="821" spans="1:10">
      <c r="B821" s="174" t="str">
        <f t="shared" si="149"/>
        <v>0</v>
      </c>
      <c r="C821" s="174" t="str">
        <f t="shared" si="144"/>
        <v>0</v>
      </c>
      <c r="D821" s="177">
        <v>2130203</v>
      </c>
      <c r="E821" s="196" t="s">
        <v>58</v>
      </c>
      <c r="F821" s="179">
        <v>0</v>
      </c>
      <c r="G821" s="184">
        <v>0</v>
      </c>
      <c r="H821" s="181" t="s">
        <v>27</v>
      </c>
      <c r="I821" s="192"/>
      <c r="J821" s="185">
        <v>1</v>
      </c>
    </row>
    <row r="822" spans="1:10">
      <c r="B822" s="174" t="str">
        <f t="shared" si="149"/>
        <v>0</v>
      </c>
      <c r="C822" s="174" t="str">
        <f t="shared" si="144"/>
        <v>0</v>
      </c>
      <c r="D822" s="177">
        <v>2130204</v>
      </c>
      <c r="E822" s="196" t="s">
        <v>863</v>
      </c>
      <c r="F822" s="179">
        <v>0</v>
      </c>
      <c r="G822" s="184">
        <v>0</v>
      </c>
      <c r="H822" s="181" t="s">
        <v>27</v>
      </c>
      <c r="I822" s="192"/>
      <c r="J822" s="185">
        <v>1</v>
      </c>
    </row>
    <row r="823" spans="1:10">
      <c r="A823" s="185"/>
      <c r="B823" s="174" t="str">
        <f t="shared" si="149"/>
        <v>0</v>
      </c>
      <c r="C823" s="174" t="str">
        <f t="shared" si="144"/>
        <v>0</v>
      </c>
      <c r="D823" s="177">
        <v>2130205</v>
      </c>
      <c r="E823" s="196" t="s">
        <v>864</v>
      </c>
      <c r="F823" s="179">
        <v>2785</v>
      </c>
      <c r="G823" s="184">
        <v>3351</v>
      </c>
      <c r="H823" s="181">
        <f t="shared" si="145"/>
        <v>0.203231597845601</v>
      </c>
      <c r="I823" s="192"/>
      <c r="J823" s="185">
        <v>1</v>
      </c>
    </row>
    <row r="824" spans="1:10">
      <c r="B824" s="174" t="str">
        <f t="shared" si="149"/>
        <v>0</v>
      </c>
      <c r="C824" s="174" t="str">
        <f t="shared" si="144"/>
        <v>0</v>
      </c>
      <c r="D824" s="177">
        <v>2130206</v>
      </c>
      <c r="E824" s="196" t="s">
        <v>865</v>
      </c>
      <c r="F824" s="179">
        <v>0</v>
      </c>
      <c r="G824" s="184">
        <v>140</v>
      </c>
      <c r="H824" s="181" t="s">
        <v>27</v>
      </c>
      <c r="I824" s="192"/>
      <c r="J824" s="185">
        <v>1</v>
      </c>
    </row>
    <row r="825" spans="1:10">
      <c r="B825" s="174" t="str">
        <f t="shared" si="149"/>
        <v>0</v>
      </c>
      <c r="C825" s="174" t="str">
        <f t="shared" si="144"/>
        <v>0</v>
      </c>
      <c r="D825" s="177">
        <v>2130207</v>
      </c>
      <c r="E825" s="196" t="s">
        <v>866</v>
      </c>
      <c r="F825" s="179">
        <v>84</v>
      </c>
      <c r="G825" s="184">
        <v>0</v>
      </c>
      <c r="H825" s="181">
        <f t="shared" si="145"/>
        <v>-1</v>
      </c>
      <c r="I825" s="192"/>
      <c r="J825" s="185">
        <v>1</v>
      </c>
    </row>
    <row r="826" spans="1:10">
      <c r="B826" s="174" t="str">
        <f t="shared" si="149"/>
        <v>0</v>
      </c>
      <c r="C826" s="174" t="str">
        <f t="shared" si="144"/>
        <v>0</v>
      </c>
      <c r="D826" s="177">
        <v>2130209</v>
      </c>
      <c r="E826" s="196" t="s">
        <v>867</v>
      </c>
      <c r="F826" s="179">
        <v>2169</v>
      </c>
      <c r="G826" s="184">
        <v>1141</v>
      </c>
      <c r="H826" s="181">
        <f t="shared" si="145"/>
        <v>-0.473951129552789</v>
      </c>
      <c r="I826" s="192"/>
      <c r="J826" s="185">
        <v>1</v>
      </c>
    </row>
    <row r="827" spans="1:10">
      <c r="B827" s="174" t="str">
        <f t="shared" si="149"/>
        <v>0</v>
      </c>
      <c r="C827" s="174" t="str">
        <f t="shared" si="144"/>
        <v>1</v>
      </c>
      <c r="D827" s="177">
        <v>2130211</v>
      </c>
      <c r="E827" s="196" t="s">
        <v>868</v>
      </c>
      <c r="F827" s="179">
        <v>7</v>
      </c>
      <c r="G827" s="184">
        <v>0</v>
      </c>
      <c r="H827" s="181">
        <f t="shared" si="145"/>
        <v>-1</v>
      </c>
      <c r="I827" s="192"/>
      <c r="J827" s="185">
        <v>1</v>
      </c>
    </row>
    <row r="828" spans="1:10">
      <c r="B828" s="174" t="str">
        <f t="shared" si="149"/>
        <v>0</v>
      </c>
      <c r="C828" s="174" t="str">
        <f t="shared" si="144"/>
        <v>1</v>
      </c>
      <c r="D828" s="177">
        <v>2130212</v>
      </c>
      <c r="E828" s="196" t="s">
        <v>869</v>
      </c>
      <c r="F828" s="179">
        <v>0</v>
      </c>
      <c r="G828" s="184">
        <v>16</v>
      </c>
      <c r="H828" s="181" t="s">
        <v>27</v>
      </c>
      <c r="I828" s="192"/>
      <c r="J828" s="185">
        <v>1</v>
      </c>
    </row>
    <row r="829" spans="1:10">
      <c r="B829" s="174" t="str">
        <f t="shared" si="149"/>
        <v>0</v>
      </c>
      <c r="C829" s="174" t="str">
        <f t="shared" si="144"/>
        <v>1</v>
      </c>
      <c r="D829" s="177">
        <v>2130213</v>
      </c>
      <c r="E829" s="196" t="s">
        <v>870</v>
      </c>
      <c r="F829" s="179">
        <v>0</v>
      </c>
      <c r="G829" s="184">
        <v>0</v>
      </c>
      <c r="H829" s="181" t="s">
        <v>27</v>
      </c>
      <c r="I829" s="192"/>
      <c r="J829" s="185">
        <v>1</v>
      </c>
    </row>
    <row r="830" spans="1:10">
      <c r="B830" s="174" t="str">
        <f t="shared" si="149"/>
        <v>0</v>
      </c>
      <c r="C830" s="174" t="str">
        <f t="shared" si="144"/>
        <v>1</v>
      </c>
      <c r="D830" s="177">
        <v>2130217</v>
      </c>
      <c r="E830" s="196" t="s">
        <v>871</v>
      </c>
      <c r="F830" s="179">
        <v>0</v>
      </c>
      <c r="G830" s="184">
        <v>0</v>
      </c>
      <c r="H830" s="181" t="s">
        <v>27</v>
      </c>
      <c r="I830" s="192"/>
      <c r="J830" s="185">
        <v>1</v>
      </c>
    </row>
    <row r="831" spans="1:10">
      <c r="B831" s="174" t="str">
        <f t="shared" si="149"/>
        <v>0</v>
      </c>
      <c r="C831" s="174" t="str">
        <f t="shared" si="144"/>
        <v>2</v>
      </c>
      <c r="D831" s="177">
        <v>2130220</v>
      </c>
      <c r="E831" s="196" t="s">
        <v>872</v>
      </c>
      <c r="F831" s="179">
        <v>0</v>
      </c>
      <c r="G831" s="184">
        <v>0</v>
      </c>
      <c r="H831" s="181" t="s">
        <v>27</v>
      </c>
      <c r="I831" s="192"/>
      <c r="J831" s="185">
        <v>1</v>
      </c>
    </row>
    <row r="832" spans="1:10">
      <c r="B832" s="174" t="str">
        <f t="shared" si="149"/>
        <v>0</v>
      </c>
      <c r="C832" s="174" t="str">
        <f t="shared" si="144"/>
        <v>2</v>
      </c>
      <c r="D832" s="177">
        <v>2130221</v>
      </c>
      <c r="E832" s="196" t="s">
        <v>873</v>
      </c>
      <c r="F832" s="179">
        <v>30</v>
      </c>
      <c r="G832" s="184">
        <v>29</v>
      </c>
      <c r="H832" s="181">
        <f t="shared" si="145"/>
        <v>-0.0333333333333333</v>
      </c>
      <c r="I832" s="192"/>
      <c r="J832" s="185">
        <v>1</v>
      </c>
    </row>
    <row r="833" spans="2:10">
      <c r="B833" s="174" t="str">
        <f t="shared" si="149"/>
        <v>0</v>
      </c>
      <c r="C833" s="174" t="str">
        <f t="shared" si="144"/>
        <v>2</v>
      </c>
      <c r="D833" s="177">
        <v>2130223</v>
      </c>
      <c r="E833" s="196" t="s">
        <v>874</v>
      </c>
      <c r="F833" s="179">
        <v>0</v>
      </c>
      <c r="G833" s="184">
        <v>0</v>
      </c>
      <c r="H833" s="181" t="s">
        <v>27</v>
      </c>
      <c r="I833" s="192"/>
      <c r="J833" s="185">
        <v>1</v>
      </c>
    </row>
    <row r="834" spans="2:10">
      <c r="B834" s="174" t="str">
        <f t="shared" si="149"/>
        <v>0</v>
      </c>
      <c r="C834" s="174" t="str">
        <f t="shared" si="144"/>
        <v>2</v>
      </c>
      <c r="D834" s="177">
        <v>2130226</v>
      </c>
      <c r="E834" s="196" t="s">
        <v>875</v>
      </c>
      <c r="F834" s="179">
        <v>0</v>
      </c>
      <c r="G834" s="184">
        <v>0</v>
      </c>
      <c r="H834" s="181" t="s">
        <v>27</v>
      </c>
      <c r="I834" s="192"/>
      <c r="J834" s="185">
        <v>1</v>
      </c>
    </row>
    <row r="835" spans="2:10">
      <c r="B835" s="174" t="str">
        <f t="shared" si="149"/>
        <v>0</v>
      </c>
      <c r="C835" s="174" t="str">
        <f t="shared" si="144"/>
        <v>2</v>
      </c>
      <c r="D835" s="177">
        <v>2130227</v>
      </c>
      <c r="E835" s="196" t="s">
        <v>876</v>
      </c>
      <c r="F835" s="179">
        <v>123</v>
      </c>
      <c r="G835" s="184">
        <v>139</v>
      </c>
      <c r="H835" s="181">
        <f t="shared" si="145"/>
        <v>0.130081300813008</v>
      </c>
      <c r="I835" s="192"/>
      <c r="J835" s="185">
        <v>1</v>
      </c>
    </row>
    <row r="836" spans="2:10">
      <c r="B836" s="174" t="str">
        <f t="shared" si="149"/>
        <v>0</v>
      </c>
      <c r="C836" s="174" t="str">
        <f t="shared" si="144"/>
        <v>3</v>
      </c>
      <c r="D836" s="177">
        <v>2130234</v>
      </c>
      <c r="E836" s="196" t="s">
        <v>877</v>
      </c>
      <c r="F836" s="179">
        <v>109</v>
      </c>
      <c r="G836" s="184">
        <v>460</v>
      </c>
      <c r="H836" s="181">
        <f t="shared" si="145"/>
        <v>3.22018348623853</v>
      </c>
      <c r="I836" s="192"/>
      <c r="J836" s="185">
        <v>1</v>
      </c>
    </row>
    <row r="837" spans="2:10">
      <c r="B837" s="174" t="str">
        <f t="shared" si="149"/>
        <v>0</v>
      </c>
      <c r="C837" s="174" t="str">
        <f t="shared" si="144"/>
        <v>3</v>
      </c>
      <c r="D837" s="177">
        <v>2130236</v>
      </c>
      <c r="E837" s="196" t="s">
        <v>878</v>
      </c>
      <c r="F837" s="179">
        <v>0</v>
      </c>
      <c r="G837" s="184">
        <v>0</v>
      </c>
      <c r="H837" s="181" t="s">
        <v>27</v>
      </c>
      <c r="I837" s="192"/>
      <c r="J837" s="185">
        <v>1</v>
      </c>
    </row>
    <row r="838" spans="2:10">
      <c r="B838" s="174" t="str">
        <f t="shared" si="149"/>
        <v>0</v>
      </c>
      <c r="C838" s="174" t="str">
        <f t="shared" si="144"/>
        <v>3</v>
      </c>
      <c r="D838" s="177">
        <v>2130237</v>
      </c>
      <c r="E838" s="196" t="s">
        <v>847</v>
      </c>
      <c r="F838" s="179">
        <v>0</v>
      </c>
      <c r="G838" s="184">
        <v>0</v>
      </c>
      <c r="H838" s="181" t="s">
        <v>27</v>
      </c>
      <c r="I838" s="192"/>
      <c r="J838" s="185">
        <v>1</v>
      </c>
    </row>
    <row r="839" spans="2:10">
      <c r="B839" s="174" t="str">
        <f t="shared" si="149"/>
        <v>0</v>
      </c>
      <c r="C839" s="174" t="str">
        <f t="shared" si="144"/>
        <v>9</v>
      </c>
      <c r="D839" s="177">
        <v>2130299</v>
      </c>
      <c r="E839" s="196" t="s">
        <v>879</v>
      </c>
      <c r="F839" s="179">
        <v>149</v>
      </c>
      <c r="G839" s="184">
        <v>135</v>
      </c>
      <c r="H839" s="181">
        <f t="shared" si="145"/>
        <v>-0.0939597315436241</v>
      </c>
      <c r="I839" s="192"/>
      <c r="J839" s="185">
        <v>1</v>
      </c>
    </row>
    <row r="840" spans="2:10">
      <c r="B840" s="174" t="str">
        <f t="shared" si="149"/>
        <v>0</v>
      </c>
      <c r="C840" s="174" t="str">
        <f t="shared" ref="C840:C903" si="151">MID(D840,6,1)</f>
        <v/>
      </c>
      <c r="D840" s="177">
        <v>21303</v>
      </c>
      <c r="E840" s="196" t="s">
        <v>880</v>
      </c>
      <c r="F840" s="179">
        <f t="shared" ref="F840:H840" si="152">SUM(F841:F867)</f>
        <v>16101</v>
      </c>
      <c r="G840" s="180">
        <f t="shared" si="152"/>
        <v>18265</v>
      </c>
      <c r="H840" s="181">
        <f t="shared" si="145"/>
        <v>0.134401589963356</v>
      </c>
      <c r="I840" s="192"/>
    </row>
    <row r="841" spans="2:10">
      <c r="B841" s="174" t="str">
        <f t="shared" si="149"/>
        <v>0</v>
      </c>
      <c r="C841" s="174" t="str">
        <f t="shared" si="151"/>
        <v>0</v>
      </c>
      <c r="D841" s="177">
        <v>2130301</v>
      </c>
      <c r="E841" s="196" t="s">
        <v>54</v>
      </c>
      <c r="F841" s="179">
        <v>2482</v>
      </c>
      <c r="G841" s="184">
        <v>2383</v>
      </c>
      <c r="H841" s="181">
        <f t="shared" si="145"/>
        <v>-0.0398871877518131</v>
      </c>
      <c r="I841" s="192"/>
      <c r="J841" s="185">
        <v>1</v>
      </c>
    </row>
    <row r="842" spans="2:10">
      <c r="B842" s="174" t="str">
        <f t="shared" si="149"/>
        <v>0</v>
      </c>
      <c r="C842" s="174" t="str">
        <f t="shared" si="151"/>
        <v>0</v>
      </c>
      <c r="D842" s="177">
        <v>2130302</v>
      </c>
      <c r="E842" s="196" t="s">
        <v>56</v>
      </c>
      <c r="F842" s="179">
        <v>0</v>
      </c>
      <c r="G842" s="184">
        <v>73</v>
      </c>
      <c r="H842" s="181" t="s">
        <v>27</v>
      </c>
      <c r="I842" s="192"/>
      <c r="J842" s="185">
        <v>1</v>
      </c>
    </row>
    <row r="843" spans="2:10">
      <c r="B843" s="174" t="str">
        <f t="shared" si="149"/>
        <v>0</v>
      </c>
      <c r="C843" s="174" t="str">
        <f t="shared" si="151"/>
        <v>0</v>
      </c>
      <c r="D843" s="177">
        <v>2130303</v>
      </c>
      <c r="E843" s="196" t="s">
        <v>58</v>
      </c>
      <c r="F843" s="179">
        <v>0</v>
      </c>
      <c r="G843" s="184">
        <v>0</v>
      </c>
      <c r="H843" s="181" t="s">
        <v>27</v>
      </c>
      <c r="I843" s="192"/>
      <c r="J843" s="185">
        <v>1</v>
      </c>
    </row>
    <row r="844" spans="2:10">
      <c r="B844" s="174" t="str">
        <f t="shared" si="149"/>
        <v>0</v>
      </c>
      <c r="C844" s="174" t="str">
        <f t="shared" si="151"/>
        <v>0</v>
      </c>
      <c r="D844" s="177">
        <v>2130304</v>
      </c>
      <c r="E844" s="196" t="s">
        <v>881</v>
      </c>
      <c r="F844" s="179">
        <v>0</v>
      </c>
      <c r="G844" s="184">
        <v>0</v>
      </c>
      <c r="H844" s="181" t="s">
        <v>27</v>
      </c>
      <c r="I844" s="192"/>
      <c r="J844" s="185">
        <v>1</v>
      </c>
    </row>
    <row r="845" spans="2:10">
      <c r="B845" s="174" t="str">
        <f t="shared" si="149"/>
        <v>0</v>
      </c>
      <c r="C845" s="174" t="str">
        <f t="shared" si="151"/>
        <v>0</v>
      </c>
      <c r="D845" s="177">
        <v>2130305</v>
      </c>
      <c r="E845" s="196" t="s">
        <v>882</v>
      </c>
      <c r="F845" s="179">
        <v>6072</v>
      </c>
      <c r="G845" s="184">
        <v>3026</v>
      </c>
      <c r="H845" s="181">
        <f>G845/$F845-1</f>
        <v>-0.501646903820817</v>
      </c>
      <c r="I845" s="192"/>
      <c r="J845" s="185">
        <v>1</v>
      </c>
    </row>
    <row r="846" spans="2:10">
      <c r="B846" s="174" t="str">
        <f t="shared" si="149"/>
        <v>0</v>
      </c>
      <c r="C846" s="174" t="str">
        <f t="shared" si="151"/>
        <v>0</v>
      </c>
      <c r="D846" s="177">
        <v>2130306</v>
      </c>
      <c r="E846" s="196" t="s">
        <v>883</v>
      </c>
      <c r="F846" s="179">
        <v>4877</v>
      </c>
      <c r="G846" s="184">
        <v>8715</v>
      </c>
      <c r="H846" s="181">
        <f>G846/$F846-1</f>
        <v>0.786959196227189</v>
      </c>
      <c r="I846" s="192"/>
      <c r="J846" s="185">
        <v>1</v>
      </c>
    </row>
    <row r="847" spans="2:10">
      <c r="B847" s="174" t="str">
        <f t="shared" si="149"/>
        <v>0</v>
      </c>
      <c r="C847" s="174" t="str">
        <f t="shared" si="151"/>
        <v>0</v>
      </c>
      <c r="D847" s="177">
        <v>2130307</v>
      </c>
      <c r="E847" s="196" t="s">
        <v>884</v>
      </c>
      <c r="F847" s="179">
        <v>0</v>
      </c>
      <c r="G847" s="184">
        <v>0</v>
      </c>
      <c r="H847" s="181" t="s">
        <v>27</v>
      </c>
      <c r="I847" s="192"/>
      <c r="J847" s="185">
        <v>1</v>
      </c>
    </row>
    <row r="848" spans="2:10">
      <c r="B848" s="174" t="str">
        <f t="shared" si="149"/>
        <v>0</v>
      </c>
      <c r="C848" s="174" t="str">
        <f t="shared" si="151"/>
        <v>0</v>
      </c>
      <c r="D848" s="177">
        <v>2130308</v>
      </c>
      <c r="E848" s="196" t="s">
        <v>885</v>
      </c>
      <c r="F848" s="179">
        <v>0</v>
      </c>
      <c r="G848" s="184">
        <v>0</v>
      </c>
      <c r="H848" s="181" t="s">
        <v>27</v>
      </c>
      <c r="I848" s="192"/>
      <c r="J848" s="185">
        <v>1</v>
      </c>
    </row>
    <row r="849" spans="2:10">
      <c r="B849" s="174" t="str">
        <f t="shared" si="149"/>
        <v>0</v>
      </c>
      <c r="C849" s="174" t="str">
        <f t="shared" si="151"/>
        <v>0</v>
      </c>
      <c r="D849" s="177">
        <v>2130309</v>
      </c>
      <c r="E849" s="196" t="s">
        <v>886</v>
      </c>
      <c r="F849" s="179">
        <v>0</v>
      </c>
      <c r="G849" s="184">
        <v>0</v>
      </c>
      <c r="H849" s="181" t="s">
        <v>27</v>
      </c>
      <c r="I849" s="192"/>
      <c r="J849" s="185">
        <v>1</v>
      </c>
    </row>
    <row r="850" spans="2:10">
      <c r="B850" s="174" t="str">
        <f t="shared" si="149"/>
        <v>0</v>
      </c>
      <c r="C850" s="174" t="str">
        <f t="shared" si="151"/>
        <v>1</v>
      </c>
      <c r="D850" s="177">
        <v>2130310</v>
      </c>
      <c r="E850" s="196" t="s">
        <v>887</v>
      </c>
      <c r="F850" s="179">
        <v>9</v>
      </c>
      <c r="G850" s="184">
        <v>63</v>
      </c>
      <c r="H850" s="181">
        <f>G850/$F850-1</f>
        <v>6</v>
      </c>
      <c r="I850" s="192"/>
      <c r="J850" s="185">
        <v>1</v>
      </c>
    </row>
    <row r="851" spans="2:10">
      <c r="B851" s="174" t="str">
        <f t="shared" si="149"/>
        <v>0</v>
      </c>
      <c r="C851" s="174" t="str">
        <f t="shared" si="151"/>
        <v>1</v>
      </c>
      <c r="D851" s="177">
        <v>2130311</v>
      </c>
      <c r="E851" s="196" t="s">
        <v>888</v>
      </c>
      <c r="F851" s="179">
        <v>0</v>
      </c>
      <c r="G851" s="184">
        <v>0</v>
      </c>
      <c r="H851" s="181" t="s">
        <v>27</v>
      </c>
      <c r="I851" s="192"/>
      <c r="J851" s="185">
        <v>1</v>
      </c>
    </row>
    <row r="852" spans="2:10">
      <c r="B852" s="174" t="str">
        <f t="shared" si="149"/>
        <v>0</v>
      </c>
      <c r="C852" s="174" t="str">
        <f t="shared" si="151"/>
        <v>1</v>
      </c>
      <c r="D852" s="177">
        <v>2130312</v>
      </c>
      <c r="E852" s="196" t="s">
        <v>889</v>
      </c>
      <c r="F852" s="179">
        <v>0</v>
      </c>
      <c r="G852" s="184">
        <v>0</v>
      </c>
      <c r="H852" s="181" t="s">
        <v>27</v>
      </c>
      <c r="I852" s="192"/>
      <c r="J852" s="185">
        <v>1</v>
      </c>
    </row>
    <row r="853" spans="2:10">
      <c r="B853" s="174" t="str">
        <f t="shared" si="149"/>
        <v>0</v>
      </c>
      <c r="C853" s="174" t="str">
        <f t="shared" si="151"/>
        <v>1</v>
      </c>
      <c r="D853" s="177">
        <v>2130313</v>
      </c>
      <c r="E853" s="196" t="s">
        <v>890</v>
      </c>
      <c r="F853" s="179">
        <v>0</v>
      </c>
      <c r="G853" s="184">
        <v>0</v>
      </c>
      <c r="H853" s="181" t="s">
        <v>27</v>
      </c>
      <c r="I853" s="192"/>
      <c r="J853" s="185">
        <v>1</v>
      </c>
    </row>
    <row r="854" spans="2:10">
      <c r="B854" s="174" t="str">
        <f t="shared" si="149"/>
        <v>0</v>
      </c>
      <c r="C854" s="174" t="str">
        <f t="shared" si="151"/>
        <v>1</v>
      </c>
      <c r="D854" s="177">
        <v>2130314</v>
      </c>
      <c r="E854" s="196" t="s">
        <v>891</v>
      </c>
      <c r="F854" s="179">
        <v>10</v>
      </c>
      <c r="G854" s="184">
        <v>0</v>
      </c>
      <c r="H854" s="181">
        <f>G854/$F854-1</f>
        <v>-1</v>
      </c>
      <c r="I854" s="192"/>
      <c r="J854" s="185">
        <v>1</v>
      </c>
    </row>
    <row r="855" spans="2:10">
      <c r="B855" s="174" t="str">
        <f t="shared" si="149"/>
        <v>0</v>
      </c>
      <c r="C855" s="174" t="str">
        <f t="shared" si="151"/>
        <v>1</v>
      </c>
      <c r="D855" s="177">
        <v>2130315</v>
      </c>
      <c r="E855" s="196" t="s">
        <v>892</v>
      </c>
      <c r="F855" s="179">
        <v>7</v>
      </c>
      <c r="G855" s="184">
        <v>1</v>
      </c>
      <c r="H855" s="181">
        <f>G855/$F855-1</f>
        <v>-0.857142857142857</v>
      </c>
      <c r="I855" s="192"/>
      <c r="J855" s="185">
        <v>1</v>
      </c>
    </row>
    <row r="856" spans="2:10">
      <c r="B856" s="174" t="str">
        <f t="shared" si="149"/>
        <v>0</v>
      </c>
      <c r="C856" s="174" t="str">
        <f t="shared" si="151"/>
        <v>1</v>
      </c>
      <c r="D856" s="177">
        <v>2130316</v>
      </c>
      <c r="E856" s="196" t="s">
        <v>893</v>
      </c>
      <c r="F856" s="179">
        <v>-5</v>
      </c>
      <c r="G856" s="184">
        <v>0</v>
      </c>
      <c r="H856" s="181">
        <f>G856/$F856-1</f>
        <v>-1</v>
      </c>
      <c r="I856" s="192"/>
      <c r="J856" s="185">
        <v>1</v>
      </c>
    </row>
    <row r="857" spans="2:10">
      <c r="B857" s="174" t="str">
        <f t="shared" si="149"/>
        <v>0</v>
      </c>
      <c r="C857" s="174" t="str">
        <f t="shared" si="151"/>
        <v>1</v>
      </c>
      <c r="D857" s="177">
        <v>2130317</v>
      </c>
      <c r="E857" s="196" t="s">
        <v>894</v>
      </c>
      <c r="F857" s="179">
        <v>0</v>
      </c>
      <c r="G857" s="184">
        <v>0</v>
      </c>
      <c r="H857" s="181" t="s">
        <v>27</v>
      </c>
      <c r="I857" s="192"/>
      <c r="J857" s="185">
        <v>1</v>
      </c>
    </row>
    <row r="858" spans="2:10">
      <c r="B858" s="174" t="str">
        <f t="shared" si="149"/>
        <v>0</v>
      </c>
      <c r="C858" s="174" t="str">
        <f t="shared" si="151"/>
        <v>1</v>
      </c>
      <c r="D858" s="177">
        <v>2130318</v>
      </c>
      <c r="E858" s="196" t="s">
        <v>895</v>
      </c>
      <c r="F858" s="179">
        <v>0</v>
      </c>
      <c r="G858" s="184">
        <v>0</v>
      </c>
      <c r="H858" s="181" t="s">
        <v>27</v>
      </c>
      <c r="I858" s="192"/>
      <c r="J858" s="185">
        <v>1</v>
      </c>
    </row>
    <row r="859" spans="2:10">
      <c r="B859" s="174" t="str">
        <f t="shared" si="149"/>
        <v>0</v>
      </c>
      <c r="C859" s="174" t="str">
        <f t="shared" si="151"/>
        <v>1</v>
      </c>
      <c r="D859" s="177">
        <v>2130319</v>
      </c>
      <c r="E859" s="196" t="s">
        <v>896</v>
      </c>
      <c r="F859" s="179">
        <v>0</v>
      </c>
      <c r="G859" s="184">
        <v>0</v>
      </c>
      <c r="H859" s="181" t="s">
        <v>27</v>
      </c>
      <c r="I859" s="192"/>
      <c r="J859" s="185">
        <v>1</v>
      </c>
    </row>
    <row r="860" spans="2:10">
      <c r="B860" s="174" t="str">
        <f t="shared" si="149"/>
        <v>0</v>
      </c>
      <c r="C860" s="174" t="str">
        <f t="shared" si="151"/>
        <v>2</v>
      </c>
      <c r="D860" s="177">
        <v>2130321</v>
      </c>
      <c r="E860" s="196" t="s">
        <v>897</v>
      </c>
      <c r="F860" s="179">
        <v>0</v>
      </c>
      <c r="G860" s="184">
        <v>0</v>
      </c>
      <c r="H860" s="181" t="s">
        <v>27</v>
      </c>
      <c r="I860" s="192"/>
      <c r="J860" s="185">
        <v>1</v>
      </c>
    </row>
    <row r="861" spans="2:10">
      <c r="B861" s="174" t="str">
        <f t="shared" si="149"/>
        <v>0</v>
      </c>
      <c r="C861" s="174" t="str">
        <f t="shared" si="151"/>
        <v>2</v>
      </c>
      <c r="D861" s="177">
        <v>2130322</v>
      </c>
      <c r="E861" s="196" t="s">
        <v>898</v>
      </c>
      <c r="F861" s="179">
        <v>0</v>
      </c>
      <c r="G861" s="184">
        <v>0</v>
      </c>
      <c r="H861" s="181" t="s">
        <v>27</v>
      </c>
      <c r="I861" s="192"/>
      <c r="J861" s="185">
        <v>1</v>
      </c>
    </row>
    <row r="862" spans="2:10">
      <c r="B862" s="174" t="str">
        <f t="shared" si="149"/>
        <v>0</v>
      </c>
      <c r="C862" s="174" t="str">
        <f t="shared" si="151"/>
        <v>3</v>
      </c>
      <c r="D862" s="177">
        <v>2130333</v>
      </c>
      <c r="E862" s="196" t="s">
        <v>874</v>
      </c>
      <c r="F862" s="179">
        <v>0</v>
      </c>
      <c r="G862" s="184">
        <v>0</v>
      </c>
      <c r="H862" s="181" t="s">
        <v>27</v>
      </c>
      <c r="I862" s="192"/>
      <c r="J862" s="185">
        <v>1</v>
      </c>
    </row>
    <row r="863" spans="2:10">
      <c r="B863" s="174" t="str">
        <f t="shared" si="149"/>
        <v>0</v>
      </c>
      <c r="C863" s="174" t="str">
        <f t="shared" si="151"/>
        <v>3</v>
      </c>
      <c r="D863" s="177">
        <v>2130334</v>
      </c>
      <c r="E863" s="196" t="s">
        <v>899</v>
      </c>
      <c r="F863" s="179">
        <v>0</v>
      </c>
      <c r="G863" s="184">
        <v>0</v>
      </c>
      <c r="H863" s="181" t="s">
        <v>27</v>
      </c>
      <c r="I863" s="192"/>
      <c r="J863" s="185">
        <v>1</v>
      </c>
    </row>
    <row r="864" spans="2:10">
      <c r="B864" s="174" t="str">
        <f t="shared" ref="B864:B927" si="153">MID(D864,4,1)</f>
        <v>0</v>
      </c>
      <c r="C864" s="174" t="str">
        <f t="shared" si="151"/>
        <v>3</v>
      </c>
      <c r="D864" s="177">
        <v>2130335</v>
      </c>
      <c r="E864" s="196" t="s">
        <v>900</v>
      </c>
      <c r="F864" s="179">
        <v>1093</v>
      </c>
      <c r="G864" s="184">
        <v>1355</v>
      </c>
      <c r="H864" s="181">
        <f>G864/$F864-1</f>
        <v>0.239707227813358</v>
      </c>
      <c r="I864" s="192"/>
      <c r="J864" s="185">
        <v>1</v>
      </c>
    </row>
    <row r="865" spans="2:10">
      <c r="B865" s="174" t="str">
        <f t="shared" si="153"/>
        <v>0</v>
      </c>
      <c r="C865" s="174" t="str">
        <f t="shared" si="151"/>
        <v>3</v>
      </c>
      <c r="D865" s="177">
        <v>2130336</v>
      </c>
      <c r="E865" s="196" t="s">
        <v>901</v>
      </c>
      <c r="F865" s="179">
        <v>0</v>
      </c>
      <c r="G865" s="184">
        <v>0</v>
      </c>
      <c r="H865" s="181" t="s">
        <v>27</v>
      </c>
      <c r="I865" s="192"/>
      <c r="J865" s="185">
        <v>1</v>
      </c>
    </row>
    <row r="866" spans="2:10">
      <c r="B866" s="174" t="str">
        <f t="shared" si="153"/>
        <v>0</v>
      </c>
      <c r="C866" s="174" t="str">
        <f t="shared" si="151"/>
        <v>3</v>
      </c>
      <c r="D866" s="177">
        <v>2130337</v>
      </c>
      <c r="E866" s="196" t="s">
        <v>902</v>
      </c>
      <c r="F866" s="179">
        <v>0</v>
      </c>
      <c r="G866" s="184">
        <v>0</v>
      </c>
      <c r="H866" s="181" t="s">
        <v>27</v>
      </c>
      <c r="I866" s="192"/>
      <c r="J866" s="185">
        <v>1</v>
      </c>
    </row>
    <row r="867" spans="2:10">
      <c r="B867" s="174" t="str">
        <f t="shared" si="153"/>
        <v>0</v>
      </c>
      <c r="C867" s="174" t="str">
        <f t="shared" si="151"/>
        <v>9</v>
      </c>
      <c r="D867" s="177">
        <v>2130399</v>
      </c>
      <c r="E867" s="196" t="s">
        <v>903</v>
      </c>
      <c r="F867" s="179">
        <v>1556</v>
      </c>
      <c r="G867" s="184">
        <v>2649</v>
      </c>
      <c r="H867" s="181">
        <f>G867/$F867-1</f>
        <v>0.702442159383033</v>
      </c>
      <c r="I867" s="192"/>
      <c r="J867" s="185">
        <v>1</v>
      </c>
    </row>
    <row r="868" spans="2:10">
      <c r="B868" s="174" t="str">
        <f t="shared" si="153"/>
        <v>0</v>
      </c>
      <c r="C868" s="174" t="str">
        <f t="shared" si="151"/>
        <v/>
      </c>
      <c r="D868" s="177">
        <v>21305</v>
      </c>
      <c r="E868" s="196" t="s">
        <v>904</v>
      </c>
      <c r="F868" s="179">
        <f t="shared" ref="F868:H868" si="154">SUM(F869:F878)</f>
        <v>40351</v>
      </c>
      <c r="G868" s="180">
        <f t="shared" si="154"/>
        <v>42789</v>
      </c>
      <c r="H868" s="181">
        <f>G868/$F868-1</f>
        <v>0.0604198161136031</v>
      </c>
      <c r="I868" s="192"/>
    </row>
    <row r="869" spans="2:10">
      <c r="B869" s="174" t="str">
        <f t="shared" si="153"/>
        <v>0</v>
      </c>
      <c r="C869" s="174" t="str">
        <f t="shared" si="151"/>
        <v>0</v>
      </c>
      <c r="D869" s="177">
        <v>2130501</v>
      </c>
      <c r="E869" s="196" t="s">
        <v>54</v>
      </c>
      <c r="F869" s="179">
        <v>446</v>
      </c>
      <c r="G869" s="184">
        <v>384</v>
      </c>
      <c r="H869" s="181">
        <f>G869/$F869-1</f>
        <v>-0.139013452914798</v>
      </c>
      <c r="I869" s="192"/>
      <c r="J869" s="185">
        <v>1</v>
      </c>
    </row>
    <row r="870" spans="2:10">
      <c r="B870" s="174" t="str">
        <f t="shared" si="153"/>
        <v>0</v>
      </c>
      <c r="C870" s="174" t="str">
        <f t="shared" si="151"/>
        <v>0</v>
      </c>
      <c r="D870" s="177">
        <v>2130502</v>
      </c>
      <c r="E870" s="196" t="s">
        <v>56</v>
      </c>
      <c r="F870" s="179">
        <v>0</v>
      </c>
      <c r="G870" s="184">
        <v>12</v>
      </c>
      <c r="H870" s="181" t="s">
        <v>27</v>
      </c>
      <c r="I870" s="192"/>
      <c r="J870" s="185">
        <v>1</v>
      </c>
    </row>
    <row r="871" spans="2:10">
      <c r="B871" s="174" t="str">
        <f t="shared" si="153"/>
        <v>0</v>
      </c>
      <c r="C871" s="174" t="str">
        <f t="shared" si="151"/>
        <v>0</v>
      </c>
      <c r="D871" s="177">
        <v>2130503</v>
      </c>
      <c r="E871" s="196" t="s">
        <v>58</v>
      </c>
      <c r="F871" s="179">
        <v>0</v>
      </c>
      <c r="G871" s="184">
        <v>0</v>
      </c>
      <c r="H871" s="181" t="s">
        <v>27</v>
      </c>
      <c r="I871" s="192"/>
      <c r="J871" s="185">
        <v>1</v>
      </c>
    </row>
    <row r="872" spans="2:10">
      <c r="B872" s="174" t="str">
        <f t="shared" si="153"/>
        <v>0</v>
      </c>
      <c r="C872" s="174" t="str">
        <f t="shared" si="151"/>
        <v>0</v>
      </c>
      <c r="D872" s="177">
        <v>2130504</v>
      </c>
      <c r="E872" s="196" t="s">
        <v>905</v>
      </c>
      <c r="F872" s="179">
        <v>16905</v>
      </c>
      <c r="G872" s="184">
        <v>17867</v>
      </c>
      <c r="H872" s="181">
        <f>G872/$F872-1</f>
        <v>0.0569062407571725</v>
      </c>
      <c r="I872" s="192"/>
      <c r="J872" s="185">
        <v>1</v>
      </c>
    </row>
    <row r="873" spans="2:10">
      <c r="B873" s="174" t="str">
        <f t="shared" si="153"/>
        <v>0</v>
      </c>
      <c r="C873" s="174" t="str">
        <f t="shared" si="151"/>
        <v>0</v>
      </c>
      <c r="D873" s="177">
        <v>2130505</v>
      </c>
      <c r="E873" s="196" t="s">
        <v>906</v>
      </c>
      <c r="F873" s="179">
        <v>14846</v>
      </c>
      <c r="G873" s="184">
        <v>14551</v>
      </c>
      <c r="H873" s="181">
        <f>G873/$F873-1</f>
        <v>-0.0198706722349454</v>
      </c>
      <c r="I873" s="192"/>
      <c r="J873" s="185">
        <v>1</v>
      </c>
    </row>
    <row r="874" spans="2:10">
      <c r="B874" s="174" t="str">
        <f t="shared" si="153"/>
        <v>0</v>
      </c>
      <c r="C874" s="174" t="str">
        <f t="shared" si="151"/>
        <v>0</v>
      </c>
      <c r="D874" s="177">
        <v>2130506</v>
      </c>
      <c r="E874" s="196" t="s">
        <v>907</v>
      </c>
      <c r="F874" s="179">
        <v>0</v>
      </c>
      <c r="G874" s="184">
        <v>0</v>
      </c>
      <c r="H874" s="181" t="s">
        <v>27</v>
      </c>
      <c r="I874" s="192"/>
      <c r="J874" s="185">
        <v>1</v>
      </c>
    </row>
    <row r="875" spans="2:10">
      <c r="B875" s="174" t="str">
        <f t="shared" si="153"/>
        <v>0</v>
      </c>
      <c r="C875" s="174" t="str">
        <f t="shared" si="151"/>
        <v>0</v>
      </c>
      <c r="D875" s="177">
        <v>2130507</v>
      </c>
      <c r="E875" s="196" t="s">
        <v>908</v>
      </c>
      <c r="F875" s="179">
        <v>1700</v>
      </c>
      <c r="G875" s="184">
        <v>350</v>
      </c>
      <c r="H875" s="181">
        <f>G875/$F875-1</f>
        <v>-0.794117647058824</v>
      </c>
      <c r="I875" s="192"/>
      <c r="J875" s="185">
        <v>1</v>
      </c>
    </row>
    <row r="876" spans="2:10">
      <c r="B876" s="174" t="str">
        <f t="shared" si="153"/>
        <v>0</v>
      </c>
      <c r="C876" s="174" t="str">
        <f t="shared" si="151"/>
        <v>0</v>
      </c>
      <c r="D876" s="177">
        <v>2130508</v>
      </c>
      <c r="E876" s="196" t="s">
        <v>909</v>
      </c>
      <c r="F876" s="179">
        <v>0</v>
      </c>
      <c r="G876" s="184">
        <v>0</v>
      </c>
      <c r="H876" s="181" t="s">
        <v>27</v>
      </c>
      <c r="I876" s="192"/>
      <c r="J876" s="185">
        <v>1</v>
      </c>
    </row>
    <row r="877" spans="2:10">
      <c r="B877" s="174" t="str">
        <f t="shared" si="153"/>
        <v>0</v>
      </c>
      <c r="C877" s="174" t="str">
        <f t="shared" si="151"/>
        <v>5</v>
      </c>
      <c r="D877" s="177">
        <v>2130550</v>
      </c>
      <c r="E877" s="196" t="s">
        <v>72</v>
      </c>
      <c r="F877" s="179">
        <v>0</v>
      </c>
      <c r="G877" s="184">
        <v>0</v>
      </c>
      <c r="H877" s="181" t="s">
        <v>27</v>
      </c>
      <c r="I877" s="192"/>
      <c r="J877" s="185">
        <v>1</v>
      </c>
    </row>
    <row r="878" spans="2:10">
      <c r="B878" s="174" t="str">
        <f t="shared" si="153"/>
        <v>0</v>
      </c>
      <c r="C878" s="174" t="str">
        <f t="shared" si="151"/>
        <v>9</v>
      </c>
      <c r="D878" s="177">
        <v>2130599</v>
      </c>
      <c r="E878" s="196" t="s">
        <v>910</v>
      </c>
      <c r="F878" s="179">
        <v>6454</v>
      </c>
      <c r="G878" s="184">
        <v>9625</v>
      </c>
      <c r="H878" s="181">
        <f>G878/$F878-1</f>
        <v>0.491323210412147</v>
      </c>
      <c r="I878" s="192"/>
      <c r="J878" s="185">
        <v>1</v>
      </c>
    </row>
    <row r="879" spans="2:10">
      <c r="B879" s="174" t="str">
        <f t="shared" si="153"/>
        <v>0</v>
      </c>
      <c r="C879" s="174" t="str">
        <f t="shared" si="151"/>
        <v/>
      </c>
      <c r="D879" s="177">
        <v>21307</v>
      </c>
      <c r="E879" s="196" t="s">
        <v>911</v>
      </c>
      <c r="F879" s="179">
        <f t="shared" ref="F879:H879" si="155">SUM(F880:F885)</f>
        <v>15443</v>
      </c>
      <c r="G879" s="180">
        <f t="shared" si="155"/>
        <v>12131</v>
      </c>
      <c r="H879" s="181">
        <f>G879/$F879-1</f>
        <v>-0.21446610114615</v>
      </c>
      <c r="I879" s="192"/>
    </row>
    <row r="880" spans="2:10">
      <c r="B880" s="174" t="str">
        <f t="shared" si="153"/>
        <v>0</v>
      </c>
      <c r="C880" s="174" t="str">
        <f t="shared" si="151"/>
        <v>0</v>
      </c>
      <c r="D880" s="177">
        <v>2130701</v>
      </c>
      <c r="E880" s="196" t="s">
        <v>912</v>
      </c>
      <c r="F880" s="179">
        <v>1718</v>
      </c>
      <c r="G880" s="184">
        <v>3254</v>
      </c>
      <c r="H880" s="181">
        <f>G880/$F880-1</f>
        <v>0.894062863795111</v>
      </c>
      <c r="I880" s="192"/>
      <c r="J880" s="185">
        <v>1</v>
      </c>
    </row>
    <row r="881" spans="2:10">
      <c r="B881" s="174" t="str">
        <f t="shared" si="153"/>
        <v>0</v>
      </c>
      <c r="C881" s="174" t="str">
        <f t="shared" si="151"/>
        <v>0</v>
      </c>
      <c r="D881" s="177">
        <v>2130704</v>
      </c>
      <c r="E881" s="196" t="s">
        <v>913</v>
      </c>
      <c r="F881" s="179">
        <v>0</v>
      </c>
      <c r="G881" s="184">
        <v>0</v>
      </c>
      <c r="H881" s="181" t="s">
        <v>27</v>
      </c>
      <c r="I881" s="192"/>
      <c r="J881" s="185">
        <v>1</v>
      </c>
    </row>
    <row r="882" spans="2:10">
      <c r="B882" s="174" t="str">
        <f t="shared" si="153"/>
        <v>0</v>
      </c>
      <c r="C882" s="174" t="str">
        <f t="shared" si="151"/>
        <v>0</v>
      </c>
      <c r="D882" s="177">
        <v>2130705</v>
      </c>
      <c r="E882" s="196" t="s">
        <v>914</v>
      </c>
      <c r="F882" s="179">
        <v>8925</v>
      </c>
      <c r="G882" s="184">
        <v>8877</v>
      </c>
      <c r="H882" s="181">
        <f>G882/$F882-1</f>
        <v>-0.00537815126050423</v>
      </c>
      <c r="I882" s="192"/>
      <c r="J882" s="185">
        <v>1</v>
      </c>
    </row>
    <row r="883" spans="2:10">
      <c r="B883" s="174" t="str">
        <f t="shared" si="153"/>
        <v>0</v>
      </c>
      <c r="C883" s="174" t="str">
        <f t="shared" si="151"/>
        <v>0</v>
      </c>
      <c r="D883" s="177">
        <v>2130706</v>
      </c>
      <c r="E883" s="196" t="s">
        <v>915</v>
      </c>
      <c r="F883" s="179">
        <v>4800</v>
      </c>
      <c r="G883" s="184">
        <v>0</v>
      </c>
      <c r="H883" s="181">
        <f>G883/$F883-1</f>
        <v>-1</v>
      </c>
      <c r="I883" s="192"/>
      <c r="J883" s="185">
        <v>1</v>
      </c>
    </row>
    <row r="884" spans="2:10">
      <c r="B884" s="174" t="str">
        <f t="shared" si="153"/>
        <v>0</v>
      </c>
      <c r="C884" s="174" t="str">
        <f t="shared" si="151"/>
        <v>0</v>
      </c>
      <c r="D884" s="177">
        <v>2130707</v>
      </c>
      <c r="E884" s="196" t="s">
        <v>916</v>
      </c>
      <c r="F884" s="179">
        <v>0</v>
      </c>
      <c r="G884" s="184">
        <v>0</v>
      </c>
      <c r="H884" s="181" t="s">
        <v>27</v>
      </c>
      <c r="I884" s="192"/>
      <c r="J884" s="185">
        <v>1</v>
      </c>
    </row>
    <row r="885" spans="2:10">
      <c r="B885" s="174" t="str">
        <f t="shared" si="153"/>
        <v>0</v>
      </c>
      <c r="C885" s="174" t="str">
        <f t="shared" si="151"/>
        <v>9</v>
      </c>
      <c r="D885" s="177">
        <v>2130799</v>
      </c>
      <c r="E885" s="196" t="s">
        <v>917</v>
      </c>
      <c r="F885" s="179">
        <v>0</v>
      </c>
      <c r="G885" s="184">
        <v>0</v>
      </c>
      <c r="H885" s="181" t="s">
        <v>27</v>
      </c>
      <c r="I885" s="192"/>
      <c r="J885" s="185">
        <v>1</v>
      </c>
    </row>
    <row r="886" spans="2:10">
      <c r="B886" s="174" t="str">
        <f t="shared" si="153"/>
        <v>0</v>
      </c>
      <c r="C886" s="174" t="str">
        <f t="shared" si="151"/>
        <v/>
      </c>
      <c r="D886" s="177">
        <v>21308</v>
      </c>
      <c r="E886" s="196" t="s">
        <v>918</v>
      </c>
      <c r="F886" s="179">
        <f t="shared" ref="F886:H886" si="156">SUM(F887:F891)</f>
        <v>1694</v>
      </c>
      <c r="G886" s="180">
        <f t="shared" si="156"/>
        <v>6275</v>
      </c>
      <c r="H886" s="181">
        <f>G886/$F886-1</f>
        <v>2.70425029515939</v>
      </c>
      <c r="I886" s="192"/>
    </row>
    <row r="887" spans="2:10">
      <c r="B887" s="174" t="str">
        <f t="shared" si="153"/>
        <v>0</v>
      </c>
      <c r="C887" s="174" t="str">
        <f t="shared" si="151"/>
        <v>0</v>
      </c>
      <c r="D887" s="177">
        <v>2130801</v>
      </c>
      <c r="E887" s="196" t="s">
        <v>919</v>
      </c>
      <c r="F887" s="179">
        <v>505</v>
      </c>
      <c r="G887" s="184">
        <v>1539</v>
      </c>
      <c r="H887" s="181">
        <f>G887/$F887-1</f>
        <v>2.04752475247525</v>
      </c>
      <c r="I887" s="192"/>
      <c r="J887" s="185">
        <v>1</v>
      </c>
    </row>
    <row r="888" spans="2:10">
      <c r="B888" s="174" t="str">
        <f t="shared" si="153"/>
        <v>0</v>
      </c>
      <c r="C888" s="174" t="str">
        <f t="shared" si="151"/>
        <v>0</v>
      </c>
      <c r="D888" s="177">
        <v>2130803</v>
      </c>
      <c r="E888" s="196" t="s">
        <v>920</v>
      </c>
      <c r="F888" s="179">
        <v>71</v>
      </c>
      <c r="G888" s="184">
        <v>4454</v>
      </c>
      <c r="H888" s="181">
        <f>G888/$F888-1</f>
        <v>61.7323943661972</v>
      </c>
      <c r="I888" s="192"/>
      <c r="J888" s="185">
        <v>1</v>
      </c>
    </row>
    <row r="889" spans="2:10">
      <c r="B889" s="174" t="str">
        <f t="shared" si="153"/>
        <v>0</v>
      </c>
      <c r="C889" s="174" t="str">
        <f t="shared" si="151"/>
        <v>0</v>
      </c>
      <c r="D889" s="177">
        <v>2130804</v>
      </c>
      <c r="E889" s="196" t="s">
        <v>921</v>
      </c>
      <c r="F889" s="179">
        <v>1052</v>
      </c>
      <c r="G889" s="184">
        <v>231</v>
      </c>
      <c r="H889" s="181">
        <f>G889/$F889-1</f>
        <v>-0.78041825095057</v>
      </c>
      <c r="I889" s="192"/>
      <c r="J889" s="185">
        <v>1</v>
      </c>
    </row>
    <row r="890" spans="2:10">
      <c r="B890" s="174" t="str">
        <f t="shared" si="153"/>
        <v>0</v>
      </c>
      <c r="C890" s="174" t="str">
        <f t="shared" si="151"/>
        <v>0</v>
      </c>
      <c r="D890" s="177">
        <v>2130805</v>
      </c>
      <c r="E890" s="196" t="s">
        <v>922</v>
      </c>
      <c r="F890" s="179">
        <v>0</v>
      </c>
      <c r="G890" s="184">
        <v>0</v>
      </c>
      <c r="H890" s="181" t="s">
        <v>27</v>
      </c>
      <c r="I890" s="192"/>
      <c r="J890" s="185">
        <v>1</v>
      </c>
    </row>
    <row r="891" spans="2:10">
      <c r="B891" s="174" t="str">
        <f t="shared" si="153"/>
        <v>0</v>
      </c>
      <c r="C891" s="174" t="str">
        <f t="shared" si="151"/>
        <v>9</v>
      </c>
      <c r="D891" s="177">
        <v>2130899</v>
      </c>
      <c r="E891" s="196" t="s">
        <v>923</v>
      </c>
      <c r="F891" s="179">
        <v>66</v>
      </c>
      <c r="G891" s="184">
        <v>51</v>
      </c>
      <c r="H891" s="181">
        <f>G891/$F891-1</f>
        <v>-0.227272727272727</v>
      </c>
      <c r="I891" s="192"/>
      <c r="J891" s="185">
        <v>1</v>
      </c>
    </row>
    <row r="892" spans="2:10">
      <c r="B892" s="174" t="str">
        <f t="shared" si="153"/>
        <v>0</v>
      </c>
      <c r="C892" s="174" t="str">
        <f t="shared" si="151"/>
        <v/>
      </c>
      <c r="D892" s="177">
        <v>21309</v>
      </c>
      <c r="E892" s="196" t="s">
        <v>924</v>
      </c>
      <c r="F892" s="179">
        <f t="shared" ref="F892:H892" si="157">SUM(F893:F894)</f>
        <v>0</v>
      </c>
      <c r="G892" s="180">
        <f t="shared" si="157"/>
        <v>0</v>
      </c>
      <c r="H892" s="181" t="s">
        <v>27</v>
      </c>
      <c r="I892" s="192"/>
    </row>
    <row r="893" spans="2:10">
      <c r="B893" s="174" t="str">
        <f t="shared" si="153"/>
        <v>0</v>
      </c>
      <c r="C893" s="174" t="str">
        <f t="shared" si="151"/>
        <v>0</v>
      </c>
      <c r="D893" s="177">
        <v>2130901</v>
      </c>
      <c r="E893" s="196" t="s">
        <v>925</v>
      </c>
      <c r="F893" s="179">
        <v>0</v>
      </c>
      <c r="G893" s="184">
        <v>0</v>
      </c>
      <c r="H893" s="181" t="s">
        <v>27</v>
      </c>
      <c r="I893" s="192"/>
      <c r="J893" s="185">
        <v>1</v>
      </c>
    </row>
    <row r="894" spans="2:10">
      <c r="B894" s="174" t="str">
        <f t="shared" si="153"/>
        <v>0</v>
      </c>
      <c r="C894" s="174" t="str">
        <f t="shared" si="151"/>
        <v>9</v>
      </c>
      <c r="D894" s="177">
        <v>2130999</v>
      </c>
      <c r="E894" s="196" t="s">
        <v>926</v>
      </c>
      <c r="F894" s="179">
        <v>0</v>
      </c>
      <c r="G894" s="184">
        <v>0</v>
      </c>
      <c r="H894" s="181" t="s">
        <v>27</v>
      </c>
      <c r="I894" s="192"/>
      <c r="J894" s="185">
        <v>1</v>
      </c>
    </row>
    <row r="895" spans="2:10">
      <c r="B895" s="174" t="str">
        <f t="shared" si="153"/>
        <v>9</v>
      </c>
      <c r="C895" s="174" t="str">
        <f t="shared" si="151"/>
        <v/>
      </c>
      <c r="D895" s="177">
        <v>21399</v>
      </c>
      <c r="E895" s="196" t="s">
        <v>927</v>
      </c>
      <c r="F895" s="179">
        <f t="shared" ref="F895:H895" si="158">SUM(F896:F897)</f>
        <v>9875</v>
      </c>
      <c r="G895" s="180">
        <f t="shared" si="158"/>
        <v>5969</v>
      </c>
      <c r="H895" s="181">
        <f>G895/$F895-1</f>
        <v>-0.395544303797468</v>
      </c>
      <c r="I895" s="192"/>
    </row>
    <row r="896" spans="2:10">
      <c r="B896" s="174" t="str">
        <f t="shared" si="153"/>
        <v>9</v>
      </c>
      <c r="C896" s="174" t="str">
        <f t="shared" si="151"/>
        <v>0</v>
      </c>
      <c r="D896" s="177">
        <v>2139901</v>
      </c>
      <c r="E896" s="196" t="s">
        <v>928</v>
      </c>
      <c r="F896" s="179">
        <v>0</v>
      </c>
      <c r="G896" s="184">
        <v>0</v>
      </c>
      <c r="H896" s="181" t="s">
        <v>27</v>
      </c>
      <c r="I896" s="192"/>
      <c r="J896" s="185">
        <v>1</v>
      </c>
    </row>
    <row r="897" spans="1:10">
      <c r="B897" s="174" t="str">
        <f t="shared" si="153"/>
        <v>9</v>
      </c>
      <c r="C897" s="174" t="str">
        <f t="shared" si="151"/>
        <v>9</v>
      </c>
      <c r="D897" s="177">
        <v>2139999</v>
      </c>
      <c r="E897" s="196" t="s">
        <v>929</v>
      </c>
      <c r="F897" s="179">
        <v>9875</v>
      </c>
      <c r="G897" s="184">
        <v>5969</v>
      </c>
      <c r="H897" s="181">
        <f>G897/$F897-1</f>
        <v>-0.395544303797468</v>
      </c>
      <c r="I897" s="192"/>
      <c r="J897" s="185">
        <v>1</v>
      </c>
    </row>
    <row r="898" spans="1:10">
      <c r="B898" s="174" t="str">
        <f t="shared" si="153"/>
        <v/>
      </c>
      <c r="C898" s="174" t="str">
        <f t="shared" si="151"/>
        <v/>
      </c>
      <c r="D898" s="177">
        <v>214</v>
      </c>
      <c r="E898" s="196" t="s">
        <v>930</v>
      </c>
      <c r="F898" s="179">
        <f t="shared" ref="F898:H898" si="159">SUM(F899,F921,F931,F941,F948,F953)</f>
        <v>18836</v>
      </c>
      <c r="G898" s="180">
        <f t="shared" si="159"/>
        <v>11974</v>
      </c>
      <c r="H898" s="181">
        <f>G898/$F898-1</f>
        <v>-0.364302399660225</v>
      </c>
      <c r="I898" s="192"/>
    </row>
    <row r="899" spans="1:10">
      <c r="B899" s="174" t="str">
        <f t="shared" si="153"/>
        <v>0</v>
      </c>
      <c r="C899" s="174" t="str">
        <f t="shared" si="151"/>
        <v/>
      </c>
      <c r="D899" s="177">
        <v>21401</v>
      </c>
      <c r="E899" s="196" t="s">
        <v>931</v>
      </c>
      <c r="F899" s="179">
        <f t="shared" ref="F899:H899" si="160">SUM(F900:F920)</f>
        <v>13733</v>
      </c>
      <c r="G899" s="180">
        <f t="shared" si="160"/>
        <v>8928</v>
      </c>
      <c r="H899" s="181">
        <f>G899/$F899-1</f>
        <v>-0.349887133182844</v>
      </c>
      <c r="I899" s="192"/>
    </row>
    <row r="900" spans="1:10">
      <c r="B900" s="174" t="str">
        <f t="shared" si="153"/>
        <v>0</v>
      </c>
      <c r="C900" s="174" t="str">
        <f t="shared" si="151"/>
        <v>0</v>
      </c>
      <c r="D900" s="177">
        <v>2140101</v>
      </c>
      <c r="E900" s="196" t="s">
        <v>54</v>
      </c>
      <c r="F900" s="179">
        <v>446</v>
      </c>
      <c r="G900" s="184">
        <v>367</v>
      </c>
      <c r="H900" s="181">
        <f>G900/$F900-1</f>
        <v>-0.177130044843049</v>
      </c>
      <c r="I900" s="192"/>
      <c r="J900" s="185">
        <v>1</v>
      </c>
    </row>
    <row r="901" spans="1:10">
      <c r="B901" s="174" t="str">
        <f t="shared" si="153"/>
        <v>0</v>
      </c>
      <c r="C901" s="174" t="str">
        <f t="shared" si="151"/>
        <v>0</v>
      </c>
      <c r="D901" s="177">
        <v>2140102</v>
      </c>
      <c r="E901" s="196" t="s">
        <v>56</v>
      </c>
      <c r="F901" s="179">
        <v>332</v>
      </c>
      <c r="G901" s="184">
        <v>1006</v>
      </c>
      <c r="H901" s="181">
        <f>G901/$F901-1</f>
        <v>2.03012048192771</v>
      </c>
      <c r="I901" s="192"/>
      <c r="J901" s="185">
        <v>1</v>
      </c>
    </row>
    <row r="902" spans="1:10">
      <c r="B902" s="174" t="str">
        <f t="shared" si="153"/>
        <v>0</v>
      </c>
      <c r="C902" s="174" t="str">
        <f t="shared" si="151"/>
        <v>0</v>
      </c>
      <c r="D902" s="177">
        <v>2140103</v>
      </c>
      <c r="E902" s="196" t="s">
        <v>58</v>
      </c>
      <c r="F902" s="179">
        <v>0</v>
      </c>
      <c r="G902" s="184">
        <v>0</v>
      </c>
      <c r="H902" s="181" t="s">
        <v>27</v>
      </c>
      <c r="I902" s="192"/>
      <c r="J902" s="185">
        <v>1</v>
      </c>
    </row>
    <row r="903" spans="1:10">
      <c r="A903" s="185"/>
      <c r="B903" s="174" t="str">
        <f t="shared" si="153"/>
        <v>0</v>
      </c>
      <c r="C903" s="174" t="str">
        <f t="shared" si="151"/>
        <v>0</v>
      </c>
      <c r="D903" s="177">
        <v>2140104</v>
      </c>
      <c r="E903" s="196" t="s">
        <v>932</v>
      </c>
      <c r="F903" s="179">
        <v>4120</v>
      </c>
      <c r="G903" s="184">
        <v>1211</v>
      </c>
      <c r="H903" s="181">
        <f>G903/$F903-1</f>
        <v>-0.706067961165049</v>
      </c>
      <c r="I903" s="192"/>
      <c r="J903" s="185">
        <v>1</v>
      </c>
    </row>
    <row r="904" spans="1:10">
      <c r="B904" s="174" t="str">
        <f t="shared" si="153"/>
        <v>0</v>
      </c>
      <c r="C904" s="174" t="str">
        <f t="shared" ref="C904:C967" si="161">MID(D904,6,1)</f>
        <v>0</v>
      </c>
      <c r="D904" s="177">
        <v>2140106</v>
      </c>
      <c r="E904" s="196" t="s">
        <v>933</v>
      </c>
      <c r="F904" s="179">
        <v>3518</v>
      </c>
      <c r="G904" s="184">
        <v>3828</v>
      </c>
      <c r="H904" s="181">
        <f>G904/$F904-1</f>
        <v>0.0881182490051164</v>
      </c>
      <c r="I904" s="192"/>
      <c r="J904" s="185">
        <v>1</v>
      </c>
    </row>
    <row r="905" spans="1:10">
      <c r="B905" s="174" t="str">
        <f t="shared" si="153"/>
        <v>0</v>
      </c>
      <c r="C905" s="174" t="str">
        <f t="shared" si="161"/>
        <v>0</v>
      </c>
      <c r="D905" s="177">
        <v>2140109</v>
      </c>
      <c r="E905" s="196" t="s">
        <v>934</v>
      </c>
      <c r="F905" s="179">
        <v>0</v>
      </c>
      <c r="G905" s="184">
        <v>0</v>
      </c>
      <c r="H905" s="181" t="s">
        <v>27</v>
      </c>
      <c r="I905" s="192"/>
      <c r="J905" s="185">
        <v>1</v>
      </c>
    </row>
    <row r="906" spans="1:10">
      <c r="B906" s="174" t="str">
        <f t="shared" si="153"/>
        <v>0</v>
      </c>
      <c r="C906" s="174" t="str">
        <f t="shared" si="161"/>
        <v>1</v>
      </c>
      <c r="D906" s="177">
        <v>2140110</v>
      </c>
      <c r="E906" s="196" t="s">
        <v>935</v>
      </c>
      <c r="F906" s="179">
        <v>0</v>
      </c>
      <c r="G906" s="184">
        <v>557</v>
      </c>
      <c r="H906" s="181" t="s">
        <v>27</v>
      </c>
      <c r="I906" s="192"/>
      <c r="J906" s="185">
        <v>1</v>
      </c>
    </row>
    <row r="907" spans="1:10">
      <c r="B907" s="174" t="str">
        <f t="shared" si="153"/>
        <v>0</v>
      </c>
      <c r="C907" s="174" t="str">
        <f t="shared" si="161"/>
        <v>1</v>
      </c>
      <c r="D907" s="177">
        <v>2140111</v>
      </c>
      <c r="E907" s="196" t="s">
        <v>936</v>
      </c>
      <c r="F907" s="179">
        <v>0</v>
      </c>
      <c r="G907" s="184">
        <v>0</v>
      </c>
      <c r="H907" s="181" t="s">
        <v>27</v>
      </c>
      <c r="I907" s="192"/>
      <c r="J907" s="185">
        <v>1</v>
      </c>
    </row>
    <row r="908" spans="1:10">
      <c r="B908" s="174" t="str">
        <f t="shared" si="153"/>
        <v>0</v>
      </c>
      <c r="C908" s="174" t="str">
        <f t="shared" si="161"/>
        <v>1</v>
      </c>
      <c r="D908" s="177">
        <v>2140112</v>
      </c>
      <c r="E908" s="196" t="s">
        <v>937</v>
      </c>
      <c r="F908" s="179">
        <v>924</v>
      </c>
      <c r="G908" s="184">
        <v>1331</v>
      </c>
      <c r="H908" s="181">
        <f>G908/$F908-1</f>
        <v>0.44047619047619</v>
      </c>
      <c r="I908" s="192"/>
      <c r="J908" s="185">
        <v>1</v>
      </c>
    </row>
    <row r="909" spans="1:10">
      <c r="B909" s="174" t="str">
        <f t="shared" si="153"/>
        <v>0</v>
      </c>
      <c r="C909" s="174" t="str">
        <f t="shared" si="161"/>
        <v>1</v>
      </c>
      <c r="D909" s="177">
        <v>2140114</v>
      </c>
      <c r="E909" s="196" t="s">
        <v>938</v>
      </c>
      <c r="F909" s="179">
        <v>0</v>
      </c>
      <c r="G909" s="184">
        <v>0</v>
      </c>
      <c r="H909" s="181" t="s">
        <v>27</v>
      </c>
      <c r="I909" s="192"/>
      <c r="J909" s="185">
        <v>1</v>
      </c>
    </row>
    <row r="910" spans="1:10">
      <c r="B910" s="174" t="str">
        <f t="shared" si="153"/>
        <v>0</v>
      </c>
      <c r="C910" s="174" t="str">
        <f t="shared" si="161"/>
        <v>2</v>
      </c>
      <c r="D910" s="177">
        <v>2140122</v>
      </c>
      <c r="E910" s="196" t="s">
        <v>939</v>
      </c>
      <c r="F910" s="179">
        <v>0</v>
      </c>
      <c r="G910" s="184">
        <v>0</v>
      </c>
      <c r="H910" s="181" t="s">
        <v>27</v>
      </c>
      <c r="I910" s="192"/>
      <c r="J910" s="185">
        <v>1</v>
      </c>
    </row>
    <row r="911" spans="1:10">
      <c r="B911" s="174" t="str">
        <f t="shared" si="153"/>
        <v>0</v>
      </c>
      <c r="C911" s="174" t="str">
        <f t="shared" si="161"/>
        <v>2</v>
      </c>
      <c r="D911" s="177">
        <v>2140123</v>
      </c>
      <c r="E911" s="196" t="s">
        <v>940</v>
      </c>
      <c r="F911" s="179">
        <v>0</v>
      </c>
      <c r="G911" s="184">
        <v>0</v>
      </c>
      <c r="H911" s="181" t="s">
        <v>27</v>
      </c>
      <c r="I911" s="192"/>
      <c r="J911" s="185">
        <v>1</v>
      </c>
    </row>
    <row r="912" spans="1:10">
      <c r="B912" s="174" t="str">
        <f t="shared" si="153"/>
        <v>0</v>
      </c>
      <c r="C912" s="174" t="str">
        <f t="shared" si="161"/>
        <v>2</v>
      </c>
      <c r="D912" s="177">
        <v>2140127</v>
      </c>
      <c r="E912" s="196" t="s">
        <v>941</v>
      </c>
      <c r="F912" s="179">
        <v>0</v>
      </c>
      <c r="G912" s="184">
        <v>0</v>
      </c>
      <c r="H912" s="181" t="s">
        <v>27</v>
      </c>
      <c r="I912" s="192"/>
      <c r="J912" s="185">
        <v>1</v>
      </c>
    </row>
    <row r="913" spans="2:10">
      <c r="B913" s="174" t="str">
        <f t="shared" si="153"/>
        <v>0</v>
      </c>
      <c r="C913" s="174" t="str">
        <f t="shared" si="161"/>
        <v>2</v>
      </c>
      <c r="D913" s="177">
        <v>2140128</v>
      </c>
      <c r="E913" s="196" t="s">
        <v>942</v>
      </c>
      <c r="F913" s="179">
        <v>0</v>
      </c>
      <c r="G913" s="184">
        <v>0</v>
      </c>
      <c r="H913" s="181" t="s">
        <v>27</v>
      </c>
      <c r="I913" s="192"/>
      <c r="J913" s="185">
        <v>1</v>
      </c>
    </row>
    <row r="914" spans="2:10">
      <c r="B914" s="174" t="str">
        <f t="shared" si="153"/>
        <v>0</v>
      </c>
      <c r="C914" s="174" t="str">
        <f t="shared" si="161"/>
        <v>2</v>
      </c>
      <c r="D914" s="177">
        <v>2140129</v>
      </c>
      <c r="E914" s="196" t="s">
        <v>943</v>
      </c>
      <c r="F914" s="179">
        <v>0</v>
      </c>
      <c r="G914" s="184">
        <v>0</v>
      </c>
      <c r="H914" s="181" t="s">
        <v>27</v>
      </c>
      <c r="I914" s="192"/>
      <c r="J914" s="185">
        <v>1</v>
      </c>
    </row>
    <row r="915" spans="2:10">
      <c r="B915" s="174" t="str">
        <f t="shared" si="153"/>
        <v>0</v>
      </c>
      <c r="C915" s="174" t="str">
        <f t="shared" si="161"/>
        <v>3</v>
      </c>
      <c r="D915" s="177">
        <v>2140130</v>
      </c>
      <c r="E915" s="196" t="s">
        <v>944</v>
      </c>
      <c r="F915" s="179">
        <v>0</v>
      </c>
      <c r="G915" s="184">
        <v>0</v>
      </c>
      <c r="H915" s="181" t="s">
        <v>27</v>
      </c>
      <c r="I915" s="192"/>
      <c r="J915" s="185">
        <v>1</v>
      </c>
    </row>
    <row r="916" spans="2:10">
      <c r="B916" s="174" t="str">
        <f t="shared" si="153"/>
        <v>0</v>
      </c>
      <c r="C916" s="174" t="str">
        <f t="shared" si="161"/>
        <v>3</v>
      </c>
      <c r="D916" s="177">
        <v>2140131</v>
      </c>
      <c r="E916" s="196" t="s">
        <v>945</v>
      </c>
      <c r="F916" s="179">
        <v>0</v>
      </c>
      <c r="G916" s="184">
        <v>0</v>
      </c>
      <c r="H916" s="181" t="s">
        <v>27</v>
      </c>
      <c r="I916" s="192"/>
      <c r="J916" s="185">
        <v>1</v>
      </c>
    </row>
    <row r="917" spans="2:10">
      <c r="B917" s="174" t="str">
        <f t="shared" si="153"/>
        <v>0</v>
      </c>
      <c r="C917" s="174" t="str">
        <f t="shared" si="161"/>
        <v>3</v>
      </c>
      <c r="D917" s="177">
        <v>2140133</v>
      </c>
      <c r="E917" s="196" t="s">
        <v>946</v>
      </c>
      <c r="F917" s="179">
        <v>0</v>
      </c>
      <c r="G917" s="184">
        <v>0</v>
      </c>
      <c r="H917" s="181" t="s">
        <v>27</v>
      </c>
      <c r="I917" s="192"/>
      <c r="J917" s="185">
        <v>1</v>
      </c>
    </row>
    <row r="918" spans="2:10">
      <c r="B918" s="174" t="str">
        <f t="shared" si="153"/>
        <v>0</v>
      </c>
      <c r="C918" s="174" t="str">
        <f t="shared" si="161"/>
        <v>3</v>
      </c>
      <c r="D918" s="177">
        <v>2140136</v>
      </c>
      <c r="E918" s="196" t="s">
        <v>947</v>
      </c>
      <c r="F918" s="179">
        <v>0</v>
      </c>
      <c r="G918" s="184">
        <v>0</v>
      </c>
      <c r="H918" s="181" t="s">
        <v>27</v>
      </c>
      <c r="I918" s="192"/>
      <c r="J918" s="185">
        <v>1</v>
      </c>
    </row>
    <row r="919" spans="2:10">
      <c r="B919" s="174" t="str">
        <f t="shared" si="153"/>
        <v>0</v>
      </c>
      <c r="C919" s="174" t="str">
        <f t="shared" si="161"/>
        <v>3</v>
      </c>
      <c r="D919" s="177">
        <v>2140138</v>
      </c>
      <c r="E919" s="196" t="s">
        <v>948</v>
      </c>
      <c r="F919" s="179">
        <v>0</v>
      </c>
      <c r="G919" s="184">
        <v>0</v>
      </c>
      <c r="H919" s="181" t="s">
        <v>27</v>
      </c>
      <c r="I919" s="192"/>
      <c r="J919" s="185">
        <v>1</v>
      </c>
    </row>
    <row r="920" spans="2:10">
      <c r="B920" s="174" t="str">
        <f t="shared" si="153"/>
        <v>0</v>
      </c>
      <c r="C920" s="174" t="str">
        <f t="shared" si="161"/>
        <v>9</v>
      </c>
      <c r="D920" s="177">
        <v>2140199</v>
      </c>
      <c r="E920" s="196" t="s">
        <v>949</v>
      </c>
      <c r="F920" s="179">
        <v>4393</v>
      </c>
      <c r="G920" s="184">
        <v>628</v>
      </c>
      <c r="H920" s="181">
        <f>G920/$F920-1</f>
        <v>-0.857045299339859</v>
      </c>
      <c r="I920" s="192"/>
      <c r="J920" s="185">
        <v>1</v>
      </c>
    </row>
    <row r="921" spans="2:10">
      <c r="B921" s="174" t="str">
        <f t="shared" si="153"/>
        <v>0</v>
      </c>
      <c r="C921" s="174" t="str">
        <f t="shared" si="161"/>
        <v/>
      </c>
      <c r="D921" s="177">
        <v>21402</v>
      </c>
      <c r="E921" s="196" t="s">
        <v>950</v>
      </c>
      <c r="F921" s="179">
        <f t="shared" ref="F921:H921" si="162">SUM(F922:F930)</f>
        <v>7</v>
      </c>
      <c r="G921" s="180">
        <f t="shared" si="162"/>
        <v>3</v>
      </c>
      <c r="H921" s="181">
        <f>G921/$F921-1</f>
        <v>-0.571428571428571</v>
      </c>
      <c r="I921" s="192"/>
    </row>
    <row r="922" spans="2:10">
      <c r="B922" s="174" t="str">
        <f t="shared" si="153"/>
        <v>0</v>
      </c>
      <c r="C922" s="174" t="str">
        <f t="shared" si="161"/>
        <v>0</v>
      </c>
      <c r="D922" s="177">
        <v>2140201</v>
      </c>
      <c r="E922" s="196" t="s">
        <v>54</v>
      </c>
      <c r="F922" s="179">
        <v>0</v>
      </c>
      <c r="G922" s="184">
        <v>0</v>
      </c>
      <c r="H922" s="181" t="s">
        <v>27</v>
      </c>
      <c r="I922" s="192"/>
      <c r="J922" s="185">
        <v>1</v>
      </c>
    </row>
    <row r="923" spans="2:10">
      <c r="B923" s="174" t="str">
        <f t="shared" si="153"/>
        <v>0</v>
      </c>
      <c r="C923" s="174" t="str">
        <f t="shared" si="161"/>
        <v>0</v>
      </c>
      <c r="D923" s="177">
        <v>2140202</v>
      </c>
      <c r="E923" s="196" t="s">
        <v>56</v>
      </c>
      <c r="F923" s="179">
        <v>0</v>
      </c>
      <c r="G923" s="184">
        <v>0</v>
      </c>
      <c r="H923" s="181" t="s">
        <v>27</v>
      </c>
      <c r="I923" s="192"/>
      <c r="J923" s="185">
        <v>1</v>
      </c>
    </row>
    <row r="924" spans="2:10">
      <c r="B924" s="174" t="str">
        <f t="shared" si="153"/>
        <v>0</v>
      </c>
      <c r="C924" s="174" t="str">
        <f t="shared" si="161"/>
        <v>0</v>
      </c>
      <c r="D924" s="177">
        <v>2140203</v>
      </c>
      <c r="E924" s="196" t="s">
        <v>58</v>
      </c>
      <c r="F924" s="179">
        <v>0</v>
      </c>
      <c r="G924" s="184">
        <v>0</v>
      </c>
      <c r="H924" s="181" t="s">
        <v>27</v>
      </c>
      <c r="I924" s="192"/>
      <c r="J924" s="185">
        <v>1</v>
      </c>
    </row>
    <row r="925" spans="2:10">
      <c r="B925" s="174" t="str">
        <f t="shared" si="153"/>
        <v>0</v>
      </c>
      <c r="C925" s="174" t="str">
        <f t="shared" si="161"/>
        <v>0</v>
      </c>
      <c r="D925" s="177">
        <v>2140204</v>
      </c>
      <c r="E925" s="196" t="s">
        <v>951</v>
      </c>
      <c r="F925" s="179">
        <v>0</v>
      </c>
      <c r="G925" s="184">
        <v>0</v>
      </c>
      <c r="H925" s="181" t="s">
        <v>27</v>
      </c>
      <c r="I925" s="192"/>
      <c r="J925" s="185">
        <v>1</v>
      </c>
    </row>
    <row r="926" spans="2:10">
      <c r="B926" s="174" t="str">
        <f t="shared" si="153"/>
        <v>0</v>
      </c>
      <c r="C926" s="174" t="str">
        <f t="shared" si="161"/>
        <v>0</v>
      </c>
      <c r="D926" s="177">
        <v>2140205</v>
      </c>
      <c r="E926" s="196" t="s">
        <v>952</v>
      </c>
      <c r="F926" s="179">
        <v>0</v>
      </c>
      <c r="G926" s="184">
        <v>0</v>
      </c>
      <c r="H926" s="181" t="s">
        <v>27</v>
      </c>
      <c r="I926" s="192"/>
      <c r="J926" s="185">
        <v>1</v>
      </c>
    </row>
    <row r="927" spans="2:10">
      <c r="B927" s="174" t="str">
        <f t="shared" si="153"/>
        <v>0</v>
      </c>
      <c r="C927" s="174" t="str">
        <f t="shared" si="161"/>
        <v>0</v>
      </c>
      <c r="D927" s="177">
        <v>2140206</v>
      </c>
      <c r="E927" s="196" t="s">
        <v>953</v>
      </c>
      <c r="F927" s="179">
        <v>7</v>
      </c>
      <c r="G927" s="184">
        <v>3</v>
      </c>
      <c r="H927" s="181">
        <f>G927/$F927-1</f>
        <v>-0.571428571428571</v>
      </c>
      <c r="I927" s="192"/>
      <c r="J927" s="185">
        <v>1</v>
      </c>
    </row>
    <row r="928" spans="2:10">
      <c r="B928" s="174" t="str">
        <f t="shared" ref="B928:B991" si="163">MID(D928,4,1)</f>
        <v>0</v>
      </c>
      <c r="C928" s="174" t="str">
        <f t="shared" si="161"/>
        <v>0</v>
      </c>
      <c r="D928" s="177">
        <v>2140207</v>
      </c>
      <c r="E928" s="196" t="s">
        <v>954</v>
      </c>
      <c r="F928" s="179">
        <v>0</v>
      </c>
      <c r="G928" s="184">
        <v>0</v>
      </c>
      <c r="H928" s="181" t="s">
        <v>27</v>
      </c>
      <c r="I928" s="192"/>
      <c r="J928" s="185">
        <v>1</v>
      </c>
    </row>
    <row r="929" spans="2:10">
      <c r="B929" s="174" t="str">
        <f t="shared" si="163"/>
        <v>0</v>
      </c>
      <c r="C929" s="174" t="str">
        <f t="shared" si="161"/>
        <v>0</v>
      </c>
      <c r="D929" s="177">
        <v>2140208</v>
      </c>
      <c r="E929" s="196" t="s">
        <v>955</v>
      </c>
      <c r="F929" s="179">
        <v>0</v>
      </c>
      <c r="G929" s="184">
        <v>0</v>
      </c>
      <c r="H929" s="181" t="s">
        <v>27</v>
      </c>
      <c r="I929" s="192"/>
      <c r="J929" s="185">
        <v>1</v>
      </c>
    </row>
    <row r="930" spans="2:10">
      <c r="B930" s="174" t="str">
        <f t="shared" si="163"/>
        <v>0</v>
      </c>
      <c r="C930" s="174" t="str">
        <f t="shared" si="161"/>
        <v>9</v>
      </c>
      <c r="D930" s="177">
        <v>2140299</v>
      </c>
      <c r="E930" s="196" t="s">
        <v>956</v>
      </c>
      <c r="F930" s="179">
        <v>0</v>
      </c>
      <c r="G930" s="184">
        <v>0</v>
      </c>
      <c r="H930" s="181" t="s">
        <v>27</v>
      </c>
      <c r="I930" s="192"/>
      <c r="J930" s="185">
        <v>1</v>
      </c>
    </row>
    <row r="931" spans="2:10">
      <c r="B931" s="174" t="str">
        <f t="shared" si="163"/>
        <v>0</v>
      </c>
      <c r="C931" s="174" t="str">
        <f t="shared" si="161"/>
        <v/>
      </c>
      <c r="D931" s="177">
        <v>21403</v>
      </c>
      <c r="E931" s="196" t="s">
        <v>957</v>
      </c>
      <c r="F931" s="179">
        <f t="shared" ref="F931:H931" si="164">SUM(F932:F940)</f>
        <v>0</v>
      </c>
      <c r="G931" s="180">
        <f t="shared" si="164"/>
        <v>0</v>
      </c>
      <c r="H931" s="181" t="s">
        <v>27</v>
      </c>
      <c r="I931" s="192"/>
    </row>
    <row r="932" spans="2:10">
      <c r="B932" s="174" t="str">
        <f t="shared" si="163"/>
        <v>0</v>
      </c>
      <c r="C932" s="174" t="str">
        <f t="shared" si="161"/>
        <v>0</v>
      </c>
      <c r="D932" s="177">
        <v>2140301</v>
      </c>
      <c r="E932" s="196" t="s">
        <v>54</v>
      </c>
      <c r="F932" s="179">
        <v>0</v>
      </c>
      <c r="G932" s="184">
        <v>0</v>
      </c>
      <c r="H932" s="181" t="s">
        <v>27</v>
      </c>
      <c r="I932" s="192"/>
      <c r="J932" s="185">
        <v>1</v>
      </c>
    </row>
    <row r="933" spans="2:10">
      <c r="B933" s="174" t="str">
        <f t="shared" si="163"/>
        <v>0</v>
      </c>
      <c r="C933" s="174" t="str">
        <f t="shared" si="161"/>
        <v>0</v>
      </c>
      <c r="D933" s="177">
        <v>2140302</v>
      </c>
      <c r="E933" s="196" t="s">
        <v>56</v>
      </c>
      <c r="F933" s="179">
        <v>0</v>
      </c>
      <c r="G933" s="184">
        <v>0</v>
      </c>
      <c r="H933" s="181" t="s">
        <v>27</v>
      </c>
      <c r="I933" s="192"/>
      <c r="J933" s="185">
        <v>1</v>
      </c>
    </row>
    <row r="934" spans="2:10">
      <c r="B934" s="174" t="str">
        <f t="shared" si="163"/>
        <v>0</v>
      </c>
      <c r="C934" s="174" t="str">
        <f t="shared" si="161"/>
        <v>0</v>
      </c>
      <c r="D934" s="177">
        <v>2140303</v>
      </c>
      <c r="E934" s="196" t="s">
        <v>58</v>
      </c>
      <c r="F934" s="179">
        <v>0</v>
      </c>
      <c r="G934" s="184">
        <v>0</v>
      </c>
      <c r="H934" s="181" t="s">
        <v>27</v>
      </c>
      <c r="I934" s="192"/>
      <c r="J934" s="185">
        <v>1</v>
      </c>
    </row>
    <row r="935" spans="2:10">
      <c r="B935" s="174" t="str">
        <f t="shared" si="163"/>
        <v>0</v>
      </c>
      <c r="C935" s="174" t="str">
        <f t="shared" si="161"/>
        <v>0</v>
      </c>
      <c r="D935" s="177">
        <v>2140304</v>
      </c>
      <c r="E935" s="196" t="s">
        <v>958</v>
      </c>
      <c r="F935" s="179">
        <v>0</v>
      </c>
      <c r="G935" s="184">
        <v>0</v>
      </c>
      <c r="H935" s="181" t="s">
        <v>27</v>
      </c>
      <c r="I935" s="192"/>
      <c r="J935" s="185">
        <v>1</v>
      </c>
    </row>
    <row r="936" spans="2:10">
      <c r="B936" s="174" t="str">
        <f t="shared" si="163"/>
        <v>0</v>
      </c>
      <c r="C936" s="174" t="str">
        <f t="shared" si="161"/>
        <v>0</v>
      </c>
      <c r="D936" s="177">
        <v>2140305</v>
      </c>
      <c r="E936" s="196" t="s">
        <v>959</v>
      </c>
      <c r="F936" s="179">
        <v>0</v>
      </c>
      <c r="G936" s="184">
        <v>0</v>
      </c>
      <c r="H936" s="181" t="s">
        <v>27</v>
      </c>
      <c r="I936" s="192"/>
      <c r="J936" s="185">
        <v>1</v>
      </c>
    </row>
    <row r="937" spans="2:10">
      <c r="B937" s="174" t="str">
        <f t="shared" si="163"/>
        <v>0</v>
      </c>
      <c r="C937" s="174" t="str">
        <f t="shared" si="161"/>
        <v>0</v>
      </c>
      <c r="D937" s="177">
        <v>2140306</v>
      </c>
      <c r="E937" s="196" t="s">
        <v>960</v>
      </c>
      <c r="F937" s="179">
        <v>0</v>
      </c>
      <c r="G937" s="184">
        <v>0</v>
      </c>
      <c r="H937" s="181" t="s">
        <v>27</v>
      </c>
      <c r="I937" s="192"/>
      <c r="J937" s="185">
        <v>1</v>
      </c>
    </row>
    <row r="938" spans="2:10">
      <c r="B938" s="174" t="str">
        <f t="shared" si="163"/>
        <v>0</v>
      </c>
      <c r="C938" s="174" t="str">
        <f t="shared" si="161"/>
        <v>0</v>
      </c>
      <c r="D938" s="177">
        <v>2140307</v>
      </c>
      <c r="E938" s="196" t="s">
        <v>961</v>
      </c>
      <c r="F938" s="179">
        <v>0</v>
      </c>
      <c r="G938" s="184">
        <v>0</v>
      </c>
      <c r="H938" s="181" t="s">
        <v>27</v>
      </c>
      <c r="I938" s="192"/>
      <c r="J938" s="185">
        <v>1</v>
      </c>
    </row>
    <row r="939" spans="2:10">
      <c r="B939" s="174" t="str">
        <f t="shared" si="163"/>
        <v>0</v>
      </c>
      <c r="C939" s="174" t="str">
        <f t="shared" si="161"/>
        <v>0</v>
      </c>
      <c r="D939" s="177">
        <v>2140308</v>
      </c>
      <c r="E939" s="196" t="s">
        <v>962</v>
      </c>
      <c r="F939" s="179">
        <v>0</v>
      </c>
      <c r="G939" s="184">
        <v>0</v>
      </c>
      <c r="H939" s="181" t="s">
        <v>27</v>
      </c>
      <c r="I939" s="192"/>
      <c r="J939" s="185">
        <v>1</v>
      </c>
    </row>
    <row r="940" spans="2:10">
      <c r="B940" s="174" t="str">
        <f t="shared" si="163"/>
        <v>0</v>
      </c>
      <c r="C940" s="174" t="str">
        <f t="shared" si="161"/>
        <v>9</v>
      </c>
      <c r="D940" s="177">
        <v>2140399</v>
      </c>
      <c r="E940" s="196" t="s">
        <v>963</v>
      </c>
      <c r="F940" s="179">
        <v>0</v>
      </c>
      <c r="G940" s="184">
        <v>0</v>
      </c>
      <c r="H940" s="181" t="s">
        <v>27</v>
      </c>
      <c r="I940" s="192"/>
      <c r="J940" s="185">
        <v>1</v>
      </c>
    </row>
    <row r="941" spans="2:10">
      <c r="B941" s="174" t="str">
        <f t="shared" si="163"/>
        <v>0</v>
      </c>
      <c r="C941" s="174" t="str">
        <f t="shared" si="161"/>
        <v/>
      </c>
      <c r="D941" s="177">
        <v>21405</v>
      </c>
      <c r="E941" s="196" t="s">
        <v>964</v>
      </c>
      <c r="F941" s="179">
        <f t="shared" ref="F941:H941" si="165">SUM(F942:F947)</f>
        <v>0</v>
      </c>
      <c r="G941" s="180">
        <f t="shared" si="165"/>
        <v>0</v>
      </c>
      <c r="H941" s="181" t="s">
        <v>27</v>
      </c>
      <c r="I941" s="192"/>
    </row>
    <row r="942" spans="2:10">
      <c r="B942" s="174" t="str">
        <f t="shared" si="163"/>
        <v>0</v>
      </c>
      <c r="C942" s="174" t="str">
        <f t="shared" si="161"/>
        <v>0</v>
      </c>
      <c r="D942" s="177">
        <v>2140501</v>
      </c>
      <c r="E942" s="196" t="s">
        <v>54</v>
      </c>
      <c r="F942" s="179">
        <v>0</v>
      </c>
      <c r="G942" s="184">
        <v>0</v>
      </c>
      <c r="H942" s="181" t="s">
        <v>27</v>
      </c>
      <c r="I942" s="192"/>
      <c r="J942" s="185">
        <v>1</v>
      </c>
    </row>
    <row r="943" spans="2:10">
      <c r="B943" s="174" t="str">
        <f t="shared" si="163"/>
        <v>0</v>
      </c>
      <c r="C943" s="174" t="str">
        <f t="shared" si="161"/>
        <v>0</v>
      </c>
      <c r="D943" s="177">
        <v>2140502</v>
      </c>
      <c r="E943" s="196" t="s">
        <v>56</v>
      </c>
      <c r="F943" s="179">
        <v>0</v>
      </c>
      <c r="G943" s="184">
        <v>0</v>
      </c>
      <c r="H943" s="181" t="s">
        <v>27</v>
      </c>
      <c r="I943" s="192"/>
      <c r="J943" s="185">
        <v>1</v>
      </c>
    </row>
    <row r="944" spans="2:10">
      <c r="B944" s="174" t="str">
        <f t="shared" si="163"/>
        <v>0</v>
      </c>
      <c r="C944" s="174" t="str">
        <f t="shared" si="161"/>
        <v>0</v>
      </c>
      <c r="D944" s="177">
        <v>2140503</v>
      </c>
      <c r="E944" s="196" t="s">
        <v>58</v>
      </c>
      <c r="F944" s="179">
        <v>0</v>
      </c>
      <c r="G944" s="184">
        <v>0</v>
      </c>
      <c r="H944" s="181" t="s">
        <v>27</v>
      </c>
      <c r="I944" s="192"/>
      <c r="J944" s="185">
        <v>1</v>
      </c>
    </row>
    <row r="945" spans="2:10">
      <c r="B945" s="174" t="str">
        <f t="shared" si="163"/>
        <v>0</v>
      </c>
      <c r="C945" s="174" t="str">
        <f t="shared" si="161"/>
        <v>0</v>
      </c>
      <c r="D945" s="177">
        <v>2140504</v>
      </c>
      <c r="E945" s="196" t="s">
        <v>955</v>
      </c>
      <c r="F945" s="179">
        <v>0</v>
      </c>
      <c r="G945" s="184">
        <v>0</v>
      </c>
      <c r="H945" s="181" t="s">
        <v>27</v>
      </c>
      <c r="I945" s="192"/>
      <c r="J945" s="185">
        <v>1</v>
      </c>
    </row>
    <row r="946" spans="2:10">
      <c r="B946" s="174" t="str">
        <f t="shared" si="163"/>
        <v>0</v>
      </c>
      <c r="C946" s="174" t="str">
        <f t="shared" si="161"/>
        <v>0</v>
      </c>
      <c r="D946" s="177">
        <v>2140505</v>
      </c>
      <c r="E946" s="196" t="s">
        <v>965</v>
      </c>
      <c r="F946" s="179">
        <v>0</v>
      </c>
      <c r="G946" s="184">
        <v>0</v>
      </c>
      <c r="H946" s="181" t="s">
        <v>27</v>
      </c>
      <c r="I946" s="192"/>
      <c r="J946" s="185">
        <v>1</v>
      </c>
    </row>
    <row r="947" spans="2:10">
      <c r="B947" s="174" t="str">
        <f t="shared" si="163"/>
        <v>0</v>
      </c>
      <c r="C947" s="174" t="str">
        <f t="shared" si="161"/>
        <v>9</v>
      </c>
      <c r="D947" s="177">
        <v>2140599</v>
      </c>
      <c r="E947" s="196" t="s">
        <v>966</v>
      </c>
      <c r="F947" s="179">
        <v>0</v>
      </c>
      <c r="G947" s="184">
        <v>0</v>
      </c>
      <c r="H947" s="181" t="s">
        <v>27</v>
      </c>
      <c r="I947" s="192"/>
      <c r="J947" s="185">
        <v>1</v>
      </c>
    </row>
    <row r="948" spans="2:10">
      <c r="B948" s="174" t="str">
        <f t="shared" si="163"/>
        <v>0</v>
      </c>
      <c r="C948" s="174" t="str">
        <f t="shared" si="161"/>
        <v/>
      </c>
      <c r="D948" s="177">
        <v>21406</v>
      </c>
      <c r="E948" s="196" t="s">
        <v>967</v>
      </c>
      <c r="F948" s="179">
        <f t="shared" ref="F948:H948" si="166">SUM(F949:F952)</f>
        <v>4616</v>
      </c>
      <c r="G948" s="180">
        <f t="shared" si="166"/>
        <v>2810</v>
      </c>
      <c r="H948" s="181">
        <f>G948/$F948-1</f>
        <v>-0.391247833622184</v>
      </c>
      <c r="I948" s="192"/>
    </row>
    <row r="949" spans="2:10">
      <c r="B949" s="174" t="str">
        <f t="shared" si="163"/>
        <v>0</v>
      </c>
      <c r="C949" s="174" t="str">
        <f t="shared" si="161"/>
        <v>0</v>
      </c>
      <c r="D949" s="177">
        <v>2140601</v>
      </c>
      <c r="E949" s="196" t="s">
        <v>968</v>
      </c>
      <c r="F949" s="179">
        <v>326</v>
      </c>
      <c r="G949" s="184">
        <v>0</v>
      </c>
      <c r="H949" s="181">
        <f>G949/$F949-1</f>
        <v>-1</v>
      </c>
      <c r="I949" s="192"/>
      <c r="J949" s="185">
        <v>1</v>
      </c>
    </row>
    <row r="950" spans="2:10">
      <c r="B950" s="174" t="str">
        <f t="shared" si="163"/>
        <v>0</v>
      </c>
      <c r="C950" s="174" t="str">
        <f t="shared" si="161"/>
        <v>0</v>
      </c>
      <c r="D950" s="177">
        <v>2140602</v>
      </c>
      <c r="E950" s="196" t="s">
        <v>969</v>
      </c>
      <c r="F950" s="179">
        <v>3040</v>
      </c>
      <c r="G950" s="184">
        <v>2613</v>
      </c>
      <c r="H950" s="181">
        <f>G950/$F950-1</f>
        <v>-0.140460526315789</v>
      </c>
      <c r="I950" s="192"/>
      <c r="J950" s="185">
        <v>1</v>
      </c>
    </row>
    <row r="951" spans="2:10">
      <c r="B951" s="174" t="str">
        <f t="shared" si="163"/>
        <v>0</v>
      </c>
      <c r="C951" s="174" t="str">
        <f t="shared" si="161"/>
        <v>0</v>
      </c>
      <c r="D951" s="177">
        <v>2140603</v>
      </c>
      <c r="E951" s="196" t="s">
        <v>970</v>
      </c>
      <c r="F951" s="179">
        <v>0</v>
      </c>
      <c r="G951" s="184">
        <v>0</v>
      </c>
      <c r="H951" s="181" t="s">
        <v>27</v>
      </c>
      <c r="I951" s="192"/>
      <c r="J951" s="185">
        <v>1</v>
      </c>
    </row>
    <row r="952" spans="2:10">
      <c r="B952" s="174" t="str">
        <f t="shared" si="163"/>
        <v>0</v>
      </c>
      <c r="C952" s="174" t="str">
        <f t="shared" si="161"/>
        <v>9</v>
      </c>
      <c r="D952" s="177">
        <v>2140699</v>
      </c>
      <c r="E952" s="196" t="s">
        <v>971</v>
      </c>
      <c r="F952" s="179">
        <v>1250</v>
      </c>
      <c r="G952" s="184">
        <v>197</v>
      </c>
      <c r="H952" s="181">
        <f>G952/$F952-1</f>
        <v>-0.8424</v>
      </c>
      <c r="I952" s="192"/>
      <c r="J952" s="185">
        <v>1</v>
      </c>
    </row>
    <row r="953" spans="2:10">
      <c r="B953" s="174" t="str">
        <f t="shared" si="163"/>
        <v>9</v>
      </c>
      <c r="C953" s="174" t="str">
        <f t="shared" si="161"/>
        <v/>
      </c>
      <c r="D953" s="177">
        <v>21499</v>
      </c>
      <c r="E953" s="196" t="s">
        <v>972</v>
      </c>
      <c r="F953" s="179">
        <f t="shared" ref="F953:H953" si="167">SUM(F954:F955)</f>
        <v>480</v>
      </c>
      <c r="G953" s="180">
        <f t="shared" si="167"/>
        <v>233</v>
      </c>
      <c r="H953" s="181">
        <f>G953/$F953-1</f>
        <v>-0.514583333333333</v>
      </c>
      <c r="I953" s="192"/>
    </row>
    <row r="954" spans="2:10">
      <c r="B954" s="174" t="str">
        <f t="shared" si="163"/>
        <v>9</v>
      </c>
      <c r="C954" s="174" t="str">
        <f t="shared" si="161"/>
        <v>0</v>
      </c>
      <c r="D954" s="177">
        <v>2149901</v>
      </c>
      <c r="E954" s="196" t="s">
        <v>973</v>
      </c>
      <c r="F954" s="179">
        <v>480</v>
      </c>
      <c r="G954" s="184">
        <v>233</v>
      </c>
      <c r="H954" s="181">
        <f>G954/$F954-1</f>
        <v>-0.514583333333333</v>
      </c>
      <c r="I954" s="192"/>
      <c r="J954" s="185">
        <v>1</v>
      </c>
    </row>
    <row r="955" spans="2:10">
      <c r="B955" s="174" t="str">
        <f t="shared" si="163"/>
        <v>9</v>
      </c>
      <c r="C955" s="174" t="str">
        <f t="shared" si="161"/>
        <v>9</v>
      </c>
      <c r="D955" s="177">
        <v>2149999</v>
      </c>
      <c r="E955" s="196" t="s">
        <v>974</v>
      </c>
      <c r="F955" s="179">
        <v>0</v>
      </c>
      <c r="G955" s="184">
        <v>0</v>
      </c>
      <c r="H955" s="181" t="s">
        <v>27</v>
      </c>
      <c r="I955" s="192"/>
      <c r="J955" s="185">
        <v>1</v>
      </c>
    </row>
    <row r="956" spans="2:10">
      <c r="B956" s="174" t="str">
        <f t="shared" si="163"/>
        <v/>
      </c>
      <c r="C956" s="174" t="str">
        <f t="shared" si="161"/>
        <v/>
      </c>
      <c r="D956" s="177">
        <v>215</v>
      </c>
      <c r="E956" s="196" t="s">
        <v>975</v>
      </c>
      <c r="F956" s="179">
        <f t="shared" ref="F956:H956" si="168">SUM(F957,F967,F983,F988,F999,F1006,F1014)</f>
        <v>7229</v>
      </c>
      <c r="G956" s="180">
        <f t="shared" si="168"/>
        <v>7435</v>
      </c>
      <c r="H956" s="181">
        <f>G956/$F956-1</f>
        <v>0.0284963342094342</v>
      </c>
      <c r="I956" s="192"/>
    </row>
    <row r="957" spans="2:10">
      <c r="B957" s="174" t="str">
        <f t="shared" si="163"/>
        <v>0</v>
      </c>
      <c r="C957" s="174" t="str">
        <f t="shared" si="161"/>
        <v/>
      </c>
      <c r="D957" s="177">
        <v>21501</v>
      </c>
      <c r="E957" s="196" t="s">
        <v>976</v>
      </c>
      <c r="F957" s="179">
        <f t="shared" ref="F957:H957" si="169">SUM(F958:F966)</f>
        <v>0</v>
      </c>
      <c r="G957" s="180">
        <f t="shared" si="169"/>
        <v>2</v>
      </c>
      <c r="H957" s="181" t="s">
        <v>27</v>
      </c>
      <c r="I957" s="192"/>
    </row>
    <row r="958" spans="2:10">
      <c r="B958" s="174" t="str">
        <f t="shared" si="163"/>
        <v>0</v>
      </c>
      <c r="C958" s="174" t="str">
        <f t="shared" si="161"/>
        <v>0</v>
      </c>
      <c r="D958" s="177">
        <v>2150101</v>
      </c>
      <c r="E958" s="196" t="s">
        <v>54</v>
      </c>
      <c r="F958" s="179">
        <v>0</v>
      </c>
      <c r="G958" s="184">
        <v>2</v>
      </c>
      <c r="H958" s="181" t="s">
        <v>27</v>
      </c>
      <c r="I958" s="192"/>
      <c r="J958" s="185">
        <v>1</v>
      </c>
    </row>
    <row r="959" spans="2:10">
      <c r="B959" s="174" t="str">
        <f t="shared" si="163"/>
        <v>0</v>
      </c>
      <c r="C959" s="174" t="str">
        <f t="shared" si="161"/>
        <v>0</v>
      </c>
      <c r="D959" s="177">
        <v>2150102</v>
      </c>
      <c r="E959" s="196" t="s">
        <v>56</v>
      </c>
      <c r="F959" s="179">
        <v>0</v>
      </c>
      <c r="G959" s="184">
        <v>0</v>
      </c>
      <c r="H959" s="181" t="s">
        <v>27</v>
      </c>
      <c r="I959" s="192"/>
      <c r="J959" s="185">
        <v>1</v>
      </c>
    </row>
    <row r="960" spans="2:10">
      <c r="B960" s="174" t="str">
        <f t="shared" si="163"/>
        <v>0</v>
      </c>
      <c r="C960" s="174" t="str">
        <f t="shared" si="161"/>
        <v>0</v>
      </c>
      <c r="D960" s="177">
        <v>2150103</v>
      </c>
      <c r="E960" s="196" t="s">
        <v>58</v>
      </c>
      <c r="F960" s="179">
        <v>0</v>
      </c>
      <c r="G960" s="184">
        <v>0</v>
      </c>
      <c r="H960" s="181" t="s">
        <v>27</v>
      </c>
      <c r="I960" s="192"/>
      <c r="J960" s="185">
        <v>1</v>
      </c>
    </row>
    <row r="961" spans="2:10">
      <c r="B961" s="174" t="str">
        <f t="shared" si="163"/>
        <v>0</v>
      </c>
      <c r="C961" s="174" t="str">
        <f t="shared" si="161"/>
        <v>0</v>
      </c>
      <c r="D961" s="177">
        <v>2150104</v>
      </c>
      <c r="E961" s="196" t="s">
        <v>977</v>
      </c>
      <c r="F961" s="179">
        <v>0</v>
      </c>
      <c r="G961" s="184">
        <v>0</v>
      </c>
      <c r="H961" s="181" t="s">
        <v>27</v>
      </c>
      <c r="I961" s="192"/>
      <c r="J961" s="185">
        <v>1</v>
      </c>
    </row>
    <row r="962" spans="2:10">
      <c r="B962" s="174" t="str">
        <f t="shared" si="163"/>
        <v>0</v>
      </c>
      <c r="C962" s="174" t="str">
        <f t="shared" si="161"/>
        <v>0</v>
      </c>
      <c r="D962" s="177">
        <v>2150105</v>
      </c>
      <c r="E962" s="196" t="s">
        <v>978</v>
      </c>
      <c r="F962" s="179">
        <v>0</v>
      </c>
      <c r="G962" s="184">
        <v>0</v>
      </c>
      <c r="H962" s="181" t="s">
        <v>27</v>
      </c>
      <c r="I962" s="192"/>
      <c r="J962" s="185">
        <v>1</v>
      </c>
    </row>
    <row r="963" spans="2:10">
      <c r="B963" s="174" t="str">
        <f t="shared" si="163"/>
        <v>0</v>
      </c>
      <c r="C963" s="174" t="str">
        <f t="shared" si="161"/>
        <v>0</v>
      </c>
      <c r="D963" s="177">
        <v>2150106</v>
      </c>
      <c r="E963" s="196" t="s">
        <v>979</v>
      </c>
      <c r="F963" s="179">
        <v>0</v>
      </c>
      <c r="G963" s="184">
        <v>0</v>
      </c>
      <c r="H963" s="181" t="s">
        <v>27</v>
      </c>
      <c r="I963" s="192"/>
      <c r="J963" s="185">
        <v>1</v>
      </c>
    </row>
    <row r="964" spans="2:10">
      <c r="B964" s="174" t="str">
        <f t="shared" si="163"/>
        <v>0</v>
      </c>
      <c r="C964" s="174" t="str">
        <f t="shared" si="161"/>
        <v>0</v>
      </c>
      <c r="D964" s="177">
        <v>2150107</v>
      </c>
      <c r="E964" s="196" t="s">
        <v>980</v>
      </c>
      <c r="F964" s="179">
        <v>0</v>
      </c>
      <c r="G964" s="184">
        <v>0</v>
      </c>
      <c r="H964" s="181" t="s">
        <v>27</v>
      </c>
      <c r="I964" s="192"/>
      <c r="J964" s="185">
        <v>1</v>
      </c>
    </row>
    <row r="965" spans="2:10">
      <c r="B965" s="174" t="str">
        <f t="shared" si="163"/>
        <v>0</v>
      </c>
      <c r="C965" s="174" t="str">
        <f t="shared" si="161"/>
        <v>0</v>
      </c>
      <c r="D965" s="177">
        <v>2150108</v>
      </c>
      <c r="E965" s="196" t="s">
        <v>981</v>
      </c>
      <c r="F965" s="179">
        <v>0</v>
      </c>
      <c r="G965" s="184">
        <v>0</v>
      </c>
      <c r="H965" s="181" t="s">
        <v>27</v>
      </c>
      <c r="I965" s="192"/>
      <c r="J965" s="185">
        <v>1</v>
      </c>
    </row>
    <row r="966" spans="2:10">
      <c r="B966" s="174" t="str">
        <f t="shared" si="163"/>
        <v>0</v>
      </c>
      <c r="C966" s="174" t="str">
        <f t="shared" si="161"/>
        <v>9</v>
      </c>
      <c r="D966" s="177">
        <v>2150199</v>
      </c>
      <c r="E966" s="196" t="s">
        <v>982</v>
      </c>
      <c r="F966" s="179">
        <v>0</v>
      </c>
      <c r="G966" s="184">
        <v>0</v>
      </c>
      <c r="H966" s="181" t="s">
        <v>27</v>
      </c>
      <c r="I966" s="192"/>
      <c r="J966" s="185">
        <v>1</v>
      </c>
    </row>
    <row r="967" spans="2:10">
      <c r="B967" s="174" t="str">
        <f t="shared" si="163"/>
        <v>0</v>
      </c>
      <c r="C967" s="174" t="str">
        <f t="shared" si="161"/>
        <v/>
      </c>
      <c r="D967" s="177">
        <v>21502</v>
      </c>
      <c r="E967" s="196" t="s">
        <v>983</v>
      </c>
      <c r="F967" s="179">
        <f>SUM(F968:F982)</f>
        <v>3437</v>
      </c>
      <c r="G967" s="180">
        <f t="shared" ref="F967:H967" si="170">SUM(G968:G982)</f>
        <v>0</v>
      </c>
      <c r="H967" s="181">
        <f>G967/$F967-1</f>
        <v>-1</v>
      </c>
      <c r="I967" s="192"/>
    </row>
    <row r="968" spans="2:10">
      <c r="B968" s="174" t="str">
        <f t="shared" si="163"/>
        <v>0</v>
      </c>
      <c r="C968" s="174" t="str">
        <f t="shared" ref="C968:C1031" si="171">MID(D968,6,1)</f>
        <v>0</v>
      </c>
      <c r="D968" s="177">
        <v>2150201</v>
      </c>
      <c r="E968" s="196" t="s">
        <v>54</v>
      </c>
      <c r="F968" s="179">
        <v>0</v>
      </c>
      <c r="G968" s="184">
        <v>0</v>
      </c>
      <c r="H968" s="181" t="s">
        <v>27</v>
      </c>
      <c r="I968" s="192"/>
      <c r="J968" s="185">
        <v>1</v>
      </c>
    </row>
    <row r="969" spans="2:10">
      <c r="B969" s="174" t="str">
        <f t="shared" si="163"/>
        <v>0</v>
      </c>
      <c r="C969" s="174" t="str">
        <f t="shared" si="171"/>
        <v>0</v>
      </c>
      <c r="D969" s="177">
        <v>2150202</v>
      </c>
      <c r="E969" s="196" t="s">
        <v>56</v>
      </c>
      <c r="F969" s="179">
        <v>0</v>
      </c>
      <c r="G969" s="184">
        <v>0</v>
      </c>
      <c r="H969" s="181" t="s">
        <v>27</v>
      </c>
      <c r="I969" s="192"/>
      <c r="J969" s="185">
        <v>1</v>
      </c>
    </row>
    <row r="970" spans="2:10">
      <c r="B970" s="174" t="str">
        <f t="shared" si="163"/>
        <v>0</v>
      </c>
      <c r="C970" s="174" t="str">
        <f t="shared" si="171"/>
        <v>0</v>
      </c>
      <c r="D970" s="177">
        <v>2150203</v>
      </c>
      <c r="E970" s="196" t="s">
        <v>58</v>
      </c>
      <c r="F970" s="179">
        <v>0</v>
      </c>
      <c r="G970" s="184">
        <v>0</v>
      </c>
      <c r="H970" s="181" t="s">
        <v>27</v>
      </c>
      <c r="I970" s="192"/>
      <c r="J970" s="185">
        <v>1</v>
      </c>
    </row>
    <row r="971" spans="2:10">
      <c r="B971" s="174" t="str">
        <f t="shared" si="163"/>
        <v>0</v>
      </c>
      <c r="C971" s="174" t="str">
        <f t="shared" si="171"/>
        <v>0</v>
      </c>
      <c r="D971" s="177">
        <v>2150204</v>
      </c>
      <c r="E971" s="196" t="s">
        <v>984</v>
      </c>
      <c r="F971" s="179">
        <v>3000</v>
      </c>
      <c r="G971" s="184">
        <v>0</v>
      </c>
      <c r="H971" s="181">
        <f>G971/$F971-1</f>
        <v>-1</v>
      </c>
      <c r="I971" s="192"/>
      <c r="J971" s="185">
        <v>1</v>
      </c>
    </row>
    <row r="972" spans="2:10">
      <c r="B972" s="174" t="str">
        <f t="shared" si="163"/>
        <v>0</v>
      </c>
      <c r="C972" s="174" t="str">
        <f t="shared" si="171"/>
        <v>0</v>
      </c>
      <c r="D972" s="177">
        <v>2150205</v>
      </c>
      <c r="E972" s="196" t="s">
        <v>985</v>
      </c>
      <c r="F972" s="179">
        <v>0</v>
      </c>
      <c r="G972" s="184">
        <v>0</v>
      </c>
      <c r="H972" s="181" t="s">
        <v>27</v>
      </c>
      <c r="I972" s="192"/>
      <c r="J972" s="185">
        <v>1</v>
      </c>
    </row>
    <row r="973" spans="2:10">
      <c r="B973" s="174" t="str">
        <f t="shared" si="163"/>
        <v>0</v>
      </c>
      <c r="C973" s="174" t="str">
        <f t="shared" si="171"/>
        <v>0</v>
      </c>
      <c r="D973" s="177">
        <v>2150206</v>
      </c>
      <c r="E973" s="196" t="s">
        <v>986</v>
      </c>
      <c r="F973" s="179">
        <v>0</v>
      </c>
      <c r="G973" s="184">
        <v>0</v>
      </c>
      <c r="H973" s="181" t="s">
        <v>27</v>
      </c>
      <c r="I973" s="192"/>
      <c r="J973" s="185">
        <v>1</v>
      </c>
    </row>
    <row r="974" spans="2:10">
      <c r="B974" s="174" t="str">
        <f t="shared" si="163"/>
        <v>0</v>
      </c>
      <c r="C974" s="174" t="str">
        <f t="shared" si="171"/>
        <v>0</v>
      </c>
      <c r="D974" s="177">
        <v>2150207</v>
      </c>
      <c r="E974" s="196" t="s">
        <v>987</v>
      </c>
      <c r="F974" s="179">
        <v>0</v>
      </c>
      <c r="G974" s="184">
        <v>0</v>
      </c>
      <c r="H974" s="181" t="s">
        <v>27</v>
      </c>
      <c r="I974" s="192"/>
      <c r="J974" s="185">
        <v>1</v>
      </c>
    </row>
    <row r="975" spans="2:10">
      <c r="B975" s="174" t="str">
        <f t="shared" si="163"/>
        <v>0</v>
      </c>
      <c r="C975" s="174" t="str">
        <f t="shared" si="171"/>
        <v>0</v>
      </c>
      <c r="D975" s="177">
        <v>2150208</v>
      </c>
      <c r="E975" s="196" t="s">
        <v>988</v>
      </c>
      <c r="F975" s="179">
        <v>0</v>
      </c>
      <c r="G975" s="184">
        <v>0</v>
      </c>
      <c r="H975" s="181" t="s">
        <v>27</v>
      </c>
      <c r="I975" s="192"/>
      <c r="J975" s="185">
        <v>1</v>
      </c>
    </row>
    <row r="976" spans="2:10">
      <c r="B976" s="174" t="str">
        <f t="shared" si="163"/>
        <v>0</v>
      </c>
      <c r="C976" s="174" t="str">
        <f t="shared" si="171"/>
        <v>0</v>
      </c>
      <c r="D976" s="177">
        <v>2150209</v>
      </c>
      <c r="E976" s="196" t="s">
        <v>989</v>
      </c>
      <c r="F976" s="179">
        <v>0</v>
      </c>
      <c r="G976" s="184">
        <v>0</v>
      </c>
      <c r="H976" s="181" t="s">
        <v>27</v>
      </c>
      <c r="I976" s="192"/>
      <c r="J976" s="185">
        <v>1</v>
      </c>
    </row>
    <row r="977" spans="2:10">
      <c r="B977" s="174" t="str">
        <f t="shared" si="163"/>
        <v>0</v>
      </c>
      <c r="C977" s="174" t="str">
        <f t="shared" si="171"/>
        <v>1</v>
      </c>
      <c r="D977" s="177">
        <v>2150210</v>
      </c>
      <c r="E977" s="196" t="s">
        <v>990</v>
      </c>
      <c r="F977" s="179">
        <v>0</v>
      </c>
      <c r="G977" s="184">
        <v>0</v>
      </c>
      <c r="H977" s="181" t="s">
        <v>27</v>
      </c>
      <c r="I977" s="192"/>
      <c r="J977" s="185">
        <v>1</v>
      </c>
    </row>
    <row r="978" spans="2:10">
      <c r="B978" s="174" t="str">
        <f t="shared" si="163"/>
        <v>0</v>
      </c>
      <c r="C978" s="174" t="str">
        <f t="shared" si="171"/>
        <v>1</v>
      </c>
      <c r="D978" s="177">
        <v>2150212</v>
      </c>
      <c r="E978" s="196" t="s">
        <v>991</v>
      </c>
      <c r="F978" s="179">
        <v>0</v>
      </c>
      <c r="G978" s="184">
        <v>0</v>
      </c>
      <c r="H978" s="181" t="s">
        <v>27</v>
      </c>
      <c r="I978" s="192"/>
      <c r="J978" s="185">
        <v>1</v>
      </c>
    </row>
    <row r="979" spans="2:10">
      <c r="B979" s="174" t="str">
        <f t="shared" si="163"/>
        <v>0</v>
      </c>
      <c r="C979" s="174" t="str">
        <f t="shared" si="171"/>
        <v>1</v>
      </c>
      <c r="D979" s="177">
        <v>2150213</v>
      </c>
      <c r="E979" s="196" t="s">
        <v>992</v>
      </c>
      <c r="F979" s="179">
        <v>0</v>
      </c>
      <c r="G979" s="184">
        <v>0</v>
      </c>
      <c r="H979" s="181" t="s">
        <v>27</v>
      </c>
      <c r="I979" s="192"/>
      <c r="J979" s="185">
        <v>1</v>
      </c>
    </row>
    <row r="980" spans="2:10">
      <c r="B980" s="174" t="str">
        <f t="shared" si="163"/>
        <v>0</v>
      </c>
      <c r="C980" s="174" t="str">
        <f t="shared" si="171"/>
        <v>1</v>
      </c>
      <c r="D980" s="177">
        <v>2150214</v>
      </c>
      <c r="E980" s="196" t="s">
        <v>993</v>
      </c>
      <c r="F980" s="179">
        <v>0</v>
      </c>
      <c r="G980" s="184">
        <v>0</v>
      </c>
      <c r="H980" s="181" t="s">
        <v>27</v>
      </c>
      <c r="I980" s="192"/>
      <c r="J980" s="185">
        <v>1</v>
      </c>
    </row>
    <row r="981" spans="2:10">
      <c r="B981" s="174" t="str">
        <f t="shared" si="163"/>
        <v>0</v>
      </c>
      <c r="C981" s="174" t="str">
        <f t="shared" si="171"/>
        <v>1</v>
      </c>
      <c r="D981" s="177">
        <v>2150215</v>
      </c>
      <c r="E981" s="196" t="s">
        <v>994</v>
      </c>
      <c r="F981" s="179">
        <v>0</v>
      </c>
      <c r="G981" s="184">
        <v>0</v>
      </c>
      <c r="H981" s="181" t="s">
        <v>27</v>
      </c>
      <c r="I981" s="192"/>
      <c r="J981" s="185">
        <v>1</v>
      </c>
    </row>
    <row r="982" spans="2:10">
      <c r="B982" s="174" t="str">
        <f t="shared" si="163"/>
        <v>0</v>
      </c>
      <c r="C982" s="174" t="str">
        <f t="shared" si="171"/>
        <v>9</v>
      </c>
      <c r="D982" s="177">
        <v>2150299</v>
      </c>
      <c r="E982" s="196" t="s">
        <v>995</v>
      </c>
      <c r="F982" s="179">
        <v>437</v>
      </c>
      <c r="G982" s="184">
        <v>0</v>
      </c>
      <c r="H982" s="181">
        <f>G982/$F982-1</f>
        <v>-1</v>
      </c>
      <c r="I982" s="192"/>
      <c r="J982" s="185">
        <v>1</v>
      </c>
    </row>
    <row r="983" spans="2:10">
      <c r="B983" s="174" t="str">
        <f t="shared" si="163"/>
        <v>0</v>
      </c>
      <c r="C983" s="174" t="str">
        <f t="shared" si="171"/>
        <v/>
      </c>
      <c r="D983" s="177">
        <v>21503</v>
      </c>
      <c r="E983" s="196" t="s">
        <v>996</v>
      </c>
      <c r="F983" s="179">
        <f t="shared" ref="F983:H983" si="172">SUM(F984:F987)</f>
        <v>0</v>
      </c>
      <c r="G983" s="180">
        <f t="shared" si="172"/>
        <v>0</v>
      </c>
      <c r="H983" s="181" t="s">
        <v>27</v>
      </c>
      <c r="I983" s="192"/>
    </row>
    <row r="984" spans="2:10">
      <c r="B984" s="174" t="str">
        <f t="shared" si="163"/>
        <v>0</v>
      </c>
      <c r="C984" s="174" t="str">
        <f t="shared" si="171"/>
        <v>0</v>
      </c>
      <c r="D984" s="177">
        <v>2150301</v>
      </c>
      <c r="E984" s="196" t="s">
        <v>54</v>
      </c>
      <c r="F984" s="179">
        <v>0</v>
      </c>
      <c r="G984" s="184">
        <v>0</v>
      </c>
      <c r="H984" s="181" t="s">
        <v>27</v>
      </c>
      <c r="I984" s="192"/>
      <c r="J984" s="185">
        <v>1</v>
      </c>
    </row>
    <row r="985" spans="2:10">
      <c r="B985" s="174" t="str">
        <f t="shared" si="163"/>
        <v>0</v>
      </c>
      <c r="C985" s="174" t="str">
        <f t="shared" si="171"/>
        <v>0</v>
      </c>
      <c r="D985" s="177">
        <v>2150302</v>
      </c>
      <c r="E985" s="196" t="s">
        <v>56</v>
      </c>
      <c r="F985" s="179">
        <v>0</v>
      </c>
      <c r="G985" s="184">
        <v>0</v>
      </c>
      <c r="H985" s="181" t="s">
        <v>27</v>
      </c>
      <c r="I985" s="192"/>
      <c r="J985" s="185">
        <v>1</v>
      </c>
    </row>
    <row r="986" spans="2:10">
      <c r="B986" s="174" t="str">
        <f t="shared" si="163"/>
        <v>0</v>
      </c>
      <c r="C986" s="174" t="str">
        <f t="shared" si="171"/>
        <v>0</v>
      </c>
      <c r="D986" s="177">
        <v>2150303</v>
      </c>
      <c r="E986" s="196" t="s">
        <v>58</v>
      </c>
      <c r="F986" s="179">
        <v>0</v>
      </c>
      <c r="G986" s="184">
        <v>0</v>
      </c>
      <c r="H986" s="181" t="s">
        <v>27</v>
      </c>
      <c r="I986" s="192"/>
      <c r="J986" s="185">
        <v>1</v>
      </c>
    </row>
    <row r="987" spans="2:10">
      <c r="B987" s="174" t="str">
        <f t="shared" si="163"/>
        <v>0</v>
      </c>
      <c r="C987" s="174" t="str">
        <f t="shared" si="171"/>
        <v>9</v>
      </c>
      <c r="D987" s="177">
        <v>2150399</v>
      </c>
      <c r="E987" s="196" t="s">
        <v>997</v>
      </c>
      <c r="F987" s="179">
        <v>0</v>
      </c>
      <c r="G987" s="184">
        <v>0</v>
      </c>
      <c r="H987" s="181" t="s">
        <v>27</v>
      </c>
      <c r="I987" s="192"/>
      <c r="J987" s="185">
        <v>1</v>
      </c>
    </row>
    <row r="988" spans="2:10">
      <c r="B988" s="174" t="str">
        <f t="shared" si="163"/>
        <v>0</v>
      </c>
      <c r="C988" s="174" t="str">
        <f t="shared" si="171"/>
        <v/>
      </c>
      <c r="D988" s="177">
        <v>21505</v>
      </c>
      <c r="E988" s="196" t="s">
        <v>998</v>
      </c>
      <c r="F988" s="179">
        <f t="shared" ref="F988:H988" si="173">SUM(F989:F998)</f>
        <v>714</v>
      </c>
      <c r="G988" s="180">
        <f t="shared" si="173"/>
        <v>1565</v>
      </c>
      <c r="H988" s="181">
        <f>G988/$F988-1</f>
        <v>1.19187675070028</v>
      </c>
      <c r="I988" s="192"/>
    </row>
    <row r="989" spans="2:10">
      <c r="B989" s="174" t="str">
        <f t="shared" si="163"/>
        <v>0</v>
      </c>
      <c r="C989" s="174" t="str">
        <f t="shared" si="171"/>
        <v>0</v>
      </c>
      <c r="D989" s="177">
        <v>2150501</v>
      </c>
      <c r="E989" s="196" t="s">
        <v>54</v>
      </c>
      <c r="F989" s="179">
        <v>0</v>
      </c>
      <c r="G989" s="184">
        <v>0</v>
      </c>
      <c r="H989" s="181" t="s">
        <v>27</v>
      </c>
      <c r="I989" s="192"/>
      <c r="J989" s="185">
        <v>1</v>
      </c>
    </row>
    <row r="990" spans="2:10">
      <c r="B990" s="174" t="str">
        <f t="shared" si="163"/>
        <v>0</v>
      </c>
      <c r="C990" s="174" t="str">
        <f t="shared" si="171"/>
        <v>0</v>
      </c>
      <c r="D990" s="177">
        <v>2150502</v>
      </c>
      <c r="E990" s="196" t="s">
        <v>56</v>
      </c>
      <c r="F990" s="179">
        <v>0</v>
      </c>
      <c r="G990" s="184">
        <v>0</v>
      </c>
      <c r="H990" s="181" t="s">
        <v>27</v>
      </c>
      <c r="I990" s="192"/>
      <c r="J990" s="185">
        <v>1</v>
      </c>
    </row>
    <row r="991" spans="2:10">
      <c r="B991" s="174" t="str">
        <f t="shared" si="163"/>
        <v>0</v>
      </c>
      <c r="C991" s="174" t="str">
        <f t="shared" si="171"/>
        <v>0</v>
      </c>
      <c r="D991" s="177">
        <v>2150503</v>
      </c>
      <c r="E991" s="196" t="s">
        <v>58</v>
      </c>
      <c r="F991" s="179">
        <v>0</v>
      </c>
      <c r="G991" s="184">
        <v>0</v>
      </c>
      <c r="H991" s="181" t="s">
        <v>27</v>
      </c>
      <c r="I991" s="192"/>
      <c r="J991" s="185">
        <v>1</v>
      </c>
    </row>
    <row r="992" spans="2:10">
      <c r="B992" s="174" t="str">
        <f t="shared" ref="B992:B1055" si="174">MID(D992,4,1)</f>
        <v>0</v>
      </c>
      <c r="C992" s="174" t="str">
        <f t="shared" si="171"/>
        <v>0</v>
      </c>
      <c r="D992" s="177">
        <v>2150505</v>
      </c>
      <c r="E992" s="196" t="s">
        <v>999</v>
      </c>
      <c r="F992" s="179">
        <v>0</v>
      </c>
      <c r="G992" s="184">
        <v>0</v>
      </c>
      <c r="H992" s="181" t="s">
        <v>27</v>
      </c>
      <c r="I992" s="192"/>
      <c r="J992" s="185">
        <v>1</v>
      </c>
    </row>
    <row r="993" spans="2:10">
      <c r="B993" s="174" t="str">
        <f t="shared" si="174"/>
        <v>0</v>
      </c>
      <c r="C993" s="174" t="str">
        <f t="shared" si="171"/>
        <v>0</v>
      </c>
      <c r="D993" s="177">
        <v>2150507</v>
      </c>
      <c r="E993" s="196" t="s">
        <v>1000</v>
      </c>
      <c r="F993" s="179">
        <v>0</v>
      </c>
      <c r="G993" s="184">
        <v>0</v>
      </c>
      <c r="H993" s="181" t="s">
        <v>27</v>
      </c>
      <c r="I993" s="192"/>
      <c r="J993" s="185">
        <v>1</v>
      </c>
    </row>
    <row r="994" spans="2:10">
      <c r="B994" s="174" t="str">
        <f t="shared" si="174"/>
        <v>0</v>
      </c>
      <c r="C994" s="174" t="str">
        <f t="shared" si="171"/>
        <v>0</v>
      </c>
      <c r="D994" s="177">
        <v>2150508</v>
      </c>
      <c r="E994" s="196" t="s">
        <v>1001</v>
      </c>
      <c r="F994" s="179">
        <v>0</v>
      </c>
      <c r="G994" s="184">
        <v>0</v>
      </c>
      <c r="H994" s="181" t="s">
        <v>27</v>
      </c>
      <c r="I994" s="192"/>
      <c r="J994" s="185">
        <v>1</v>
      </c>
    </row>
    <row r="995" spans="2:10">
      <c r="B995" s="174" t="str">
        <f t="shared" si="174"/>
        <v>0</v>
      </c>
      <c r="C995" s="174" t="str">
        <f t="shared" si="171"/>
        <v>1</v>
      </c>
      <c r="D995" s="177">
        <v>2150516</v>
      </c>
      <c r="E995" s="196" t="s">
        <v>1002</v>
      </c>
      <c r="F995" s="179">
        <v>0</v>
      </c>
      <c r="G995" s="184">
        <v>0</v>
      </c>
      <c r="H995" s="181" t="s">
        <v>27</v>
      </c>
      <c r="I995" s="192"/>
      <c r="J995" s="185">
        <v>1</v>
      </c>
    </row>
    <row r="996" spans="2:10">
      <c r="B996" s="174" t="str">
        <f t="shared" si="174"/>
        <v>0</v>
      </c>
      <c r="C996" s="174" t="str">
        <f t="shared" si="171"/>
        <v>1</v>
      </c>
      <c r="D996" s="177">
        <v>2150517</v>
      </c>
      <c r="E996" s="196" t="s">
        <v>1003</v>
      </c>
      <c r="F996" s="179">
        <v>714</v>
      </c>
      <c r="G996" s="184">
        <v>1565</v>
      </c>
      <c r="H996" s="181">
        <f>G996/$F996-1</f>
        <v>1.19187675070028</v>
      </c>
      <c r="I996" s="192"/>
      <c r="J996" s="185">
        <v>1</v>
      </c>
    </row>
    <row r="997" spans="2:10">
      <c r="B997" s="174" t="str">
        <f t="shared" si="174"/>
        <v>0</v>
      </c>
      <c r="C997" s="174" t="str">
        <f t="shared" si="171"/>
        <v>5</v>
      </c>
      <c r="D997" s="177">
        <v>2150550</v>
      </c>
      <c r="E997" s="196" t="s">
        <v>72</v>
      </c>
      <c r="F997" s="179">
        <v>0</v>
      </c>
      <c r="G997" s="184">
        <v>0</v>
      </c>
      <c r="H997" s="181" t="s">
        <v>27</v>
      </c>
      <c r="I997" s="192"/>
      <c r="J997" s="185">
        <v>1</v>
      </c>
    </row>
    <row r="998" spans="2:10">
      <c r="B998" s="174" t="str">
        <f t="shared" si="174"/>
        <v>0</v>
      </c>
      <c r="C998" s="174" t="str">
        <f t="shared" si="171"/>
        <v>9</v>
      </c>
      <c r="D998" s="177">
        <v>2150599</v>
      </c>
      <c r="E998" s="196" t="s">
        <v>1004</v>
      </c>
      <c r="F998" s="179">
        <v>0</v>
      </c>
      <c r="G998" s="184">
        <v>0</v>
      </c>
      <c r="H998" s="181" t="s">
        <v>27</v>
      </c>
      <c r="I998" s="192"/>
      <c r="J998" s="185">
        <v>1</v>
      </c>
    </row>
    <row r="999" spans="2:10">
      <c r="B999" s="174" t="str">
        <f t="shared" si="174"/>
        <v>0</v>
      </c>
      <c r="C999" s="174" t="str">
        <f t="shared" si="171"/>
        <v/>
      </c>
      <c r="D999" s="177">
        <v>21507</v>
      </c>
      <c r="E999" s="196" t="s">
        <v>1005</v>
      </c>
      <c r="F999" s="179">
        <f t="shared" ref="F999:H999" si="175">SUM(F1000:F1005)</f>
        <v>0</v>
      </c>
      <c r="G999" s="180">
        <f t="shared" si="175"/>
        <v>0</v>
      </c>
      <c r="H999" s="181" t="s">
        <v>27</v>
      </c>
      <c r="I999" s="192"/>
    </row>
    <row r="1000" spans="2:10">
      <c r="B1000" s="174" t="str">
        <f t="shared" si="174"/>
        <v>0</v>
      </c>
      <c r="C1000" s="174" t="str">
        <f t="shared" si="171"/>
        <v>0</v>
      </c>
      <c r="D1000" s="177">
        <v>2150701</v>
      </c>
      <c r="E1000" s="196" t="s">
        <v>54</v>
      </c>
      <c r="F1000" s="179">
        <v>0</v>
      </c>
      <c r="G1000" s="184">
        <v>0</v>
      </c>
      <c r="H1000" s="181" t="s">
        <v>27</v>
      </c>
      <c r="I1000" s="192"/>
      <c r="J1000" s="185">
        <v>1</v>
      </c>
    </row>
    <row r="1001" spans="2:10">
      <c r="B1001" s="174" t="str">
        <f t="shared" si="174"/>
        <v>0</v>
      </c>
      <c r="C1001" s="174" t="str">
        <f t="shared" si="171"/>
        <v>0</v>
      </c>
      <c r="D1001" s="177">
        <v>2150702</v>
      </c>
      <c r="E1001" s="196" t="s">
        <v>56</v>
      </c>
      <c r="F1001" s="179">
        <v>0</v>
      </c>
      <c r="G1001" s="184">
        <v>0</v>
      </c>
      <c r="H1001" s="181" t="s">
        <v>27</v>
      </c>
      <c r="I1001" s="192"/>
      <c r="J1001" s="185">
        <v>1</v>
      </c>
    </row>
    <row r="1002" spans="2:10">
      <c r="B1002" s="174" t="str">
        <f t="shared" si="174"/>
        <v>0</v>
      </c>
      <c r="C1002" s="174" t="str">
        <f t="shared" si="171"/>
        <v>0</v>
      </c>
      <c r="D1002" s="177">
        <v>2150703</v>
      </c>
      <c r="E1002" s="196" t="s">
        <v>58</v>
      </c>
      <c r="F1002" s="179">
        <v>0</v>
      </c>
      <c r="G1002" s="184">
        <v>0</v>
      </c>
      <c r="H1002" s="181" t="s">
        <v>27</v>
      </c>
      <c r="I1002" s="192"/>
      <c r="J1002" s="185">
        <v>1</v>
      </c>
    </row>
    <row r="1003" spans="2:10">
      <c r="B1003" s="174" t="str">
        <f t="shared" si="174"/>
        <v>0</v>
      </c>
      <c r="C1003" s="174" t="str">
        <f t="shared" si="171"/>
        <v>0</v>
      </c>
      <c r="D1003" s="177">
        <v>2150704</v>
      </c>
      <c r="E1003" s="196" t="s">
        <v>1006</v>
      </c>
      <c r="F1003" s="179">
        <v>0</v>
      </c>
      <c r="G1003" s="184">
        <v>0</v>
      </c>
      <c r="H1003" s="181" t="s">
        <v>27</v>
      </c>
      <c r="I1003" s="192"/>
      <c r="J1003" s="185">
        <v>1</v>
      </c>
    </row>
    <row r="1004" spans="2:10">
      <c r="B1004" s="174" t="str">
        <f t="shared" si="174"/>
        <v>0</v>
      </c>
      <c r="C1004" s="174" t="str">
        <f t="shared" si="171"/>
        <v>0</v>
      </c>
      <c r="D1004" s="177">
        <v>2150705</v>
      </c>
      <c r="E1004" s="196" t="s">
        <v>1007</v>
      </c>
      <c r="F1004" s="179">
        <v>0</v>
      </c>
      <c r="G1004" s="184">
        <v>0</v>
      </c>
      <c r="H1004" s="181" t="s">
        <v>27</v>
      </c>
      <c r="I1004" s="192"/>
      <c r="J1004" s="185">
        <v>1</v>
      </c>
    </row>
    <row r="1005" spans="2:10">
      <c r="B1005" s="174" t="str">
        <f t="shared" si="174"/>
        <v>0</v>
      </c>
      <c r="C1005" s="174" t="str">
        <f t="shared" si="171"/>
        <v>9</v>
      </c>
      <c r="D1005" s="177">
        <v>2150799</v>
      </c>
      <c r="E1005" s="196" t="s">
        <v>1008</v>
      </c>
      <c r="F1005" s="179">
        <v>0</v>
      </c>
      <c r="G1005" s="184">
        <v>0</v>
      </c>
      <c r="H1005" s="181" t="s">
        <v>27</v>
      </c>
      <c r="I1005" s="192"/>
      <c r="J1005" s="185">
        <v>1</v>
      </c>
    </row>
    <row r="1006" spans="2:10">
      <c r="B1006" s="174" t="str">
        <f t="shared" si="174"/>
        <v>0</v>
      </c>
      <c r="C1006" s="174" t="str">
        <f t="shared" si="171"/>
        <v/>
      </c>
      <c r="D1006" s="177">
        <v>21508</v>
      </c>
      <c r="E1006" s="196" t="s">
        <v>1009</v>
      </c>
      <c r="F1006" s="179">
        <f t="shared" ref="F1006:H1006" si="176">SUM(F1007:F1013)</f>
        <v>2715</v>
      </c>
      <c r="G1006" s="180">
        <f t="shared" si="176"/>
        <v>4230</v>
      </c>
      <c r="H1006" s="181">
        <f>G1006/$F1006-1</f>
        <v>0.558011049723757</v>
      </c>
      <c r="I1006" s="192"/>
    </row>
    <row r="1007" spans="2:10">
      <c r="B1007" s="174" t="str">
        <f t="shared" si="174"/>
        <v>0</v>
      </c>
      <c r="C1007" s="174" t="str">
        <f t="shared" si="171"/>
        <v>0</v>
      </c>
      <c r="D1007" s="177">
        <v>2150801</v>
      </c>
      <c r="E1007" s="196" t="s">
        <v>54</v>
      </c>
      <c r="F1007" s="179">
        <v>0</v>
      </c>
      <c r="G1007" s="184">
        <v>0</v>
      </c>
      <c r="H1007" s="181" t="s">
        <v>27</v>
      </c>
      <c r="I1007" s="192"/>
      <c r="J1007" s="185">
        <v>1</v>
      </c>
    </row>
    <row r="1008" spans="2:10">
      <c r="B1008" s="174" t="str">
        <f t="shared" si="174"/>
        <v>0</v>
      </c>
      <c r="C1008" s="174" t="str">
        <f t="shared" si="171"/>
        <v>0</v>
      </c>
      <c r="D1008" s="177">
        <v>2150802</v>
      </c>
      <c r="E1008" s="196" t="s">
        <v>56</v>
      </c>
      <c r="F1008" s="179">
        <v>0</v>
      </c>
      <c r="G1008" s="184">
        <v>0</v>
      </c>
      <c r="H1008" s="181" t="s">
        <v>27</v>
      </c>
      <c r="I1008" s="192"/>
      <c r="J1008" s="185">
        <v>1</v>
      </c>
    </row>
    <row r="1009" spans="2:10">
      <c r="B1009" s="174" t="str">
        <f t="shared" si="174"/>
        <v>0</v>
      </c>
      <c r="C1009" s="174" t="str">
        <f t="shared" si="171"/>
        <v>0</v>
      </c>
      <c r="D1009" s="177">
        <v>2150803</v>
      </c>
      <c r="E1009" s="196" t="s">
        <v>58</v>
      </c>
      <c r="F1009" s="179">
        <v>0</v>
      </c>
      <c r="G1009" s="184">
        <v>0</v>
      </c>
      <c r="H1009" s="181" t="s">
        <v>27</v>
      </c>
      <c r="I1009" s="192"/>
      <c r="J1009" s="185">
        <v>1</v>
      </c>
    </row>
    <row r="1010" spans="2:10">
      <c r="B1010" s="174" t="str">
        <f t="shared" si="174"/>
        <v>0</v>
      </c>
      <c r="C1010" s="174" t="str">
        <f t="shared" si="171"/>
        <v>0</v>
      </c>
      <c r="D1010" s="177">
        <v>2150804</v>
      </c>
      <c r="E1010" s="196" t="s">
        <v>1010</v>
      </c>
      <c r="F1010" s="179">
        <v>0</v>
      </c>
      <c r="G1010" s="184">
        <v>0</v>
      </c>
      <c r="H1010" s="181" t="s">
        <v>27</v>
      </c>
      <c r="I1010" s="192"/>
      <c r="J1010" s="185">
        <v>1</v>
      </c>
    </row>
    <row r="1011" spans="2:10">
      <c r="B1011" s="174" t="str">
        <f t="shared" si="174"/>
        <v>0</v>
      </c>
      <c r="C1011" s="174" t="str">
        <f t="shared" si="171"/>
        <v>0</v>
      </c>
      <c r="D1011" s="177">
        <v>2150805</v>
      </c>
      <c r="E1011" s="196" t="s">
        <v>1011</v>
      </c>
      <c r="F1011" s="179">
        <v>3</v>
      </c>
      <c r="G1011" s="184">
        <v>1630</v>
      </c>
      <c r="H1011" s="181">
        <f>G1011/$F1011-1</f>
        <v>542.333333333333</v>
      </c>
      <c r="I1011" s="192"/>
      <c r="J1011" s="185">
        <v>1</v>
      </c>
    </row>
    <row r="1012" spans="2:10">
      <c r="B1012" s="174" t="str">
        <f t="shared" si="174"/>
        <v>0</v>
      </c>
      <c r="C1012" s="174" t="str">
        <f t="shared" si="171"/>
        <v>0</v>
      </c>
      <c r="D1012" s="177">
        <v>2150806</v>
      </c>
      <c r="E1012" s="196" t="s">
        <v>1012</v>
      </c>
      <c r="F1012" s="179">
        <v>0</v>
      </c>
      <c r="G1012" s="184">
        <v>0</v>
      </c>
      <c r="H1012" s="181" t="s">
        <v>27</v>
      </c>
      <c r="I1012" s="192"/>
      <c r="J1012" s="185">
        <v>1</v>
      </c>
    </row>
    <row r="1013" spans="2:10">
      <c r="B1013" s="174" t="str">
        <f t="shared" si="174"/>
        <v>0</v>
      </c>
      <c r="C1013" s="174" t="str">
        <f t="shared" si="171"/>
        <v>9</v>
      </c>
      <c r="D1013" s="177">
        <v>2150899</v>
      </c>
      <c r="E1013" s="196" t="s">
        <v>1013</v>
      </c>
      <c r="F1013" s="179">
        <v>2712</v>
      </c>
      <c r="G1013" s="184">
        <v>2600</v>
      </c>
      <c r="H1013" s="181">
        <f>G1013/$F1013-1</f>
        <v>-0.0412979351032449</v>
      </c>
      <c r="I1013" s="192"/>
      <c r="J1013" s="185">
        <v>1</v>
      </c>
    </row>
    <row r="1014" spans="2:10">
      <c r="B1014" s="174" t="str">
        <f t="shared" si="174"/>
        <v>9</v>
      </c>
      <c r="C1014" s="174" t="str">
        <f t="shared" si="171"/>
        <v/>
      </c>
      <c r="D1014" s="177">
        <v>21599</v>
      </c>
      <c r="E1014" s="196" t="s">
        <v>1014</v>
      </c>
      <c r="F1014" s="179">
        <f t="shared" ref="F1014:H1014" si="177">SUM(F1015:F1019)</f>
        <v>363</v>
      </c>
      <c r="G1014" s="180">
        <f t="shared" si="177"/>
        <v>1638</v>
      </c>
      <c r="H1014" s="181">
        <f>G1014/$F1014-1</f>
        <v>3.51239669421488</v>
      </c>
      <c r="I1014" s="192"/>
    </row>
    <row r="1015" spans="2:10">
      <c r="B1015" s="174" t="str">
        <f t="shared" si="174"/>
        <v>9</v>
      </c>
      <c r="C1015" s="174" t="str">
        <f t="shared" si="171"/>
        <v>0</v>
      </c>
      <c r="D1015" s="177">
        <v>2159901</v>
      </c>
      <c r="E1015" s="196" t="s">
        <v>1015</v>
      </c>
      <c r="F1015" s="179">
        <v>0</v>
      </c>
      <c r="G1015" s="184">
        <v>0</v>
      </c>
      <c r="H1015" s="181" t="s">
        <v>27</v>
      </c>
      <c r="I1015" s="192"/>
      <c r="J1015" s="185">
        <v>1</v>
      </c>
    </row>
    <row r="1016" spans="2:10">
      <c r="B1016" s="174" t="str">
        <f t="shared" si="174"/>
        <v>9</v>
      </c>
      <c r="C1016" s="174" t="str">
        <f t="shared" si="171"/>
        <v>0</v>
      </c>
      <c r="D1016" s="177">
        <v>2159904</v>
      </c>
      <c r="E1016" s="196" t="s">
        <v>1016</v>
      </c>
      <c r="F1016" s="179">
        <v>0</v>
      </c>
      <c r="G1016" s="184">
        <v>0</v>
      </c>
      <c r="H1016" s="181" t="s">
        <v>27</v>
      </c>
      <c r="I1016" s="192"/>
      <c r="J1016" s="185">
        <v>1</v>
      </c>
    </row>
    <row r="1017" spans="2:10">
      <c r="B1017" s="174" t="str">
        <f t="shared" si="174"/>
        <v>9</v>
      </c>
      <c r="C1017" s="174" t="str">
        <f t="shared" si="171"/>
        <v>0</v>
      </c>
      <c r="D1017" s="177">
        <v>2159905</v>
      </c>
      <c r="E1017" s="196" t="s">
        <v>1017</v>
      </c>
      <c r="F1017" s="179">
        <v>0</v>
      </c>
      <c r="G1017" s="184">
        <v>0</v>
      </c>
      <c r="H1017" s="181" t="s">
        <v>27</v>
      </c>
      <c r="I1017" s="192"/>
      <c r="J1017" s="185">
        <v>1</v>
      </c>
    </row>
    <row r="1018" spans="2:10">
      <c r="B1018" s="174" t="str">
        <f t="shared" si="174"/>
        <v>9</v>
      </c>
      <c r="C1018" s="174" t="str">
        <f t="shared" si="171"/>
        <v>0</v>
      </c>
      <c r="D1018" s="177">
        <v>2159906</v>
      </c>
      <c r="E1018" s="196" t="s">
        <v>1018</v>
      </c>
      <c r="F1018" s="179">
        <v>0</v>
      </c>
      <c r="G1018" s="184">
        <v>0</v>
      </c>
      <c r="H1018" s="181" t="s">
        <v>27</v>
      </c>
      <c r="I1018" s="192"/>
      <c r="J1018" s="185">
        <v>1</v>
      </c>
    </row>
    <row r="1019" spans="2:10">
      <c r="B1019" s="174" t="str">
        <f t="shared" si="174"/>
        <v>9</v>
      </c>
      <c r="C1019" s="174" t="str">
        <f t="shared" si="171"/>
        <v>9</v>
      </c>
      <c r="D1019" s="177">
        <v>2159999</v>
      </c>
      <c r="E1019" s="196" t="s">
        <v>1019</v>
      </c>
      <c r="F1019" s="179">
        <v>363</v>
      </c>
      <c r="G1019" s="184">
        <v>1638</v>
      </c>
      <c r="H1019" s="181">
        <f>G1019/$F1019-1</f>
        <v>3.51239669421488</v>
      </c>
      <c r="I1019" s="192"/>
      <c r="J1019" s="185">
        <v>1</v>
      </c>
    </row>
    <row r="1020" spans="2:10">
      <c r="B1020" s="174" t="str">
        <f t="shared" si="174"/>
        <v/>
      </c>
      <c r="C1020" s="174" t="str">
        <f t="shared" si="171"/>
        <v/>
      </c>
      <c r="D1020" s="177">
        <v>216</v>
      </c>
      <c r="E1020" s="196" t="s">
        <v>1020</v>
      </c>
      <c r="F1020" s="179">
        <f t="shared" ref="F1020:H1020" si="178">SUM(F1021,F1031,F1037)</f>
        <v>2485</v>
      </c>
      <c r="G1020" s="180">
        <f t="shared" si="178"/>
        <v>2295</v>
      </c>
      <c r="H1020" s="181">
        <f>G1020/$F1020-1</f>
        <v>-0.0764587525150905</v>
      </c>
      <c r="I1020" s="192"/>
    </row>
    <row r="1021" spans="2:10">
      <c r="B1021" s="174" t="str">
        <f t="shared" si="174"/>
        <v>0</v>
      </c>
      <c r="C1021" s="174" t="str">
        <f t="shared" si="171"/>
        <v/>
      </c>
      <c r="D1021" s="177">
        <v>21602</v>
      </c>
      <c r="E1021" s="196" t="s">
        <v>1021</v>
      </c>
      <c r="F1021" s="179">
        <f t="shared" ref="F1021:H1021" si="179">SUM(F1022:F1030)</f>
        <v>658</v>
      </c>
      <c r="G1021" s="180">
        <f t="shared" si="179"/>
        <v>1255</v>
      </c>
      <c r="H1021" s="181">
        <f>G1021/$F1021-1</f>
        <v>0.907294832826748</v>
      </c>
      <c r="I1021" s="192"/>
    </row>
    <row r="1022" spans="2:10">
      <c r="B1022" s="174" t="str">
        <f t="shared" si="174"/>
        <v>0</v>
      </c>
      <c r="C1022" s="174" t="str">
        <f t="shared" si="171"/>
        <v>0</v>
      </c>
      <c r="D1022" s="177">
        <v>2160201</v>
      </c>
      <c r="E1022" s="196" t="s">
        <v>54</v>
      </c>
      <c r="F1022" s="179">
        <v>0</v>
      </c>
      <c r="G1022" s="184">
        <v>0</v>
      </c>
      <c r="H1022" s="181" t="s">
        <v>27</v>
      </c>
      <c r="I1022" s="192"/>
      <c r="J1022" s="185">
        <v>1</v>
      </c>
    </row>
    <row r="1023" spans="2:10">
      <c r="B1023" s="174" t="str">
        <f t="shared" si="174"/>
        <v>0</v>
      </c>
      <c r="C1023" s="174" t="str">
        <f t="shared" si="171"/>
        <v>0</v>
      </c>
      <c r="D1023" s="177">
        <v>2160202</v>
      </c>
      <c r="E1023" s="196" t="s">
        <v>56</v>
      </c>
      <c r="F1023" s="179">
        <v>0</v>
      </c>
      <c r="G1023" s="184">
        <v>0</v>
      </c>
      <c r="H1023" s="181" t="s">
        <v>27</v>
      </c>
      <c r="I1023" s="192"/>
      <c r="J1023" s="185">
        <v>1</v>
      </c>
    </row>
    <row r="1024" spans="2:10">
      <c r="B1024" s="174" t="str">
        <f t="shared" si="174"/>
        <v>0</v>
      </c>
      <c r="C1024" s="174" t="str">
        <f t="shared" si="171"/>
        <v>0</v>
      </c>
      <c r="D1024" s="177">
        <v>2160203</v>
      </c>
      <c r="E1024" s="196" t="s">
        <v>58</v>
      </c>
      <c r="F1024" s="179">
        <v>0</v>
      </c>
      <c r="G1024" s="184">
        <v>0</v>
      </c>
      <c r="H1024" s="181" t="s">
        <v>27</v>
      </c>
      <c r="I1024" s="192"/>
      <c r="J1024" s="185">
        <v>1</v>
      </c>
    </row>
    <row r="1025" spans="2:10">
      <c r="B1025" s="174" t="str">
        <f t="shared" si="174"/>
        <v>0</v>
      </c>
      <c r="C1025" s="174" t="str">
        <f t="shared" si="171"/>
        <v>1</v>
      </c>
      <c r="D1025" s="177">
        <v>2160216</v>
      </c>
      <c r="E1025" s="196" t="s">
        <v>1022</v>
      </c>
      <c r="F1025" s="179">
        <v>0</v>
      </c>
      <c r="G1025" s="184">
        <v>0</v>
      </c>
      <c r="H1025" s="181" t="s">
        <v>27</v>
      </c>
      <c r="I1025" s="192"/>
      <c r="J1025" s="185">
        <v>1</v>
      </c>
    </row>
    <row r="1026" spans="2:10">
      <c r="B1026" s="174" t="str">
        <f t="shared" si="174"/>
        <v>0</v>
      </c>
      <c r="C1026" s="174" t="str">
        <f t="shared" si="171"/>
        <v>1</v>
      </c>
      <c r="D1026" s="177">
        <v>2160217</v>
      </c>
      <c r="E1026" s="196" t="s">
        <v>1023</v>
      </c>
      <c r="F1026" s="179">
        <v>0</v>
      </c>
      <c r="G1026" s="184">
        <v>0</v>
      </c>
      <c r="H1026" s="181" t="s">
        <v>27</v>
      </c>
      <c r="I1026" s="192"/>
      <c r="J1026" s="185">
        <v>1</v>
      </c>
    </row>
    <row r="1027" spans="2:10">
      <c r="B1027" s="174" t="str">
        <f t="shared" si="174"/>
        <v>0</v>
      </c>
      <c r="C1027" s="174" t="str">
        <f t="shared" si="171"/>
        <v>1</v>
      </c>
      <c r="D1027" s="177">
        <v>2160218</v>
      </c>
      <c r="E1027" s="196" t="s">
        <v>1024</v>
      </c>
      <c r="F1027" s="179">
        <v>0</v>
      </c>
      <c r="G1027" s="184">
        <v>0</v>
      </c>
      <c r="H1027" s="181" t="s">
        <v>27</v>
      </c>
      <c r="I1027" s="192"/>
      <c r="J1027" s="185">
        <v>1</v>
      </c>
    </row>
    <row r="1028" spans="2:10">
      <c r="B1028" s="174" t="str">
        <f t="shared" si="174"/>
        <v>0</v>
      </c>
      <c r="C1028" s="174" t="str">
        <f t="shared" si="171"/>
        <v>1</v>
      </c>
      <c r="D1028" s="177">
        <v>2160219</v>
      </c>
      <c r="E1028" s="196" t="s">
        <v>1025</v>
      </c>
      <c r="F1028" s="179">
        <v>0</v>
      </c>
      <c r="G1028" s="184">
        <v>211</v>
      </c>
      <c r="H1028" s="181" t="s">
        <v>27</v>
      </c>
      <c r="I1028" s="192"/>
      <c r="J1028" s="185">
        <v>1</v>
      </c>
    </row>
    <row r="1029" spans="2:10">
      <c r="B1029" s="174" t="str">
        <f t="shared" si="174"/>
        <v>0</v>
      </c>
      <c r="C1029" s="174" t="str">
        <f t="shared" si="171"/>
        <v>5</v>
      </c>
      <c r="D1029" s="177">
        <v>2160250</v>
      </c>
      <c r="E1029" s="196" t="s">
        <v>72</v>
      </c>
      <c r="F1029" s="179">
        <v>0</v>
      </c>
      <c r="G1029" s="184">
        <v>0</v>
      </c>
      <c r="H1029" s="181" t="s">
        <v>27</v>
      </c>
      <c r="I1029" s="192"/>
      <c r="J1029" s="185">
        <v>1</v>
      </c>
    </row>
    <row r="1030" spans="2:10">
      <c r="B1030" s="174" t="str">
        <f t="shared" si="174"/>
        <v>0</v>
      </c>
      <c r="C1030" s="174" t="str">
        <f t="shared" si="171"/>
        <v>9</v>
      </c>
      <c r="D1030" s="177">
        <v>2160299</v>
      </c>
      <c r="E1030" s="196" t="s">
        <v>1026</v>
      </c>
      <c r="F1030" s="179">
        <v>658</v>
      </c>
      <c r="G1030" s="184">
        <v>1044</v>
      </c>
      <c r="H1030" s="181">
        <f>G1030/$F1030-1</f>
        <v>0.586626139817629</v>
      </c>
      <c r="I1030" s="192"/>
      <c r="J1030" s="185">
        <v>1</v>
      </c>
    </row>
    <row r="1031" spans="2:10">
      <c r="B1031" s="174" t="str">
        <f t="shared" si="174"/>
        <v>0</v>
      </c>
      <c r="C1031" s="174" t="str">
        <f t="shared" si="171"/>
        <v/>
      </c>
      <c r="D1031" s="177">
        <v>21606</v>
      </c>
      <c r="E1031" s="196" t="s">
        <v>1027</v>
      </c>
      <c r="F1031" s="179">
        <f t="shared" ref="F1031:H1031" si="180">SUM(F1032:F1036)</f>
        <v>0</v>
      </c>
      <c r="G1031" s="180">
        <f t="shared" si="180"/>
        <v>0</v>
      </c>
      <c r="H1031" s="181" t="s">
        <v>27</v>
      </c>
      <c r="I1031" s="192"/>
    </row>
    <row r="1032" spans="2:10">
      <c r="B1032" s="174" t="str">
        <f t="shared" si="174"/>
        <v>0</v>
      </c>
      <c r="C1032" s="174" t="str">
        <f t="shared" ref="C1032:C1095" si="181">MID(D1032,6,1)</f>
        <v>0</v>
      </c>
      <c r="D1032" s="177">
        <v>2160601</v>
      </c>
      <c r="E1032" s="196" t="s">
        <v>54</v>
      </c>
      <c r="F1032" s="179">
        <v>0</v>
      </c>
      <c r="G1032" s="184">
        <v>0</v>
      </c>
      <c r="H1032" s="181" t="s">
        <v>27</v>
      </c>
      <c r="I1032" s="192"/>
      <c r="J1032" s="185">
        <v>1</v>
      </c>
    </row>
    <row r="1033" spans="2:10">
      <c r="B1033" s="174" t="str">
        <f t="shared" si="174"/>
        <v>0</v>
      </c>
      <c r="C1033" s="174" t="str">
        <f t="shared" si="181"/>
        <v>0</v>
      </c>
      <c r="D1033" s="177">
        <v>2160602</v>
      </c>
      <c r="E1033" s="196" t="s">
        <v>56</v>
      </c>
      <c r="F1033" s="179">
        <v>0</v>
      </c>
      <c r="G1033" s="184">
        <v>0</v>
      </c>
      <c r="H1033" s="181" t="s">
        <v>27</v>
      </c>
      <c r="I1033" s="192"/>
      <c r="J1033" s="185">
        <v>1</v>
      </c>
    </row>
    <row r="1034" spans="2:10">
      <c r="B1034" s="174" t="str">
        <f t="shared" si="174"/>
        <v>0</v>
      </c>
      <c r="C1034" s="174" t="str">
        <f t="shared" si="181"/>
        <v>0</v>
      </c>
      <c r="D1034" s="177">
        <v>2160603</v>
      </c>
      <c r="E1034" s="196" t="s">
        <v>58</v>
      </c>
      <c r="F1034" s="179">
        <v>0</v>
      </c>
      <c r="G1034" s="184">
        <v>0</v>
      </c>
      <c r="H1034" s="181" t="s">
        <v>27</v>
      </c>
      <c r="I1034" s="192"/>
      <c r="J1034" s="185">
        <v>1</v>
      </c>
    </row>
    <row r="1035" spans="2:10">
      <c r="B1035" s="174" t="str">
        <f t="shared" si="174"/>
        <v>0</v>
      </c>
      <c r="C1035" s="174" t="str">
        <f t="shared" si="181"/>
        <v>0</v>
      </c>
      <c r="D1035" s="177">
        <v>2160607</v>
      </c>
      <c r="E1035" s="196" t="s">
        <v>1028</v>
      </c>
      <c r="F1035" s="179">
        <v>0</v>
      </c>
      <c r="G1035" s="184">
        <v>0</v>
      </c>
      <c r="H1035" s="181" t="s">
        <v>27</v>
      </c>
      <c r="I1035" s="192"/>
      <c r="J1035" s="185">
        <v>1</v>
      </c>
    </row>
    <row r="1036" spans="2:10">
      <c r="B1036" s="174" t="str">
        <f t="shared" si="174"/>
        <v>0</v>
      </c>
      <c r="C1036" s="174" t="str">
        <f t="shared" si="181"/>
        <v>9</v>
      </c>
      <c r="D1036" s="177">
        <v>2160699</v>
      </c>
      <c r="E1036" s="196" t="s">
        <v>1029</v>
      </c>
      <c r="F1036" s="179">
        <v>0</v>
      </c>
      <c r="G1036" s="184">
        <v>0</v>
      </c>
      <c r="H1036" s="181" t="s">
        <v>27</v>
      </c>
      <c r="I1036" s="192"/>
      <c r="J1036" s="185">
        <v>1</v>
      </c>
    </row>
    <row r="1037" spans="2:10">
      <c r="B1037" s="174" t="str">
        <f t="shared" si="174"/>
        <v>9</v>
      </c>
      <c r="C1037" s="174" t="str">
        <f t="shared" si="181"/>
        <v/>
      </c>
      <c r="D1037" s="177">
        <v>21699</v>
      </c>
      <c r="E1037" s="196" t="s">
        <v>1030</v>
      </c>
      <c r="F1037" s="179">
        <f t="shared" ref="F1037:H1037" si="182">SUM(F1038:F1039)</f>
        <v>1827</v>
      </c>
      <c r="G1037" s="180">
        <f t="shared" si="182"/>
        <v>1040</v>
      </c>
      <c r="H1037" s="181">
        <f>G1037/$F1037-1</f>
        <v>-0.430760810071155</v>
      </c>
      <c r="I1037" s="192"/>
    </row>
    <row r="1038" spans="2:10">
      <c r="B1038" s="174" t="str">
        <f t="shared" si="174"/>
        <v>9</v>
      </c>
      <c r="C1038" s="174" t="str">
        <f t="shared" si="181"/>
        <v>0</v>
      </c>
      <c r="D1038" s="177">
        <v>2169901</v>
      </c>
      <c r="E1038" s="196" t="s">
        <v>1031</v>
      </c>
      <c r="F1038" s="179">
        <v>0</v>
      </c>
      <c r="G1038" s="184">
        <v>0</v>
      </c>
      <c r="H1038" s="181" t="s">
        <v>27</v>
      </c>
      <c r="I1038" s="192"/>
      <c r="J1038" s="185">
        <v>1</v>
      </c>
    </row>
    <row r="1039" spans="2:10">
      <c r="B1039" s="174" t="str">
        <f t="shared" si="174"/>
        <v>9</v>
      </c>
      <c r="C1039" s="174" t="str">
        <f t="shared" si="181"/>
        <v>9</v>
      </c>
      <c r="D1039" s="177">
        <v>2169999</v>
      </c>
      <c r="E1039" s="196" t="s">
        <v>1032</v>
      </c>
      <c r="F1039" s="179">
        <v>1827</v>
      </c>
      <c r="G1039" s="184">
        <v>1040</v>
      </c>
      <c r="H1039" s="181">
        <f>G1039/$F1039-1</f>
        <v>-0.430760810071155</v>
      </c>
      <c r="I1039" s="192"/>
      <c r="J1039" s="185">
        <v>1</v>
      </c>
    </row>
    <row r="1040" spans="2:10">
      <c r="B1040" s="174" t="str">
        <f t="shared" si="174"/>
        <v/>
      </c>
      <c r="C1040" s="174" t="str">
        <f t="shared" si="181"/>
        <v/>
      </c>
      <c r="D1040" s="177">
        <v>217</v>
      </c>
      <c r="E1040" s="196" t="s">
        <v>1033</v>
      </c>
      <c r="F1040" s="179">
        <f t="shared" ref="F1040:H1040" si="183">SUM(F1041,F1048,F1058,F1064,F1067)</f>
        <v>15</v>
      </c>
      <c r="G1040" s="180">
        <f t="shared" si="183"/>
        <v>0</v>
      </c>
      <c r="H1040" s="181">
        <f>G1040/$F1040-1</f>
        <v>-1</v>
      </c>
      <c r="I1040" s="192"/>
    </row>
    <row r="1041" spans="2:10">
      <c r="B1041" s="174" t="str">
        <f t="shared" si="174"/>
        <v>0</v>
      </c>
      <c r="C1041" s="174" t="str">
        <f t="shared" si="181"/>
        <v/>
      </c>
      <c r="D1041" s="177">
        <v>21701</v>
      </c>
      <c r="E1041" s="196" t="s">
        <v>1034</v>
      </c>
      <c r="F1041" s="179">
        <f t="shared" ref="F1041:H1041" si="184">SUM(F1042:F1047)</f>
        <v>15</v>
      </c>
      <c r="G1041" s="180">
        <f t="shared" si="184"/>
        <v>0</v>
      </c>
      <c r="H1041" s="181">
        <f>G1041/$F1041-1</f>
        <v>-1</v>
      </c>
      <c r="I1041" s="192"/>
    </row>
    <row r="1042" spans="2:10">
      <c r="B1042" s="174" t="str">
        <f t="shared" si="174"/>
        <v>0</v>
      </c>
      <c r="C1042" s="174" t="str">
        <f t="shared" si="181"/>
        <v>0</v>
      </c>
      <c r="D1042" s="177">
        <v>2170101</v>
      </c>
      <c r="E1042" s="196" t="s">
        <v>54</v>
      </c>
      <c r="F1042" s="179">
        <v>0</v>
      </c>
      <c r="G1042" s="184">
        <v>0</v>
      </c>
      <c r="H1042" s="181" t="s">
        <v>27</v>
      </c>
      <c r="I1042" s="192"/>
      <c r="J1042" s="185">
        <v>1</v>
      </c>
    </row>
    <row r="1043" spans="2:10">
      <c r="B1043" s="174" t="str">
        <f t="shared" si="174"/>
        <v>0</v>
      </c>
      <c r="C1043" s="174" t="str">
        <f t="shared" si="181"/>
        <v>0</v>
      </c>
      <c r="D1043" s="177">
        <v>2170102</v>
      </c>
      <c r="E1043" s="196" t="s">
        <v>56</v>
      </c>
      <c r="F1043" s="179">
        <v>0</v>
      </c>
      <c r="G1043" s="184">
        <v>0</v>
      </c>
      <c r="H1043" s="181" t="s">
        <v>27</v>
      </c>
      <c r="I1043" s="192"/>
      <c r="J1043" s="185">
        <v>1</v>
      </c>
    </row>
    <row r="1044" spans="2:10">
      <c r="B1044" s="174" t="str">
        <f t="shared" si="174"/>
        <v>0</v>
      </c>
      <c r="C1044" s="174" t="str">
        <f t="shared" si="181"/>
        <v>0</v>
      </c>
      <c r="D1044" s="177">
        <v>2170103</v>
      </c>
      <c r="E1044" s="196" t="s">
        <v>58</v>
      </c>
      <c r="F1044" s="179">
        <v>0</v>
      </c>
      <c r="G1044" s="184">
        <v>0</v>
      </c>
      <c r="H1044" s="181" t="s">
        <v>27</v>
      </c>
      <c r="I1044" s="192"/>
      <c r="J1044" s="185">
        <v>1</v>
      </c>
    </row>
    <row r="1045" spans="2:10">
      <c r="B1045" s="174" t="str">
        <f t="shared" si="174"/>
        <v>0</v>
      </c>
      <c r="C1045" s="174" t="str">
        <f t="shared" si="181"/>
        <v>0</v>
      </c>
      <c r="D1045" s="177">
        <v>2170104</v>
      </c>
      <c r="E1045" s="196" t="s">
        <v>1035</v>
      </c>
      <c r="F1045" s="179">
        <v>0</v>
      </c>
      <c r="G1045" s="184">
        <v>0</v>
      </c>
      <c r="H1045" s="181" t="s">
        <v>27</v>
      </c>
      <c r="I1045" s="192"/>
      <c r="J1045" s="185">
        <v>1</v>
      </c>
    </row>
    <row r="1046" spans="2:10">
      <c r="B1046" s="174" t="str">
        <f t="shared" si="174"/>
        <v>0</v>
      </c>
      <c r="C1046" s="174" t="str">
        <f t="shared" si="181"/>
        <v>5</v>
      </c>
      <c r="D1046" s="177">
        <v>2170150</v>
      </c>
      <c r="E1046" s="196" t="s">
        <v>72</v>
      </c>
      <c r="F1046" s="179">
        <v>0</v>
      </c>
      <c r="G1046" s="184">
        <v>0</v>
      </c>
      <c r="H1046" s="181" t="s">
        <v>27</v>
      </c>
      <c r="I1046" s="192"/>
      <c r="J1046" s="185">
        <v>1</v>
      </c>
    </row>
    <row r="1047" spans="2:10">
      <c r="B1047" s="174" t="str">
        <f t="shared" si="174"/>
        <v>0</v>
      </c>
      <c r="C1047" s="174" t="str">
        <f t="shared" si="181"/>
        <v>9</v>
      </c>
      <c r="D1047" s="177">
        <v>2170199</v>
      </c>
      <c r="E1047" s="196" t="s">
        <v>1036</v>
      </c>
      <c r="F1047" s="179">
        <v>15</v>
      </c>
      <c r="G1047" s="184">
        <v>0</v>
      </c>
      <c r="H1047" s="181">
        <f>G1047/$F1047-1</f>
        <v>-1</v>
      </c>
      <c r="I1047" s="192"/>
      <c r="J1047" s="185">
        <v>1</v>
      </c>
    </row>
    <row r="1048" spans="2:10">
      <c r="B1048" s="174" t="str">
        <f t="shared" si="174"/>
        <v>0</v>
      </c>
      <c r="C1048" s="174" t="str">
        <f t="shared" si="181"/>
        <v/>
      </c>
      <c r="D1048" s="177">
        <v>21702</v>
      </c>
      <c r="E1048" s="196" t="s">
        <v>1037</v>
      </c>
      <c r="F1048" s="179">
        <f t="shared" ref="F1048:H1048" si="185">SUM(F1049:F1057)</f>
        <v>0</v>
      </c>
      <c r="G1048" s="180">
        <f t="shared" si="185"/>
        <v>0</v>
      </c>
      <c r="H1048" s="181" t="s">
        <v>27</v>
      </c>
      <c r="I1048" s="192"/>
    </row>
    <row r="1049" spans="2:10">
      <c r="B1049" s="174" t="str">
        <f t="shared" si="174"/>
        <v>0</v>
      </c>
      <c r="C1049" s="174" t="str">
        <f t="shared" si="181"/>
        <v>0</v>
      </c>
      <c r="D1049" s="177">
        <v>2170201</v>
      </c>
      <c r="E1049" s="196" t="s">
        <v>1038</v>
      </c>
      <c r="F1049" s="179">
        <v>0</v>
      </c>
      <c r="G1049" s="184">
        <v>0</v>
      </c>
      <c r="H1049" s="181" t="s">
        <v>27</v>
      </c>
      <c r="I1049" s="192"/>
      <c r="J1049" s="185">
        <v>1</v>
      </c>
    </row>
    <row r="1050" spans="2:10">
      <c r="B1050" s="174" t="str">
        <f t="shared" si="174"/>
        <v>0</v>
      </c>
      <c r="C1050" s="174" t="str">
        <f t="shared" si="181"/>
        <v>0</v>
      </c>
      <c r="D1050" s="177">
        <v>2170202</v>
      </c>
      <c r="E1050" s="196" t="s">
        <v>1039</v>
      </c>
      <c r="F1050" s="179">
        <v>0</v>
      </c>
      <c r="G1050" s="184">
        <v>0</v>
      </c>
      <c r="H1050" s="181" t="s">
        <v>27</v>
      </c>
      <c r="I1050" s="192"/>
      <c r="J1050" s="185">
        <v>1</v>
      </c>
    </row>
    <row r="1051" spans="2:10">
      <c r="B1051" s="174" t="str">
        <f t="shared" si="174"/>
        <v>0</v>
      </c>
      <c r="C1051" s="174" t="str">
        <f t="shared" si="181"/>
        <v>0</v>
      </c>
      <c r="D1051" s="177">
        <v>2170203</v>
      </c>
      <c r="E1051" s="196" t="s">
        <v>1040</v>
      </c>
      <c r="F1051" s="179">
        <v>0</v>
      </c>
      <c r="G1051" s="184">
        <v>0</v>
      </c>
      <c r="H1051" s="181" t="s">
        <v>27</v>
      </c>
      <c r="I1051" s="192"/>
      <c r="J1051" s="185">
        <v>1</v>
      </c>
    </row>
    <row r="1052" spans="2:10">
      <c r="B1052" s="174" t="str">
        <f t="shared" si="174"/>
        <v>0</v>
      </c>
      <c r="C1052" s="174" t="str">
        <f t="shared" si="181"/>
        <v>0</v>
      </c>
      <c r="D1052" s="177">
        <v>2170204</v>
      </c>
      <c r="E1052" s="196" t="s">
        <v>1041</v>
      </c>
      <c r="F1052" s="179">
        <v>0</v>
      </c>
      <c r="G1052" s="184">
        <v>0</v>
      </c>
      <c r="H1052" s="181" t="s">
        <v>27</v>
      </c>
      <c r="I1052" s="192"/>
      <c r="J1052" s="185">
        <v>1</v>
      </c>
    </row>
    <row r="1053" spans="2:10">
      <c r="B1053" s="174" t="str">
        <f t="shared" si="174"/>
        <v>0</v>
      </c>
      <c r="C1053" s="174" t="str">
        <f t="shared" si="181"/>
        <v>0</v>
      </c>
      <c r="D1053" s="177">
        <v>2170205</v>
      </c>
      <c r="E1053" s="196" t="s">
        <v>1042</v>
      </c>
      <c r="F1053" s="179">
        <v>0</v>
      </c>
      <c r="G1053" s="184">
        <v>0</v>
      </c>
      <c r="H1053" s="181" t="s">
        <v>27</v>
      </c>
      <c r="I1053" s="192"/>
      <c r="J1053" s="185">
        <v>1</v>
      </c>
    </row>
    <row r="1054" spans="2:10">
      <c r="B1054" s="174" t="str">
        <f t="shared" si="174"/>
        <v>0</v>
      </c>
      <c r="C1054" s="174" t="str">
        <f t="shared" si="181"/>
        <v>0</v>
      </c>
      <c r="D1054" s="177">
        <v>2170206</v>
      </c>
      <c r="E1054" s="196" t="s">
        <v>1043</v>
      </c>
      <c r="F1054" s="179">
        <v>0</v>
      </c>
      <c r="G1054" s="184">
        <v>0</v>
      </c>
      <c r="H1054" s="181" t="s">
        <v>27</v>
      </c>
      <c r="I1054" s="192"/>
      <c r="J1054" s="185">
        <v>1</v>
      </c>
    </row>
    <row r="1055" spans="2:10">
      <c r="B1055" s="174" t="str">
        <f t="shared" si="174"/>
        <v>0</v>
      </c>
      <c r="C1055" s="174" t="str">
        <f t="shared" si="181"/>
        <v>0</v>
      </c>
      <c r="D1055" s="177">
        <v>2170207</v>
      </c>
      <c r="E1055" s="196" t="s">
        <v>1044</v>
      </c>
      <c r="F1055" s="179">
        <v>0</v>
      </c>
      <c r="G1055" s="184">
        <v>0</v>
      </c>
      <c r="H1055" s="181" t="s">
        <v>27</v>
      </c>
      <c r="I1055" s="192"/>
      <c r="J1055" s="185">
        <v>1</v>
      </c>
    </row>
    <row r="1056" spans="2:10">
      <c r="B1056" s="174" t="str">
        <f t="shared" ref="B1056:B1119" si="186">MID(D1056,4,1)</f>
        <v>0</v>
      </c>
      <c r="C1056" s="174" t="str">
        <f t="shared" si="181"/>
        <v>0</v>
      </c>
      <c r="D1056" s="177">
        <v>2170208</v>
      </c>
      <c r="E1056" s="196" t="s">
        <v>1045</v>
      </c>
      <c r="F1056" s="179">
        <v>0</v>
      </c>
      <c r="G1056" s="184">
        <v>0</v>
      </c>
      <c r="H1056" s="181" t="s">
        <v>27</v>
      </c>
      <c r="I1056" s="192"/>
      <c r="J1056" s="185">
        <v>1</v>
      </c>
    </row>
    <row r="1057" spans="2:10">
      <c r="B1057" s="174" t="str">
        <f t="shared" si="186"/>
        <v>0</v>
      </c>
      <c r="C1057" s="174" t="str">
        <f t="shared" si="181"/>
        <v>9</v>
      </c>
      <c r="D1057" s="177">
        <v>2170299</v>
      </c>
      <c r="E1057" s="196" t="s">
        <v>1046</v>
      </c>
      <c r="F1057" s="179">
        <v>0</v>
      </c>
      <c r="G1057" s="184">
        <v>0</v>
      </c>
      <c r="H1057" s="181" t="s">
        <v>27</v>
      </c>
      <c r="I1057" s="192"/>
      <c r="J1057" s="185">
        <v>1</v>
      </c>
    </row>
    <row r="1058" spans="2:10">
      <c r="B1058" s="174" t="str">
        <f t="shared" si="186"/>
        <v>0</v>
      </c>
      <c r="C1058" s="174" t="str">
        <f t="shared" si="181"/>
        <v/>
      </c>
      <c r="D1058" s="177">
        <v>21703</v>
      </c>
      <c r="E1058" s="196" t="s">
        <v>1047</v>
      </c>
      <c r="F1058" s="179">
        <f t="shared" ref="F1058:H1058" si="187">SUM(F1059:F1063)</f>
        <v>0</v>
      </c>
      <c r="G1058" s="180">
        <f t="shared" si="187"/>
        <v>0</v>
      </c>
      <c r="H1058" s="181" t="s">
        <v>27</v>
      </c>
      <c r="I1058" s="192"/>
    </row>
    <row r="1059" spans="2:10">
      <c r="B1059" s="174" t="str">
        <f t="shared" si="186"/>
        <v>0</v>
      </c>
      <c r="C1059" s="174" t="str">
        <f t="shared" si="181"/>
        <v>0</v>
      </c>
      <c r="D1059" s="177">
        <v>2170301</v>
      </c>
      <c r="E1059" s="196" t="s">
        <v>1048</v>
      </c>
      <c r="F1059" s="179">
        <v>0</v>
      </c>
      <c r="G1059" s="184">
        <v>0</v>
      </c>
      <c r="H1059" s="181" t="s">
        <v>27</v>
      </c>
      <c r="I1059" s="192"/>
      <c r="J1059" s="185">
        <v>1</v>
      </c>
    </row>
    <row r="1060" spans="2:10">
      <c r="B1060" s="174" t="str">
        <f t="shared" si="186"/>
        <v>0</v>
      </c>
      <c r="C1060" s="174" t="str">
        <f t="shared" si="181"/>
        <v>0</v>
      </c>
      <c r="D1060" s="177">
        <v>2170302</v>
      </c>
      <c r="E1060" s="73" t="s">
        <v>1049</v>
      </c>
      <c r="F1060" s="179">
        <v>0</v>
      </c>
      <c r="G1060" s="184">
        <v>0</v>
      </c>
      <c r="H1060" s="181" t="s">
        <v>27</v>
      </c>
      <c r="I1060" s="192"/>
      <c r="J1060" s="185">
        <v>1</v>
      </c>
    </row>
    <row r="1061" spans="2:10">
      <c r="B1061" s="174" t="str">
        <f t="shared" si="186"/>
        <v>0</v>
      </c>
      <c r="C1061" s="174" t="str">
        <f t="shared" si="181"/>
        <v>0</v>
      </c>
      <c r="D1061" s="177">
        <v>2170303</v>
      </c>
      <c r="E1061" s="196" t="s">
        <v>1050</v>
      </c>
      <c r="F1061" s="179">
        <v>0</v>
      </c>
      <c r="G1061" s="184">
        <v>0</v>
      </c>
      <c r="H1061" s="181" t="s">
        <v>27</v>
      </c>
      <c r="I1061" s="192"/>
      <c r="J1061" s="185">
        <v>1</v>
      </c>
    </row>
    <row r="1062" spans="2:10">
      <c r="B1062" s="174" t="str">
        <f t="shared" si="186"/>
        <v>0</v>
      </c>
      <c r="C1062" s="174" t="str">
        <f t="shared" si="181"/>
        <v>0</v>
      </c>
      <c r="D1062" s="177">
        <v>2170304</v>
      </c>
      <c r="E1062" s="196" t="s">
        <v>1051</v>
      </c>
      <c r="F1062" s="179">
        <v>0</v>
      </c>
      <c r="G1062" s="184">
        <v>0</v>
      </c>
      <c r="H1062" s="181" t="s">
        <v>27</v>
      </c>
      <c r="I1062" s="192"/>
      <c r="J1062" s="185">
        <v>1</v>
      </c>
    </row>
    <row r="1063" spans="2:10">
      <c r="B1063" s="174" t="str">
        <f t="shared" si="186"/>
        <v>0</v>
      </c>
      <c r="C1063" s="174" t="str">
        <f t="shared" si="181"/>
        <v>9</v>
      </c>
      <c r="D1063" s="177">
        <v>2170399</v>
      </c>
      <c r="E1063" s="196" t="s">
        <v>1052</v>
      </c>
      <c r="F1063" s="179">
        <v>0</v>
      </c>
      <c r="G1063" s="184">
        <v>0</v>
      </c>
      <c r="H1063" s="181" t="s">
        <v>27</v>
      </c>
      <c r="I1063" s="192"/>
      <c r="J1063" s="185">
        <v>1</v>
      </c>
    </row>
    <row r="1064" spans="2:10">
      <c r="B1064" s="174" t="str">
        <f t="shared" si="186"/>
        <v>0</v>
      </c>
      <c r="C1064" s="174" t="str">
        <f t="shared" si="181"/>
        <v/>
      </c>
      <c r="D1064" s="177">
        <v>21704</v>
      </c>
      <c r="E1064" s="196" t="s">
        <v>1053</v>
      </c>
      <c r="F1064" s="179">
        <f t="shared" ref="F1064:H1064" si="188">SUM(F1065:F1066)</f>
        <v>0</v>
      </c>
      <c r="G1064" s="180">
        <f t="shared" si="188"/>
        <v>0</v>
      </c>
      <c r="H1064" s="181" t="s">
        <v>27</v>
      </c>
      <c r="I1064" s="192"/>
    </row>
    <row r="1065" spans="2:10">
      <c r="B1065" s="174" t="str">
        <f t="shared" si="186"/>
        <v>0</v>
      </c>
      <c r="C1065" s="174" t="str">
        <f t="shared" si="181"/>
        <v>0</v>
      </c>
      <c r="D1065" s="177">
        <v>2170401</v>
      </c>
      <c r="E1065" s="196" t="s">
        <v>1054</v>
      </c>
      <c r="F1065" s="179">
        <v>0</v>
      </c>
      <c r="G1065" s="184">
        <v>0</v>
      </c>
      <c r="H1065" s="181" t="s">
        <v>27</v>
      </c>
      <c r="I1065" s="192"/>
      <c r="J1065" s="185">
        <v>1</v>
      </c>
    </row>
    <row r="1066" spans="2:10">
      <c r="B1066" s="174" t="str">
        <f t="shared" si="186"/>
        <v>0</v>
      </c>
      <c r="C1066" s="174" t="str">
        <f t="shared" si="181"/>
        <v>9</v>
      </c>
      <c r="D1066" s="177">
        <v>2170499</v>
      </c>
      <c r="E1066" s="196" t="s">
        <v>1055</v>
      </c>
      <c r="F1066" s="179">
        <v>0</v>
      </c>
      <c r="G1066" s="184">
        <v>0</v>
      </c>
      <c r="H1066" s="181" t="s">
        <v>27</v>
      </c>
      <c r="I1066" s="192"/>
      <c r="J1066" s="185">
        <v>1</v>
      </c>
    </row>
    <row r="1067" spans="2:10">
      <c r="B1067" s="174" t="str">
        <f t="shared" si="186"/>
        <v>9</v>
      </c>
      <c r="C1067" s="174" t="str">
        <f t="shared" si="181"/>
        <v/>
      </c>
      <c r="D1067" s="177">
        <v>21799</v>
      </c>
      <c r="E1067" s="196" t="s">
        <v>1056</v>
      </c>
      <c r="F1067" s="179">
        <f t="shared" ref="F1067:H1067" si="189">SUM(F1068:F1069)</f>
        <v>0</v>
      </c>
      <c r="G1067" s="180">
        <f t="shared" si="189"/>
        <v>0</v>
      </c>
      <c r="H1067" s="181" t="s">
        <v>27</v>
      </c>
      <c r="I1067" s="192"/>
    </row>
    <row r="1068" spans="2:10">
      <c r="B1068" s="174" t="str">
        <f t="shared" si="186"/>
        <v>9</v>
      </c>
      <c r="C1068" s="174" t="str">
        <f t="shared" si="181"/>
        <v>0</v>
      </c>
      <c r="D1068" s="177">
        <v>2179902</v>
      </c>
      <c r="E1068" s="196" t="s">
        <v>1057</v>
      </c>
      <c r="F1068" s="179">
        <v>0</v>
      </c>
      <c r="G1068" s="184">
        <v>0</v>
      </c>
      <c r="H1068" s="181" t="s">
        <v>27</v>
      </c>
      <c r="I1068" s="192"/>
      <c r="J1068" s="185">
        <v>1</v>
      </c>
    </row>
    <row r="1069" spans="2:10">
      <c r="B1069" s="174" t="str">
        <f t="shared" si="186"/>
        <v>9</v>
      </c>
      <c r="C1069" s="174" t="str">
        <f t="shared" si="181"/>
        <v>9</v>
      </c>
      <c r="D1069" s="177">
        <v>2179999</v>
      </c>
      <c r="E1069" s="196" t="s">
        <v>1058</v>
      </c>
      <c r="F1069" s="179">
        <v>0</v>
      </c>
      <c r="G1069" s="184">
        <v>0</v>
      </c>
      <c r="H1069" s="181" t="s">
        <v>27</v>
      </c>
      <c r="I1069" s="192"/>
      <c r="J1069" s="185">
        <v>1</v>
      </c>
    </row>
    <row r="1070" spans="2:10">
      <c r="B1070" s="174" t="str">
        <f t="shared" si="186"/>
        <v/>
      </c>
      <c r="C1070" s="174" t="str">
        <f t="shared" si="181"/>
        <v/>
      </c>
      <c r="D1070" s="177">
        <v>219</v>
      </c>
      <c r="E1070" s="196" t="s">
        <v>1059</v>
      </c>
      <c r="F1070" s="179">
        <f t="shared" ref="F1070:H1070" si="190">SUM(F1071:F1079)</f>
        <v>0</v>
      </c>
      <c r="G1070" s="180">
        <f t="shared" si="190"/>
        <v>0</v>
      </c>
      <c r="H1070" s="181" t="s">
        <v>27</v>
      </c>
      <c r="I1070" s="192"/>
    </row>
    <row r="1071" spans="2:10">
      <c r="B1071" s="174" t="str">
        <f t="shared" si="186"/>
        <v>0</v>
      </c>
      <c r="C1071" s="174" t="str">
        <f t="shared" si="181"/>
        <v/>
      </c>
      <c r="D1071" s="177">
        <v>21901</v>
      </c>
      <c r="E1071" s="196" t="s">
        <v>1060</v>
      </c>
      <c r="F1071" s="179">
        <v>0</v>
      </c>
      <c r="G1071" s="180"/>
      <c r="H1071" s="181" t="s">
        <v>27</v>
      </c>
      <c r="I1071" s="192"/>
    </row>
    <row r="1072" spans="2:10">
      <c r="B1072" s="174" t="str">
        <f t="shared" si="186"/>
        <v>0</v>
      </c>
      <c r="C1072" s="174" t="str">
        <f t="shared" si="181"/>
        <v/>
      </c>
      <c r="D1072" s="177">
        <v>21902</v>
      </c>
      <c r="E1072" s="196" t="s">
        <v>1061</v>
      </c>
      <c r="F1072" s="179">
        <v>0</v>
      </c>
      <c r="G1072" s="180"/>
      <c r="H1072" s="181" t="s">
        <v>27</v>
      </c>
      <c r="I1072" s="192"/>
    </row>
    <row r="1073" spans="2:10">
      <c r="B1073" s="174" t="str">
        <f t="shared" si="186"/>
        <v>0</v>
      </c>
      <c r="C1073" s="174" t="str">
        <f t="shared" si="181"/>
        <v/>
      </c>
      <c r="D1073" s="177">
        <v>21903</v>
      </c>
      <c r="E1073" s="196" t="s">
        <v>1062</v>
      </c>
      <c r="F1073" s="179">
        <v>0</v>
      </c>
      <c r="G1073" s="180"/>
      <c r="H1073" s="181" t="s">
        <v>27</v>
      </c>
      <c r="I1073" s="192"/>
    </row>
    <row r="1074" spans="2:10">
      <c r="B1074" s="174" t="str">
        <f t="shared" si="186"/>
        <v>0</v>
      </c>
      <c r="C1074" s="174" t="str">
        <f t="shared" si="181"/>
        <v/>
      </c>
      <c r="D1074" s="177">
        <v>21904</v>
      </c>
      <c r="E1074" s="196" t="s">
        <v>1063</v>
      </c>
      <c r="F1074" s="179">
        <v>0</v>
      </c>
      <c r="G1074" s="180"/>
      <c r="H1074" s="181" t="s">
        <v>27</v>
      </c>
      <c r="I1074" s="192"/>
    </row>
    <row r="1075" spans="2:10">
      <c r="B1075" s="174" t="str">
        <f t="shared" si="186"/>
        <v>0</v>
      </c>
      <c r="C1075" s="174" t="str">
        <f t="shared" si="181"/>
        <v/>
      </c>
      <c r="D1075" s="177">
        <v>21905</v>
      </c>
      <c r="E1075" s="196" t="s">
        <v>1064</v>
      </c>
      <c r="F1075" s="179">
        <v>0</v>
      </c>
      <c r="G1075" s="180"/>
      <c r="H1075" s="181" t="s">
        <v>27</v>
      </c>
      <c r="I1075" s="192"/>
    </row>
    <row r="1076" spans="2:10">
      <c r="B1076" s="174" t="str">
        <f t="shared" si="186"/>
        <v>0</v>
      </c>
      <c r="C1076" s="174" t="str">
        <f t="shared" si="181"/>
        <v/>
      </c>
      <c r="D1076" s="177">
        <v>21906</v>
      </c>
      <c r="E1076" s="196" t="s">
        <v>840</v>
      </c>
      <c r="F1076" s="179">
        <v>0</v>
      </c>
      <c r="G1076" s="180"/>
      <c r="H1076" s="181" t="s">
        <v>27</v>
      </c>
      <c r="I1076" s="192"/>
    </row>
    <row r="1077" spans="2:10">
      <c r="B1077" s="174" t="str">
        <f t="shared" si="186"/>
        <v>0</v>
      </c>
      <c r="C1077" s="174" t="str">
        <f t="shared" si="181"/>
        <v/>
      </c>
      <c r="D1077" s="177">
        <v>21907</v>
      </c>
      <c r="E1077" s="196" t="s">
        <v>1065</v>
      </c>
      <c r="F1077" s="179">
        <v>0</v>
      </c>
      <c r="G1077" s="180"/>
      <c r="H1077" s="181" t="s">
        <v>27</v>
      </c>
      <c r="I1077" s="192"/>
    </row>
    <row r="1078" spans="2:10">
      <c r="B1078" s="174" t="str">
        <f t="shared" si="186"/>
        <v>0</v>
      </c>
      <c r="C1078" s="174" t="str">
        <f t="shared" si="181"/>
        <v/>
      </c>
      <c r="D1078" s="177">
        <v>21908</v>
      </c>
      <c r="E1078" s="196" t="s">
        <v>1066</v>
      </c>
      <c r="F1078" s="179">
        <v>0</v>
      </c>
      <c r="G1078" s="180"/>
      <c r="H1078" s="181" t="s">
        <v>27</v>
      </c>
      <c r="I1078" s="192"/>
    </row>
    <row r="1079" spans="2:10">
      <c r="B1079" s="174" t="str">
        <f t="shared" si="186"/>
        <v>9</v>
      </c>
      <c r="C1079" s="174" t="str">
        <f t="shared" si="181"/>
        <v/>
      </c>
      <c r="D1079" s="177">
        <v>21999</v>
      </c>
      <c r="E1079" s="196" t="s">
        <v>1067</v>
      </c>
      <c r="F1079" s="179">
        <v>0</v>
      </c>
      <c r="G1079" s="180"/>
      <c r="H1079" s="181" t="s">
        <v>27</v>
      </c>
      <c r="I1079" s="192"/>
    </row>
    <row r="1080" spans="2:10">
      <c r="B1080" s="174" t="str">
        <f t="shared" si="186"/>
        <v/>
      </c>
      <c r="C1080" s="174" t="str">
        <f t="shared" si="181"/>
        <v/>
      </c>
      <c r="D1080" s="177">
        <v>220</v>
      </c>
      <c r="E1080" s="196" t="s">
        <v>1068</v>
      </c>
      <c r="F1080" s="179">
        <f t="shared" ref="F1080:H1080" si="191">SUM(F1081,F1108,F1123)</f>
        <v>2270</v>
      </c>
      <c r="G1080" s="180">
        <f t="shared" si="191"/>
        <v>3471</v>
      </c>
      <c r="H1080" s="181">
        <f>G1080/$F1080-1</f>
        <v>0.529074889867841</v>
      </c>
      <c r="I1080" s="192"/>
    </row>
    <row r="1081" spans="2:10">
      <c r="B1081" s="174" t="str">
        <f t="shared" si="186"/>
        <v>0</v>
      </c>
      <c r="C1081" s="174" t="str">
        <f t="shared" si="181"/>
        <v/>
      </c>
      <c r="D1081" s="177">
        <v>22001</v>
      </c>
      <c r="E1081" s="196" t="s">
        <v>1069</v>
      </c>
      <c r="F1081" s="179">
        <f t="shared" ref="F1081:H1081" si="192">SUM(F1082:F1107)</f>
        <v>2179</v>
      </c>
      <c r="G1081" s="180">
        <f t="shared" si="192"/>
        <v>3349</v>
      </c>
      <c r="H1081" s="181">
        <f>G1081/$F1081-1</f>
        <v>0.536943552088114</v>
      </c>
      <c r="I1081" s="192"/>
    </row>
    <row r="1082" spans="2:10">
      <c r="B1082" s="174" t="str">
        <f t="shared" si="186"/>
        <v>0</v>
      </c>
      <c r="C1082" s="174" t="str">
        <f t="shared" si="181"/>
        <v>0</v>
      </c>
      <c r="D1082" s="177">
        <v>2200101</v>
      </c>
      <c r="E1082" s="196" t="s">
        <v>54</v>
      </c>
      <c r="F1082" s="179">
        <v>299</v>
      </c>
      <c r="G1082" s="184">
        <v>1530</v>
      </c>
      <c r="H1082" s="181">
        <f>G1082/$F1082-1</f>
        <v>4.11705685618729</v>
      </c>
      <c r="I1082" s="192"/>
      <c r="J1082" s="185">
        <v>1</v>
      </c>
    </row>
    <row r="1083" spans="2:10">
      <c r="B1083" s="174" t="str">
        <f t="shared" si="186"/>
        <v>0</v>
      </c>
      <c r="C1083" s="174" t="str">
        <f t="shared" si="181"/>
        <v>0</v>
      </c>
      <c r="D1083" s="177">
        <v>2200102</v>
      </c>
      <c r="E1083" s="196" t="s">
        <v>56</v>
      </c>
      <c r="F1083" s="179">
        <v>384</v>
      </c>
      <c r="G1083" s="184">
        <v>974</v>
      </c>
      <c r="H1083" s="181">
        <f>G1083/$F1083-1</f>
        <v>1.53645833333333</v>
      </c>
      <c r="I1083" s="192"/>
      <c r="J1083" s="185">
        <v>1</v>
      </c>
    </row>
    <row r="1084" spans="2:10">
      <c r="B1084" s="174" t="str">
        <f t="shared" si="186"/>
        <v>0</v>
      </c>
      <c r="C1084" s="174" t="str">
        <f t="shared" si="181"/>
        <v>0</v>
      </c>
      <c r="D1084" s="177">
        <v>2200103</v>
      </c>
      <c r="E1084" s="196" t="s">
        <v>58</v>
      </c>
      <c r="F1084" s="179">
        <v>0</v>
      </c>
      <c r="G1084" s="184">
        <v>0</v>
      </c>
      <c r="H1084" s="181" t="s">
        <v>27</v>
      </c>
      <c r="I1084" s="192"/>
      <c r="J1084" s="185">
        <v>1</v>
      </c>
    </row>
    <row r="1085" spans="2:10">
      <c r="B1085" s="174" t="str">
        <f t="shared" si="186"/>
        <v>0</v>
      </c>
      <c r="C1085" s="174" t="str">
        <f t="shared" si="181"/>
        <v>0</v>
      </c>
      <c r="D1085" s="177">
        <v>2200104</v>
      </c>
      <c r="E1085" s="196" t="s">
        <v>1070</v>
      </c>
      <c r="F1085" s="179">
        <v>167</v>
      </c>
      <c r="G1085" s="184">
        <v>145</v>
      </c>
      <c r="H1085" s="181">
        <f>G1085/$F1085-1</f>
        <v>-0.131736526946108</v>
      </c>
      <c r="I1085" s="192"/>
      <c r="J1085" s="185">
        <v>1</v>
      </c>
    </row>
    <row r="1086" spans="2:10">
      <c r="B1086" s="174" t="str">
        <f t="shared" si="186"/>
        <v>0</v>
      </c>
      <c r="C1086" s="174" t="str">
        <f t="shared" si="181"/>
        <v>0</v>
      </c>
      <c r="D1086" s="177">
        <v>2200106</v>
      </c>
      <c r="E1086" s="196" t="s">
        <v>1071</v>
      </c>
      <c r="F1086" s="179">
        <v>30</v>
      </c>
      <c r="G1086" s="184">
        <v>700</v>
      </c>
      <c r="H1086" s="181">
        <f>G1086/$F1086-1</f>
        <v>22.3333333333333</v>
      </c>
      <c r="I1086" s="192"/>
      <c r="J1086" s="185">
        <v>1</v>
      </c>
    </row>
    <row r="1087" spans="2:10">
      <c r="B1087" s="174" t="str">
        <f t="shared" si="186"/>
        <v>0</v>
      </c>
      <c r="C1087" s="174" t="str">
        <f t="shared" si="181"/>
        <v>0</v>
      </c>
      <c r="D1087" s="177">
        <v>2200107</v>
      </c>
      <c r="E1087" s="196" t="s">
        <v>1072</v>
      </c>
      <c r="F1087" s="179">
        <v>0</v>
      </c>
      <c r="G1087" s="184">
        <v>0</v>
      </c>
      <c r="H1087" s="181" t="s">
        <v>27</v>
      </c>
      <c r="I1087" s="192"/>
      <c r="J1087" s="185">
        <v>1</v>
      </c>
    </row>
    <row r="1088" spans="2:10">
      <c r="B1088" s="174" t="str">
        <f t="shared" si="186"/>
        <v>0</v>
      </c>
      <c r="C1088" s="174" t="str">
        <f t="shared" si="181"/>
        <v>0</v>
      </c>
      <c r="D1088" s="177">
        <v>2200108</v>
      </c>
      <c r="E1088" s="196" t="s">
        <v>1073</v>
      </c>
      <c r="F1088" s="179">
        <v>0</v>
      </c>
      <c r="G1088" s="184">
        <v>0</v>
      </c>
      <c r="H1088" s="181" t="s">
        <v>27</v>
      </c>
      <c r="I1088" s="192"/>
      <c r="J1088" s="185">
        <v>1</v>
      </c>
    </row>
    <row r="1089" spans="2:10">
      <c r="B1089" s="174" t="str">
        <f t="shared" si="186"/>
        <v>0</v>
      </c>
      <c r="C1089" s="174" t="str">
        <f t="shared" si="181"/>
        <v>0</v>
      </c>
      <c r="D1089" s="177">
        <v>2200109</v>
      </c>
      <c r="E1089" s="196" t="s">
        <v>1074</v>
      </c>
      <c r="F1089" s="179">
        <v>67</v>
      </c>
      <c r="G1089" s="184">
        <v>0</v>
      </c>
      <c r="H1089" s="181">
        <f>G1089/$F1089-1</f>
        <v>-1</v>
      </c>
      <c r="I1089" s="192"/>
      <c r="J1089" s="185">
        <v>1</v>
      </c>
    </row>
    <row r="1090" spans="2:10">
      <c r="B1090" s="174" t="str">
        <f t="shared" si="186"/>
        <v>0</v>
      </c>
      <c r="C1090" s="174" t="str">
        <f t="shared" si="181"/>
        <v>1</v>
      </c>
      <c r="D1090" s="177">
        <v>2200112</v>
      </c>
      <c r="E1090" s="196" t="s">
        <v>1075</v>
      </c>
      <c r="F1090" s="179">
        <v>0</v>
      </c>
      <c r="G1090" s="184">
        <v>0</v>
      </c>
      <c r="H1090" s="181" t="s">
        <v>27</v>
      </c>
      <c r="I1090" s="192"/>
      <c r="J1090" s="185">
        <v>1</v>
      </c>
    </row>
    <row r="1091" spans="2:10">
      <c r="B1091" s="174" t="str">
        <f t="shared" si="186"/>
        <v>0</v>
      </c>
      <c r="C1091" s="174" t="str">
        <f t="shared" si="181"/>
        <v>1</v>
      </c>
      <c r="D1091" s="177">
        <v>2200113</v>
      </c>
      <c r="E1091" s="196" t="s">
        <v>1076</v>
      </c>
      <c r="F1091" s="179">
        <v>0</v>
      </c>
      <c r="G1091" s="184">
        <v>0</v>
      </c>
      <c r="H1091" s="181" t="s">
        <v>27</v>
      </c>
      <c r="I1091" s="192"/>
      <c r="J1091" s="185">
        <v>1</v>
      </c>
    </row>
    <row r="1092" spans="2:10">
      <c r="B1092" s="174" t="str">
        <f t="shared" si="186"/>
        <v>0</v>
      </c>
      <c r="C1092" s="174" t="str">
        <f t="shared" si="181"/>
        <v>1</v>
      </c>
      <c r="D1092" s="177">
        <v>2200114</v>
      </c>
      <c r="E1092" s="196" t="s">
        <v>1077</v>
      </c>
      <c r="F1092" s="179">
        <v>21</v>
      </c>
      <c r="G1092" s="184">
        <v>0</v>
      </c>
      <c r="H1092" s="181">
        <f>G1092/$F1092-1</f>
        <v>-1</v>
      </c>
      <c r="I1092" s="192"/>
      <c r="J1092" s="185">
        <v>1</v>
      </c>
    </row>
    <row r="1093" spans="2:10">
      <c r="B1093" s="174" t="str">
        <f t="shared" si="186"/>
        <v>0</v>
      </c>
      <c r="C1093" s="174" t="str">
        <f t="shared" si="181"/>
        <v>1</v>
      </c>
      <c r="D1093" s="177">
        <v>2200115</v>
      </c>
      <c r="E1093" s="196" t="s">
        <v>1078</v>
      </c>
      <c r="F1093" s="179">
        <v>0</v>
      </c>
      <c r="G1093" s="184">
        <v>0</v>
      </c>
      <c r="H1093" s="181" t="s">
        <v>27</v>
      </c>
      <c r="I1093" s="192"/>
      <c r="J1093" s="185">
        <v>1</v>
      </c>
    </row>
    <row r="1094" spans="2:10">
      <c r="B1094" s="174" t="str">
        <f t="shared" si="186"/>
        <v>0</v>
      </c>
      <c r="C1094" s="174" t="str">
        <f t="shared" si="181"/>
        <v>1</v>
      </c>
      <c r="D1094" s="177">
        <v>2200116</v>
      </c>
      <c r="E1094" s="196" t="s">
        <v>1079</v>
      </c>
      <c r="F1094" s="179">
        <v>0</v>
      </c>
      <c r="G1094" s="184">
        <v>0</v>
      </c>
      <c r="H1094" s="181" t="s">
        <v>27</v>
      </c>
      <c r="I1094" s="192"/>
      <c r="J1094" s="185">
        <v>1</v>
      </c>
    </row>
    <row r="1095" spans="2:10">
      <c r="B1095" s="174" t="str">
        <f t="shared" si="186"/>
        <v>0</v>
      </c>
      <c r="C1095" s="174" t="str">
        <f t="shared" si="181"/>
        <v>1</v>
      </c>
      <c r="D1095" s="177">
        <v>2200119</v>
      </c>
      <c r="E1095" s="196" t="s">
        <v>1080</v>
      </c>
      <c r="F1095" s="179">
        <v>0</v>
      </c>
      <c r="G1095" s="184">
        <v>0</v>
      </c>
      <c r="H1095" s="181" t="s">
        <v>27</v>
      </c>
      <c r="I1095" s="192"/>
      <c r="J1095" s="185">
        <v>1</v>
      </c>
    </row>
    <row r="1096" spans="2:10">
      <c r="B1096" s="174" t="str">
        <f t="shared" si="186"/>
        <v>0</v>
      </c>
      <c r="C1096" s="174" t="str">
        <f t="shared" ref="C1096:C1159" si="193">MID(D1096,6,1)</f>
        <v>2</v>
      </c>
      <c r="D1096" s="177">
        <v>2200120</v>
      </c>
      <c r="E1096" s="196" t="s">
        <v>1081</v>
      </c>
      <c r="F1096" s="179">
        <v>0</v>
      </c>
      <c r="G1096" s="184">
        <v>0</v>
      </c>
      <c r="H1096" s="181" t="s">
        <v>27</v>
      </c>
      <c r="I1096" s="192"/>
      <c r="J1096" s="185">
        <v>1</v>
      </c>
    </row>
    <row r="1097" spans="2:10">
      <c r="B1097" s="174" t="str">
        <f t="shared" si="186"/>
        <v>0</v>
      </c>
      <c r="C1097" s="174" t="str">
        <f t="shared" si="193"/>
        <v>2</v>
      </c>
      <c r="D1097" s="177">
        <v>2200121</v>
      </c>
      <c r="E1097" s="196" t="s">
        <v>1082</v>
      </c>
      <c r="F1097" s="179">
        <v>0</v>
      </c>
      <c r="G1097" s="184">
        <v>0</v>
      </c>
      <c r="H1097" s="181" t="s">
        <v>27</v>
      </c>
      <c r="I1097" s="192"/>
      <c r="J1097" s="185">
        <v>1</v>
      </c>
    </row>
    <row r="1098" spans="2:10">
      <c r="B1098" s="174" t="str">
        <f t="shared" si="186"/>
        <v>0</v>
      </c>
      <c r="C1098" s="174" t="str">
        <f t="shared" si="193"/>
        <v>2</v>
      </c>
      <c r="D1098" s="177">
        <v>2200122</v>
      </c>
      <c r="E1098" s="196" t="s">
        <v>1083</v>
      </c>
      <c r="F1098" s="179">
        <v>0</v>
      </c>
      <c r="G1098" s="184">
        <v>0</v>
      </c>
      <c r="H1098" s="181" t="s">
        <v>27</v>
      </c>
      <c r="I1098" s="192"/>
      <c r="J1098" s="185">
        <v>1</v>
      </c>
    </row>
    <row r="1099" spans="2:10">
      <c r="B1099" s="174" t="str">
        <f t="shared" si="186"/>
        <v>0</v>
      </c>
      <c r="C1099" s="174" t="str">
        <f t="shared" si="193"/>
        <v>2</v>
      </c>
      <c r="D1099" s="177">
        <v>2200123</v>
      </c>
      <c r="E1099" s="196" t="s">
        <v>1084</v>
      </c>
      <c r="F1099" s="179">
        <v>0</v>
      </c>
      <c r="G1099" s="184">
        <v>0</v>
      </c>
      <c r="H1099" s="181" t="s">
        <v>27</v>
      </c>
      <c r="I1099" s="192"/>
      <c r="J1099" s="185">
        <v>1</v>
      </c>
    </row>
    <row r="1100" spans="2:10">
      <c r="B1100" s="174" t="str">
        <f t="shared" si="186"/>
        <v>0</v>
      </c>
      <c r="C1100" s="174" t="str">
        <f t="shared" si="193"/>
        <v>2</v>
      </c>
      <c r="D1100" s="177">
        <v>2200124</v>
      </c>
      <c r="E1100" s="196" t="s">
        <v>1085</v>
      </c>
      <c r="F1100" s="179">
        <v>0</v>
      </c>
      <c r="G1100" s="184">
        <v>0</v>
      </c>
      <c r="H1100" s="181" t="s">
        <v>27</v>
      </c>
      <c r="I1100" s="192"/>
      <c r="J1100" s="185">
        <v>1</v>
      </c>
    </row>
    <row r="1101" spans="2:10">
      <c r="B1101" s="174" t="str">
        <f t="shared" si="186"/>
        <v>0</v>
      </c>
      <c r="C1101" s="174" t="str">
        <f t="shared" si="193"/>
        <v>2</v>
      </c>
      <c r="D1101" s="177">
        <v>2200125</v>
      </c>
      <c r="E1101" s="196" t="s">
        <v>1086</v>
      </c>
      <c r="F1101" s="179">
        <v>0</v>
      </c>
      <c r="G1101" s="184">
        <v>0</v>
      </c>
      <c r="H1101" s="181" t="s">
        <v>27</v>
      </c>
      <c r="I1101" s="192"/>
      <c r="J1101" s="185">
        <v>1</v>
      </c>
    </row>
    <row r="1102" spans="2:10">
      <c r="B1102" s="174" t="str">
        <f t="shared" si="186"/>
        <v>0</v>
      </c>
      <c r="C1102" s="174" t="str">
        <f t="shared" si="193"/>
        <v>2</v>
      </c>
      <c r="D1102" s="177">
        <v>2200126</v>
      </c>
      <c r="E1102" s="196" t="s">
        <v>1087</v>
      </c>
      <c r="F1102" s="179">
        <v>0</v>
      </c>
      <c r="G1102" s="184">
        <v>0</v>
      </c>
      <c r="H1102" s="181" t="s">
        <v>27</v>
      </c>
      <c r="I1102" s="192"/>
      <c r="J1102" s="185">
        <v>1</v>
      </c>
    </row>
    <row r="1103" spans="2:10">
      <c r="B1103" s="174" t="str">
        <f t="shared" si="186"/>
        <v>0</v>
      </c>
      <c r="C1103" s="174" t="str">
        <f t="shared" si="193"/>
        <v>2</v>
      </c>
      <c r="D1103" s="177">
        <v>2200127</v>
      </c>
      <c r="E1103" s="196" t="s">
        <v>1088</v>
      </c>
      <c r="F1103" s="179">
        <v>0</v>
      </c>
      <c r="G1103" s="184">
        <v>0</v>
      </c>
      <c r="H1103" s="181" t="s">
        <v>27</v>
      </c>
      <c r="I1103" s="192"/>
      <c r="J1103" s="185">
        <v>1</v>
      </c>
    </row>
    <row r="1104" spans="2:10">
      <c r="B1104" s="174" t="str">
        <f t="shared" si="186"/>
        <v>0</v>
      </c>
      <c r="C1104" s="174" t="str">
        <f t="shared" si="193"/>
        <v>2</v>
      </c>
      <c r="D1104" s="177">
        <v>2200128</v>
      </c>
      <c r="E1104" s="196" t="s">
        <v>1089</v>
      </c>
      <c r="F1104" s="179">
        <v>0</v>
      </c>
      <c r="G1104" s="184">
        <v>0</v>
      </c>
      <c r="H1104" s="181" t="s">
        <v>27</v>
      </c>
      <c r="I1104" s="192"/>
      <c r="J1104" s="185">
        <v>1</v>
      </c>
    </row>
    <row r="1105" spans="2:10">
      <c r="B1105" s="174" t="str">
        <f t="shared" si="186"/>
        <v>0</v>
      </c>
      <c r="C1105" s="174" t="str">
        <f t="shared" si="193"/>
        <v>2</v>
      </c>
      <c r="D1105" s="177">
        <v>2200129</v>
      </c>
      <c r="E1105" s="196" t="s">
        <v>1090</v>
      </c>
      <c r="F1105" s="179">
        <v>0</v>
      </c>
      <c r="G1105" s="184">
        <v>0</v>
      </c>
      <c r="H1105" s="181" t="s">
        <v>27</v>
      </c>
      <c r="I1105" s="192"/>
      <c r="J1105" s="185">
        <v>1</v>
      </c>
    </row>
    <row r="1106" spans="2:10">
      <c r="B1106" s="174" t="str">
        <f t="shared" si="186"/>
        <v>0</v>
      </c>
      <c r="C1106" s="174" t="str">
        <f t="shared" si="193"/>
        <v>5</v>
      </c>
      <c r="D1106" s="177">
        <v>2200150</v>
      </c>
      <c r="E1106" s="196" t="s">
        <v>72</v>
      </c>
      <c r="F1106" s="179">
        <v>1211</v>
      </c>
      <c r="G1106" s="184">
        <v>0</v>
      </c>
      <c r="H1106" s="181">
        <f>G1106/$F1106-1</f>
        <v>-1</v>
      </c>
      <c r="I1106" s="192"/>
      <c r="J1106" s="185">
        <v>1</v>
      </c>
    </row>
    <row r="1107" spans="2:10">
      <c r="B1107" s="174" t="str">
        <f t="shared" si="186"/>
        <v>0</v>
      </c>
      <c r="C1107" s="174" t="str">
        <f t="shared" si="193"/>
        <v>9</v>
      </c>
      <c r="D1107" s="177">
        <v>2200199</v>
      </c>
      <c r="E1107" s="196" t="s">
        <v>1091</v>
      </c>
      <c r="F1107" s="179">
        <v>0</v>
      </c>
      <c r="G1107" s="184">
        <v>0</v>
      </c>
      <c r="H1107" s="181" t="s">
        <v>27</v>
      </c>
      <c r="I1107" s="192"/>
      <c r="J1107" s="185">
        <v>1</v>
      </c>
    </row>
    <row r="1108" spans="2:10">
      <c r="B1108" s="174" t="str">
        <f t="shared" si="186"/>
        <v>0</v>
      </c>
      <c r="C1108" s="174" t="str">
        <f t="shared" si="193"/>
        <v/>
      </c>
      <c r="D1108" s="177">
        <v>22005</v>
      </c>
      <c r="E1108" s="196" t="s">
        <v>1092</v>
      </c>
      <c r="F1108" s="179">
        <f t="shared" ref="F1108:H1108" si="194">SUM(F1109:F1122)</f>
        <v>91</v>
      </c>
      <c r="G1108" s="180">
        <f t="shared" si="194"/>
        <v>122</v>
      </c>
      <c r="H1108" s="181">
        <f>G1108/$F1108-1</f>
        <v>0.340659340659341</v>
      </c>
      <c r="I1108" s="192"/>
    </row>
    <row r="1109" spans="2:10">
      <c r="B1109" s="174" t="str">
        <f t="shared" si="186"/>
        <v>0</v>
      </c>
      <c r="C1109" s="174" t="str">
        <f t="shared" si="193"/>
        <v>0</v>
      </c>
      <c r="D1109" s="177">
        <v>2200501</v>
      </c>
      <c r="E1109" s="196" t="s">
        <v>54</v>
      </c>
      <c r="F1109" s="179">
        <v>0</v>
      </c>
      <c r="G1109" s="184">
        <v>0</v>
      </c>
      <c r="H1109" s="181" t="s">
        <v>27</v>
      </c>
      <c r="I1109" s="192"/>
      <c r="J1109" s="185">
        <v>1</v>
      </c>
    </row>
    <row r="1110" spans="2:10">
      <c r="B1110" s="174" t="str">
        <f t="shared" si="186"/>
        <v>0</v>
      </c>
      <c r="C1110" s="174" t="str">
        <f t="shared" si="193"/>
        <v>0</v>
      </c>
      <c r="D1110" s="177">
        <v>2200502</v>
      </c>
      <c r="E1110" s="196" t="s">
        <v>56</v>
      </c>
      <c r="F1110" s="179">
        <v>0</v>
      </c>
      <c r="G1110" s="184">
        <v>0</v>
      </c>
      <c r="H1110" s="181" t="s">
        <v>27</v>
      </c>
      <c r="I1110" s="192"/>
      <c r="J1110" s="185">
        <v>1</v>
      </c>
    </row>
    <row r="1111" spans="2:10">
      <c r="B1111" s="174" t="str">
        <f t="shared" si="186"/>
        <v>0</v>
      </c>
      <c r="C1111" s="174" t="str">
        <f t="shared" si="193"/>
        <v>0</v>
      </c>
      <c r="D1111" s="177">
        <v>2200503</v>
      </c>
      <c r="E1111" s="196" t="s">
        <v>58</v>
      </c>
      <c r="F1111" s="179">
        <v>0</v>
      </c>
      <c r="G1111" s="184">
        <v>0</v>
      </c>
      <c r="H1111" s="181" t="s">
        <v>27</v>
      </c>
      <c r="I1111" s="192"/>
      <c r="J1111" s="185">
        <v>1</v>
      </c>
    </row>
    <row r="1112" spans="2:10">
      <c r="B1112" s="174" t="str">
        <f t="shared" si="186"/>
        <v>0</v>
      </c>
      <c r="C1112" s="174" t="str">
        <f t="shared" si="193"/>
        <v>0</v>
      </c>
      <c r="D1112" s="177">
        <v>2200504</v>
      </c>
      <c r="E1112" s="196" t="s">
        <v>1093</v>
      </c>
      <c r="F1112" s="179">
        <v>0</v>
      </c>
      <c r="G1112" s="184">
        <v>0</v>
      </c>
      <c r="H1112" s="181" t="s">
        <v>27</v>
      </c>
      <c r="I1112" s="192"/>
      <c r="J1112" s="185">
        <v>1</v>
      </c>
    </row>
    <row r="1113" spans="2:10">
      <c r="B1113" s="174" t="str">
        <f t="shared" si="186"/>
        <v>0</v>
      </c>
      <c r="C1113" s="174" t="str">
        <f t="shared" si="193"/>
        <v>0</v>
      </c>
      <c r="D1113" s="177">
        <v>2200506</v>
      </c>
      <c r="E1113" s="196" t="s">
        <v>1094</v>
      </c>
      <c r="F1113" s="179">
        <v>0</v>
      </c>
      <c r="G1113" s="184">
        <v>0</v>
      </c>
      <c r="H1113" s="181" t="s">
        <v>27</v>
      </c>
      <c r="I1113" s="192"/>
      <c r="J1113" s="185">
        <v>1</v>
      </c>
    </row>
    <row r="1114" spans="2:10">
      <c r="B1114" s="174" t="str">
        <f t="shared" si="186"/>
        <v>0</v>
      </c>
      <c r="C1114" s="174" t="str">
        <f t="shared" si="193"/>
        <v>0</v>
      </c>
      <c r="D1114" s="177">
        <v>2200507</v>
      </c>
      <c r="E1114" s="196" t="s">
        <v>1095</v>
      </c>
      <c r="F1114" s="179">
        <v>0</v>
      </c>
      <c r="G1114" s="184">
        <v>0</v>
      </c>
      <c r="H1114" s="181" t="s">
        <v>27</v>
      </c>
      <c r="I1114" s="192"/>
      <c r="J1114" s="185">
        <v>1</v>
      </c>
    </row>
    <row r="1115" spans="2:10">
      <c r="B1115" s="174" t="str">
        <f t="shared" si="186"/>
        <v>0</v>
      </c>
      <c r="C1115" s="174" t="str">
        <f t="shared" si="193"/>
        <v>0</v>
      </c>
      <c r="D1115" s="177">
        <v>2200508</v>
      </c>
      <c r="E1115" s="196" t="s">
        <v>1096</v>
      </c>
      <c r="F1115" s="179">
        <v>0</v>
      </c>
      <c r="G1115" s="184">
        <v>0</v>
      </c>
      <c r="H1115" s="181" t="s">
        <v>27</v>
      </c>
      <c r="I1115" s="192"/>
      <c r="J1115" s="185">
        <v>1</v>
      </c>
    </row>
    <row r="1116" spans="2:10">
      <c r="B1116" s="174" t="str">
        <f t="shared" si="186"/>
        <v>0</v>
      </c>
      <c r="C1116" s="174" t="str">
        <f t="shared" si="193"/>
        <v>0</v>
      </c>
      <c r="D1116" s="177">
        <v>2200509</v>
      </c>
      <c r="E1116" s="196" t="s">
        <v>1097</v>
      </c>
      <c r="F1116" s="179">
        <v>0</v>
      </c>
      <c r="G1116" s="184">
        <v>0</v>
      </c>
      <c r="H1116" s="181" t="s">
        <v>27</v>
      </c>
      <c r="I1116" s="192"/>
      <c r="J1116" s="185">
        <v>1</v>
      </c>
    </row>
    <row r="1117" spans="2:10">
      <c r="B1117" s="174" t="str">
        <f t="shared" si="186"/>
        <v>0</v>
      </c>
      <c r="C1117" s="174" t="str">
        <f t="shared" si="193"/>
        <v>1</v>
      </c>
      <c r="D1117" s="177">
        <v>2200510</v>
      </c>
      <c r="E1117" s="196" t="s">
        <v>1098</v>
      </c>
      <c r="F1117" s="179">
        <v>0</v>
      </c>
      <c r="G1117" s="184">
        <v>0</v>
      </c>
      <c r="H1117" s="181" t="s">
        <v>27</v>
      </c>
      <c r="I1117" s="192"/>
      <c r="J1117" s="185">
        <v>1</v>
      </c>
    </row>
    <row r="1118" spans="2:10">
      <c r="B1118" s="174" t="str">
        <f t="shared" si="186"/>
        <v>0</v>
      </c>
      <c r="C1118" s="174" t="str">
        <f t="shared" si="193"/>
        <v>1</v>
      </c>
      <c r="D1118" s="177">
        <v>2200511</v>
      </c>
      <c r="E1118" s="196" t="s">
        <v>1099</v>
      </c>
      <c r="F1118" s="179">
        <v>0</v>
      </c>
      <c r="G1118" s="184">
        <v>0</v>
      </c>
      <c r="H1118" s="181" t="s">
        <v>27</v>
      </c>
      <c r="I1118" s="192"/>
      <c r="J1118" s="185">
        <v>1</v>
      </c>
    </row>
    <row r="1119" spans="2:10">
      <c r="B1119" s="174" t="str">
        <f t="shared" si="186"/>
        <v>0</v>
      </c>
      <c r="C1119" s="174" t="str">
        <f t="shared" si="193"/>
        <v>1</v>
      </c>
      <c r="D1119" s="177">
        <v>2200512</v>
      </c>
      <c r="E1119" s="196" t="s">
        <v>1100</v>
      </c>
      <c r="F1119" s="179">
        <v>0</v>
      </c>
      <c r="G1119" s="184">
        <v>0</v>
      </c>
      <c r="H1119" s="181" t="s">
        <v>27</v>
      </c>
      <c r="I1119" s="192"/>
      <c r="J1119" s="185">
        <v>1</v>
      </c>
    </row>
    <row r="1120" spans="2:10">
      <c r="B1120" s="174" t="str">
        <f t="shared" ref="B1120:B1134" si="195">MID(D1120,4,1)</f>
        <v>0</v>
      </c>
      <c r="C1120" s="174" t="str">
        <f t="shared" si="193"/>
        <v>1</v>
      </c>
      <c r="D1120" s="177">
        <v>2200513</v>
      </c>
      <c r="E1120" s="196" t="s">
        <v>1101</v>
      </c>
      <c r="F1120" s="179">
        <v>0</v>
      </c>
      <c r="G1120" s="184">
        <v>0</v>
      </c>
      <c r="H1120" s="181" t="s">
        <v>27</v>
      </c>
      <c r="I1120" s="192"/>
      <c r="J1120" s="185">
        <v>1</v>
      </c>
    </row>
    <row r="1121" spans="2:10">
      <c r="B1121" s="174" t="str">
        <f t="shared" si="195"/>
        <v>0</v>
      </c>
      <c r="C1121" s="174" t="str">
        <f t="shared" si="193"/>
        <v>1</v>
      </c>
      <c r="D1121" s="177">
        <v>2200514</v>
      </c>
      <c r="E1121" s="196" t="s">
        <v>1102</v>
      </c>
      <c r="F1121" s="179">
        <v>0</v>
      </c>
      <c r="G1121" s="184">
        <v>0</v>
      </c>
      <c r="H1121" s="181" t="s">
        <v>27</v>
      </c>
      <c r="I1121" s="192"/>
      <c r="J1121" s="185">
        <v>1</v>
      </c>
    </row>
    <row r="1122" spans="2:10">
      <c r="B1122" s="174" t="str">
        <f t="shared" si="195"/>
        <v>0</v>
      </c>
      <c r="C1122" s="174" t="str">
        <f t="shared" si="193"/>
        <v>9</v>
      </c>
      <c r="D1122" s="177">
        <v>2200599</v>
      </c>
      <c r="E1122" s="196" t="s">
        <v>1103</v>
      </c>
      <c r="F1122" s="179">
        <v>91</v>
      </c>
      <c r="G1122" s="184">
        <v>122</v>
      </c>
      <c r="H1122" s="181">
        <f>G1122/$F1122-1</f>
        <v>0.340659340659341</v>
      </c>
      <c r="I1122" s="192"/>
      <c r="J1122" s="185">
        <v>1</v>
      </c>
    </row>
    <row r="1123" spans="2:10">
      <c r="B1123" s="174" t="str">
        <f t="shared" si="195"/>
        <v>9</v>
      </c>
      <c r="C1123" s="174" t="str">
        <f t="shared" si="193"/>
        <v/>
      </c>
      <c r="D1123" s="177">
        <v>22099</v>
      </c>
      <c r="E1123" s="196" t="s">
        <v>1104</v>
      </c>
      <c r="F1123" s="179"/>
      <c r="G1123" s="180"/>
      <c r="H1123" s="181" t="s">
        <v>27</v>
      </c>
      <c r="I1123" s="192"/>
    </row>
    <row r="1124" spans="2:10">
      <c r="B1124" s="174" t="str">
        <f t="shared" si="195"/>
        <v/>
      </c>
      <c r="C1124" s="174" t="str">
        <f t="shared" si="193"/>
        <v/>
      </c>
      <c r="D1124" s="177">
        <v>221</v>
      </c>
      <c r="E1124" s="196" t="s">
        <v>1105</v>
      </c>
      <c r="F1124" s="179">
        <f t="shared" ref="F1124:H1124" si="196">SUM(F1125,F1137,F1141)</f>
        <v>18579</v>
      </c>
      <c r="G1124" s="180">
        <f t="shared" si="196"/>
        <v>23250</v>
      </c>
      <c r="H1124" s="181">
        <f>G1124/$F1124-1</f>
        <v>0.251412885515905</v>
      </c>
      <c r="I1124" s="192"/>
    </row>
    <row r="1125" spans="2:10">
      <c r="B1125" s="174" t="str">
        <f t="shared" si="195"/>
        <v>0</v>
      </c>
      <c r="C1125" s="174" t="str">
        <f t="shared" si="193"/>
        <v/>
      </c>
      <c r="D1125" s="177">
        <v>22101</v>
      </c>
      <c r="E1125" s="196" t="s">
        <v>1106</v>
      </c>
      <c r="F1125" s="179">
        <f>SUM(F1126:F1136)</f>
        <v>3055</v>
      </c>
      <c r="G1125" s="180">
        <f>SUM(G1126:G1136)</f>
        <v>8822</v>
      </c>
      <c r="H1125" s="181">
        <f>G1125/$F1125-1</f>
        <v>1.88772504091653</v>
      </c>
      <c r="I1125" s="192"/>
    </row>
    <row r="1126" spans="2:10">
      <c r="B1126" s="174" t="str">
        <f t="shared" si="195"/>
        <v>0</v>
      </c>
      <c r="C1126" s="174" t="str">
        <f t="shared" si="193"/>
        <v>0</v>
      </c>
      <c r="D1126" s="177">
        <v>2210101</v>
      </c>
      <c r="E1126" s="196" t="s">
        <v>1107</v>
      </c>
      <c r="F1126" s="179">
        <v>0</v>
      </c>
      <c r="G1126" s="184">
        <v>0</v>
      </c>
      <c r="H1126" s="181" t="s">
        <v>27</v>
      </c>
      <c r="I1126" s="192"/>
      <c r="J1126" s="185">
        <v>1</v>
      </c>
    </row>
    <row r="1127" spans="2:10">
      <c r="B1127" s="174" t="str">
        <f t="shared" si="195"/>
        <v>0</v>
      </c>
      <c r="C1127" s="174" t="str">
        <f t="shared" si="193"/>
        <v>0</v>
      </c>
      <c r="D1127" s="177">
        <v>2210102</v>
      </c>
      <c r="E1127" s="196" t="s">
        <v>1108</v>
      </c>
      <c r="F1127" s="179">
        <v>0</v>
      </c>
      <c r="G1127" s="184">
        <v>0</v>
      </c>
      <c r="H1127" s="181" t="s">
        <v>27</v>
      </c>
      <c r="I1127" s="192"/>
      <c r="J1127" s="185">
        <v>1</v>
      </c>
    </row>
    <row r="1128" spans="2:10">
      <c r="B1128" s="174" t="str">
        <f t="shared" si="195"/>
        <v>0</v>
      </c>
      <c r="C1128" s="174" t="str">
        <f t="shared" si="193"/>
        <v>0</v>
      </c>
      <c r="D1128" s="177">
        <v>2210103</v>
      </c>
      <c r="E1128" s="196" t="s">
        <v>1109</v>
      </c>
      <c r="F1128" s="179">
        <v>1017</v>
      </c>
      <c r="G1128" s="184">
        <v>5700</v>
      </c>
      <c r="H1128" s="181">
        <f>G1128/$F1128-1</f>
        <v>4.6047197640118</v>
      </c>
      <c r="I1128" s="192"/>
      <c r="J1128" s="185">
        <v>1</v>
      </c>
    </row>
    <row r="1129" spans="2:10">
      <c r="B1129" s="174" t="str">
        <f t="shared" si="195"/>
        <v>0</v>
      </c>
      <c r="C1129" s="174" t="str">
        <f t="shared" si="193"/>
        <v>0</v>
      </c>
      <c r="D1129" s="177">
        <v>2210104</v>
      </c>
      <c r="E1129" s="196" t="s">
        <v>1110</v>
      </c>
      <c r="F1129" s="179">
        <v>0</v>
      </c>
      <c r="G1129" s="184">
        <v>0</v>
      </c>
      <c r="H1129" s="181" t="s">
        <v>27</v>
      </c>
      <c r="I1129" s="192"/>
      <c r="J1129" s="185">
        <v>1</v>
      </c>
    </row>
    <row r="1130" spans="2:10">
      <c r="B1130" s="174" t="str">
        <f t="shared" si="195"/>
        <v>0</v>
      </c>
      <c r="C1130" s="174" t="str">
        <f t="shared" si="193"/>
        <v>0</v>
      </c>
      <c r="D1130" s="177">
        <v>2210105</v>
      </c>
      <c r="E1130" s="196" t="s">
        <v>1111</v>
      </c>
      <c r="F1130" s="179">
        <v>118</v>
      </c>
      <c r="G1130" s="184">
        <v>532</v>
      </c>
      <c r="H1130" s="181">
        <f>G1130/$F1130-1</f>
        <v>3.50847457627119</v>
      </c>
      <c r="I1130" s="192"/>
      <c r="J1130" s="185">
        <v>1</v>
      </c>
    </row>
    <row r="1131" spans="2:10">
      <c r="B1131" s="174" t="str">
        <f t="shared" si="195"/>
        <v>0</v>
      </c>
      <c r="C1131" s="174" t="str">
        <f t="shared" si="193"/>
        <v>0</v>
      </c>
      <c r="D1131" s="177">
        <v>2210106</v>
      </c>
      <c r="E1131" s="196" t="s">
        <v>1112</v>
      </c>
      <c r="F1131" s="179">
        <v>100</v>
      </c>
      <c r="G1131" s="184">
        <v>100</v>
      </c>
      <c r="H1131" s="181">
        <f>G1131/$F1131-1</f>
        <v>0</v>
      </c>
      <c r="I1131" s="192"/>
      <c r="J1131" s="185">
        <v>1</v>
      </c>
    </row>
    <row r="1132" spans="2:10">
      <c r="B1132" s="174" t="str">
        <f t="shared" si="195"/>
        <v>0</v>
      </c>
      <c r="C1132" s="174" t="str">
        <f t="shared" si="193"/>
        <v>0</v>
      </c>
      <c r="D1132" s="177">
        <v>2210107</v>
      </c>
      <c r="E1132" s="196" t="s">
        <v>1113</v>
      </c>
      <c r="F1132" s="179">
        <v>0</v>
      </c>
      <c r="G1132" s="184">
        <v>0</v>
      </c>
      <c r="H1132" s="181" t="s">
        <v>27</v>
      </c>
      <c r="I1132" s="192"/>
      <c r="J1132" s="185">
        <v>1</v>
      </c>
    </row>
    <row r="1133" spans="2:10">
      <c r="B1133" s="174" t="str">
        <f t="shared" si="195"/>
        <v>0</v>
      </c>
      <c r="C1133" s="174" t="str">
        <f t="shared" si="193"/>
        <v>0</v>
      </c>
      <c r="D1133" s="177">
        <v>2210108</v>
      </c>
      <c r="E1133" s="196" t="s">
        <v>1114</v>
      </c>
      <c r="F1133" s="179">
        <v>1820</v>
      </c>
      <c r="G1133" s="184">
        <v>2074</v>
      </c>
      <c r="H1133" s="181">
        <f>G1133/$F1133-1</f>
        <v>0.13956043956044</v>
      </c>
      <c r="I1133" s="192"/>
      <c r="J1133" s="185">
        <v>1</v>
      </c>
    </row>
    <row r="1134" spans="2:10">
      <c r="B1134" s="174" t="str">
        <f t="shared" si="195"/>
        <v>0</v>
      </c>
      <c r="C1134" s="174" t="str">
        <f t="shared" si="193"/>
        <v>0</v>
      </c>
      <c r="D1134" s="177">
        <v>2210109</v>
      </c>
      <c r="E1134" s="196" t="s">
        <v>1115</v>
      </c>
      <c r="F1134" s="179">
        <v>0</v>
      </c>
      <c r="G1134" s="184">
        <v>0</v>
      </c>
      <c r="H1134" s="181" t="s">
        <v>27</v>
      </c>
      <c r="I1134" s="192"/>
      <c r="J1134" s="185">
        <v>1</v>
      </c>
    </row>
    <row r="1135" spans="2:10">
      <c r="B1135" s="174"/>
      <c r="C1135" s="174"/>
      <c r="D1135" s="177">
        <v>2210110</v>
      </c>
      <c r="E1135" s="196" t="s">
        <v>1116</v>
      </c>
      <c r="F1135" s="179"/>
      <c r="G1135" s="184">
        <v>272</v>
      </c>
      <c r="H1135" s="181" t="s">
        <v>27</v>
      </c>
      <c r="I1135" s="192"/>
    </row>
    <row r="1136" spans="2:10">
      <c r="B1136" s="174" t="str">
        <f t="shared" ref="B1136:B1184" si="197">MID(D1136,4,1)</f>
        <v>0</v>
      </c>
      <c r="C1136" s="174" t="str">
        <f t="shared" ref="C1136:C1160" si="198">MID(D1136,6,1)</f>
        <v>9</v>
      </c>
      <c r="D1136" s="177">
        <v>2210199</v>
      </c>
      <c r="E1136" s="196" t="s">
        <v>1117</v>
      </c>
      <c r="F1136" s="179">
        <v>0</v>
      </c>
      <c r="G1136" s="184">
        <v>144</v>
      </c>
      <c r="H1136" s="181" t="s">
        <v>27</v>
      </c>
      <c r="I1136" s="192"/>
      <c r="J1136" s="185">
        <v>1</v>
      </c>
    </row>
    <row r="1137" spans="2:10">
      <c r="B1137" s="174" t="str">
        <f t="shared" si="197"/>
        <v>0</v>
      </c>
      <c r="C1137" s="174" t="str">
        <f t="shared" si="198"/>
        <v/>
      </c>
      <c r="D1137" s="177">
        <v>22102</v>
      </c>
      <c r="E1137" s="196" t="s">
        <v>1118</v>
      </c>
      <c r="F1137" s="179">
        <f t="shared" ref="F1137:H1137" si="199">SUM(F1138:F1140)</f>
        <v>15524</v>
      </c>
      <c r="G1137" s="180">
        <f t="shared" si="199"/>
        <v>14317</v>
      </c>
      <c r="H1137" s="181">
        <f>G1137/$F1137-1</f>
        <v>-0.0777505797474878</v>
      </c>
      <c r="I1137" s="192"/>
    </row>
    <row r="1138" spans="2:10">
      <c r="B1138" s="174" t="str">
        <f t="shared" si="197"/>
        <v>0</v>
      </c>
      <c r="C1138" s="174" t="str">
        <f t="shared" si="198"/>
        <v>0</v>
      </c>
      <c r="D1138" s="177">
        <v>2210201</v>
      </c>
      <c r="E1138" s="196" t="s">
        <v>1119</v>
      </c>
      <c r="F1138" s="179">
        <v>9624</v>
      </c>
      <c r="G1138" s="184">
        <v>7732</v>
      </c>
      <c r="H1138" s="181">
        <f>G1138/$F1138-1</f>
        <v>-0.196591853699086</v>
      </c>
      <c r="I1138" s="192"/>
      <c r="J1138" s="185">
        <v>1</v>
      </c>
    </row>
    <row r="1139" spans="2:10">
      <c r="B1139" s="174" t="str">
        <f t="shared" si="197"/>
        <v>0</v>
      </c>
      <c r="C1139" s="174" t="str">
        <f t="shared" si="198"/>
        <v>0</v>
      </c>
      <c r="D1139" s="177">
        <v>2210202</v>
      </c>
      <c r="E1139" s="196" t="s">
        <v>1120</v>
      </c>
      <c r="F1139" s="179">
        <v>0</v>
      </c>
      <c r="G1139" s="184">
        <v>0</v>
      </c>
      <c r="H1139" s="181" t="s">
        <v>27</v>
      </c>
      <c r="I1139" s="192"/>
      <c r="J1139" s="185">
        <v>1</v>
      </c>
    </row>
    <row r="1140" spans="2:10">
      <c r="B1140" s="174" t="str">
        <f t="shared" si="197"/>
        <v>0</v>
      </c>
      <c r="C1140" s="174" t="str">
        <f t="shared" si="198"/>
        <v>0</v>
      </c>
      <c r="D1140" s="177">
        <v>2210203</v>
      </c>
      <c r="E1140" s="196" t="s">
        <v>1121</v>
      </c>
      <c r="F1140" s="179">
        <v>5900</v>
      </c>
      <c r="G1140" s="184">
        <v>6585</v>
      </c>
      <c r="H1140" s="181">
        <f>G1140/$F1140-1</f>
        <v>0.116101694915254</v>
      </c>
      <c r="I1140" s="192"/>
      <c r="J1140" s="185">
        <v>1</v>
      </c>
    </row>
    <row r="1141" spans="2:10">
      <c r="B1141" s="174" t="str">
        <f t="shared" si="197"/>
        <v>0</v>
      </c>
      <c r="C1141" s="174" t="str">
        <f t="shared" si="198"/>
        <v/>
      </c>
      <c r="D1141" s="177">
        <v>22103</v>
      </c>
      <c r="E1141" s="196" t="s">
        <v>1122</v>
      </c>
      <c r="F1141" s="179">
        <f t="shared" ref="F1141:H1141" si="200">SUM(F1142:F1144)</f>
        <v>0</v>
      </c>
      <c r="G1141" s="180">
        <f t="shared" si="200"/>
        <v>111</v>
      </c>
      <c r="H1141" s="181" t="s">
        <v>27</v>
      </c>
      <c r="I1141" s="192"/>
    </row>
    <row r="1142" spans="2:10">
      <c r="B1142" s="174" t="str">
        <f t="shared" si="197"/>
        <v>0</v>
      </c>
      <c r="C1142" s="174" t="str">
        <f t="shared" si="198"/>
        <v>0</v>
      </c>
      <c r="D1142" s="177">
        <v>2210301</v>
      </c>
      <c r="E1142" s="196" t="s">
        <v>1123</v>
      </c>
      <c r="F1142" s="179">
        <v>0</v>
      </c>
      <c r="G1142" s="184">
        <v>0</v>
      </c>
      <c r="H1142" s="181" t="s">
        <v>27</v>
      </c>
      <c r="I1142" s="192"/>
      <c r="J1142" s="185">
        <v>1</v>
      </c>
    </row>
    <row r="1143" spans="2:10">
      <c r="B1143" s="174" t="str">
        <f t="shared" si="197"/>
        <v>0</v>
      </c>
      <c r="C1143" s="174" t="str">
        <f t="shared" si="198"/>
        <v>0</v>
      </c>
      <c r="D1143" s="177">
        <v>2210302</v>
      </c>
      <c r="E1143" s="196" t="s">
        <v>1124</v>
      </c>
      <c r="F1143" s="179">
        <v>0</v>
      </c>
      <c r="G1143" s="184">
        <v>0</v>
      </c>
      <c r="H1143" s="181" t="s">
        <v>27</v>
      </c>
      <c r="I1143" s="192"/>
      <c r="J1143" s="185">
        <v>1</v>
      </c>
    </row>
    <row r="1144" spans="2:10">
      <c r="B1144" s="174" t="str">
        <f t="shared" si="197"/>
        <v>0</v>
      </c>
      <c r="C1144" s="174" t="str">
        <f t="shared" si="198"/>
        <v>9</v>
      </c>
      <c r="D1144" s="177">
        <v>2210399</v>
      </c>
      <c r="E1144" s="196" t="s">
        <v>1125</v>
      </c>
      <c r="F1144" s="179">
        <v>0</v>
      </c>
      <c r="G1144" s="184">
        <v>111</v>
      </c>
      <c r="H1144" s="181" t="s">
        <v>27</v>
      </c>
      <c r="I1144" s="192"/>
      <c r="J1144" s="185">
        <v>1</v>
      </c>
    </row>
    <row r="1145" spans="2:10">
      <c r="B1145" s="174" t="str">
        <f t="shared" si="197"/>
        <v/>
      </c>
      <c r="C1145" s="174" t="str">
        <f t="shared" si="198"/>
        <v/>
      </c>
      <c r="D1145" s="177">
        <v>222</v>
      </c>
      <c r="E1145" s="196" t="s">
        <v>1126</v>
      </c>
      <c r="F1145" s="179">
        <f t="shared" ref="F1145:H1145" si="201">SUM(F1146,F1164,F1170,F1176)</f>
        <v>3676</v>
      </c>
      <c r="G1145" s="180">
        <f t="shared" si="201"/>
        <v>2501</v>
      </c>
      <c r="H1145" s="181">
        <f>G1145/$F1145-1</f>
        <v>-0.319640914036997</v>
      </c>
      <c r="I1145" s="192"/>
    </row>
    <row r="1146" spans="2:10">
      <c r="B1146" s="174" t="str">
        <f t="shared" si="197"/>
        <v>0</v>
      </c>
      <c r="C1146" s="174" t="str">
        <f t="shared" si="198"/>
        <v/>
      </c>
      <c r="D1146" s="177">
        <v>22201</v>
      </c>
      <c r="E1146" s="196" t="s">
        <v>1127</v>
      </c>
      <c r="F1146" s="179">
        <f t="shared" ref="F1146:H1146" si="202">SUM(F1147:F1163)</f>
        <v>2560</v>
      </c>
      <c r="G1146" s="180">
        <f t="shared" si="202"/>
        <v>2398</v>
      </c>
      <c r="H1146" s="181">
        <f>G1146/$F1146-1</f>
        <v>-0.06328125</v>
      </c>
      <c r="I1146" s="192"/>
    </row>
    <row r="1147" spans="2:10">
      <c r="B1147" s="174" t="str">
        <f t="shared" si="197"/>
        <v>0</v>
      </c>
      <c r="C1147" s="174" t="str">
        <f t="shared" si="198"/>
        <v>0</v>
      </c>
      <c r="D1147" s="177">
        <v>2220101</v>
      </c>
      <c r="E1147" s="196" t="s">
        <v>54</v>
      </c>
      <c r="F1147" s="179">
        <v>0</v>
      </c>
      <c r="G1147" s="184">
        <v>0</v>
      </c>
      <c r="H1147" s="181" t="s">
        <v>27</v>
      </c>
      <c r="I1147" s="192"/>
      <c r="J1147" s="185">
        <v>1</v>
      </c>
    </row>
    <row r="1148" spans="2:10">
      <c r="B1148" s="174" t="str">
        <f t="shared" si="197"/>
        <v>0</v>
      </c>
      <c r="C1148" s="174" t="str">
        <f t="shared" si="198"/>
        <v>0</v>
      </c>
      <c r="D1148" s="177">
        <v>2220102</v>
      </c>
      <c r="E1148" s="196" t="s">
        <v>56</v>
      </c>
      <c r="F1148" s="179">
        <v>4</v>
      </c>
      <c r="G1148" s="184">
        <v>104</v>
      </c>
      <c r="H1148" s="181">
        <f>G1148/$F1148-1</f>
        <v>25</v>
      </c>
      <c r="I1148" s="192"/>
      <c r="J1148" s="185">
        <v>1</v>
      </c>
    </row>
    <row r="1149" spans="2:10">
      <c r="B1149" s="174" t="str">
        <f t="shared" si="197"/>
        <v>0</v>
      </c>
      <c r="C1149" s="174" t="str">
        <f t="shared" si="198"/>
        <v>0</v>
      </c>
      <c r="D1149" s="177">
        <v>2220103</v>
      </c>
      <c r="E1149" s="196" t="s">
        <v>58</v>
      </c>
      <c r="F1149" s="179">
        <v>0</v>
      </c>
      <c r="G1149" s="184">
        <v>0</v>
      </c>
      <c r="H1149" s="181" t="s">
        <v>27</v>
      </c>
      <c r="I1149" s="192"/>
      <c r="J1149" s="185">
        <v>1</v>
      </c>
    </row>
    <row r="1150" spans="2:10">
      <c r="B1150" s="174" t="str">
        <f t="shared" si="197"/>
        <v>0</v>
      </c>
      <c r="C1150" s="174" t="str">
        <f t="shared" si="198"/>
        <v>0</v>
      </c>
      <c r="D1150" s="177">
        <v>2220104</v>
      </c>
      <c r="E1150" s="196" t="s">
        <v>1128</v>
      </c>
      <c r="F1150" s="179">
        <v>0</v>
      </c>
      <c r="G1150" s="184">
        <v>0</v>
      </c>
      <c r="H1150" s="181" t="s">
        <v>27</v>
      </c>
      <c r="I1150" s="192"/>
      <c r="J1150" s="185">
        <v>1</v>
      </c>
    </row>
    <row r="1151" spans="2:10">
      <c r="B1151" s="174" t="str">
        <f t="shared" si="197"/>
        <v>0</v>
      </c>
      <c r="C1151" s="174" t="str">
        <f t="shared" si="198"/>
        <v>0</v>
      </c>
      <c r="D1151" s="177">
        <v>2220105</v>
      </c>
      <c r="E1151" s="196" t="s">
        <v>1129</v>
      </c>
      <c r="F1151" s="179">
        <v>0</v>
      </c>
      <c r="G1151" s="184">
        <v>0</v>
      </c>
      <c r="H1151" s="181" t="s">
        <v>27</v>
      </c>
      <c r="I1151" s="192"/>
      <c r="J1151" s="185">
        <v>1</v>
      </c>
    </row>
    <row r="1152" spans="2:10">
      <c r="B1152" s="174" t="str">
        <f t="shared" si="197"/>
        <v>0</v>
      </c>
      <c r="C1152" s="174" t="str">
        <f t="shared" si="198"/>
        <v>0</v>
      </c>
      <c r="D1152" s="177">
        <v>2220106</v>
      </c>
      <c r="E1152" s="196" t="s">
        <v>1130</v>
      </c>
      <c r="F1152" s="179">
        <v>1</v>
      </c>
      <c r="G1152" s="184">
        <v>1</v>
      </c>
      <c r="H1152" s="181">
        <f>G1152/$F1152-1</f>
        <v>0</v>
      </c>
      <c r="I1152" s="192"/>
      <c r="J1152" s="185">
        <v>1</v>
      </c>
    </row>
    <row r="1153" spans="2:10">
      <c r="B1153" s="174" t="str">
        <f t="shared" si="197"/>
        <v>0</v>
      </c>
      <c r="C1153" s="174" t="str">
        <f t="shared" si="198"/>
        <v>0</v>
      </c>
      <c r="D1153" s="177">
        <v>2220107</v>
      </c>
      <c r="E1153" s="196" t="s">
        <v>1131</v>
      </c>
      <c r="F1153" s="179">
        <v>0</v>
      </c>
      <c r="G1153" s="184">
        <v>0</v>
      </c>
      <c r="H1153" s="181" t="s">
        <v>27</v>
      </c>
      <c r="I1153" s="192"/>
      <c r="J1153" s="185">
        <v>1</v>
      </c>
    </row>
    <row r="1154" spans="2:10">
      <c r="B1154" s="174" t="str">
        <f t="shared" si="197"/>
        <v>0</v>
      </c>
      <c r="C1154" s="174" t="str">
        <f t="shared" si="198"/>
        <v>1</v>
      </c>
      <c r="D1154" s="177">
        <v>2220112</v>
      </c>
      <c r="E1154" s="196" t="s">
        <v>1132</v>
      </c>
      <c r="F1154" s="179">
        <v>0</v>
      </c>
      <c r="G1154" s="184">
        <v>0</v>
      </c>
      <c r="H1154" s="181" t="s">
        <v>27</v>
      </c>
      <c r="I1154" s="192"/>
      <c r="J1154" s="185">
        <v>1</v>
      </c>
    </row>
    <row r="1155" spans="2:10">
      <c r="B1155" s="174" t="str">
        <f t="shared" si="197"/>
        <v>0</v>
      </c>
      <c r="C1155" s="174" t="str">
        <f t="shared" si="198"/>
        <v>1</v>
      </c>
      <c r="D1155" s="177">
        <v>2220113</v>
      </c>
      <c r="E1155" s="196" t="s">
        <v>1133</v>
      </c>
      <c r="F1155" s="179">
        <v>0</v>
      </c>
      <c r="G1155" s="184">
        <v>0</v>
      </c>
      <c r="H1155" s="181" t="s">
        <v>27</v>
      </c>
      <c r="I1155" s="192"/>
      <c r="J1155" s="185">
        <v>1</v>
      </c>
    </row>
    <row r="1156" spans="2:10">
      <c r="B1156" s="174" t="str">
        <f t="shared" si="197"/>
        <v>0</v>
      </c>
      <c r="C1156" s="174" t="str">
        <f t="shared" si="198"/>
        <v>1</v>
      </c>
      <c r="D1156" s="177">
        <v>2220114</v>
      </c>
      <c r="E1156" s="196" t="s">
        <v>1134</v>
      </c>
      <c r="F1156" s="179">
        <v>0</v>
      </c>
      <c r="G1156" s="184">
        <v>0</v>
      </c>
      <c r="H1156" s="181" t="s">
        <v>27</v>
      </c>
      <c r="I1156" s="192"/>
      <c r="J1156" s="185">
        <v>1</v>
      </c>
    </row>
    <row r="1157" spans="2:10">
      <c r="B1157" s="174" t="str">
        <f t="shared" si="197"/>
        <v>0</v>
      </c>
      <c r="C1157" s="174" t="str">
        <f t="shared" si="198"/>
        <v>1</v>
      </c>
      <c r="D1157" s="177">
        <v>2220115</v>
      </c>
      <c r="E1157" s="196" t="s">
        <v>1135</v>
      </c>
      <c r="F1157" s="179">
        <v>0</v>
      </c>
      <c r="G1157" s="184">
        <v>0</v>
      </c>
      <c r="H1157" s="181" t="s">
        <v>27</v>
      </c>
      <c r="I1157" s="192"/>
      <c r="J1157" s="185">
        <v>1</v>
      </c>
    </row>
    <row r="1158" spans="2:10">
      <c r="B1158" s="174" t="str">
        <f t="shared" si="197"/>
        <v>0</v>
      </c>
      <c r="C1158" s="174" t="str">
        <f t="shared" si="198"/>
        <v>1</v>
      </c>
      <c r="D1158" s="177">
        <v>2220118</v>
      </c>
      <c r="E1158" s="196" t="s">
        <v>1136</v>
      </c>
      <c r="F1158" s="179">
        <v>0</v>
      </c>
      <c r="G1158" s="184">
        <v>0</v>
      </c>
      <c r="H1158" s="181" t="s">
        <v>27</v>
      </c>
      <c r="I1158" s="192"/>
      <c r="J1158" s="185">
        <v>1</v>
      </c>
    </row>
    <row r="1159" spans="2:10">
      <c r="B1159" s="174" t="str">
        <f t="shared" si="197"/>
        <v>0</v>
      </c>
      <c r="C1159" s="174" t="str">
        <f t="shared" si="198"/>
        <v>1</v>
      </c>
      <c r="D1159" s="177">
        <v>2220119</v>
      </c>
      <c r="E1159" s="196" t="s">
        <v>1137</v>
      </c>
      <c r="F1159" s="179">
        <v>0</v>
      </c>
      <c r="G1159" s="184">
        <v>0</v>
      </c>
      <c r="H1159" s="181" t="s">
        <v>27</v>
      </c>
      <c r="I1159" s="192"/>
      <c r="J1159" s="185">
        <v>1</v>
      </c>
    </row>
    <row r="1160" spans="2:10">
      <c r="B1160" s="174" t="str">
        <f t="shared" si="197"/>
        <v>0</v>
      </c>
      <c r="C1160" s="174" t="str">
        <f t="shared" si="198"/>
        <v>2</v>
      </c>
      <c r="D1160" s="177">
        <v>2220120</v>
      </c>
      <c r="E1160" s="196" t="s">
        <v>1138</v>
      </c>
      <c r="F1160" s="179">
        <v>0</v>
      </c>
      <c r="G1160" s="184">
        <v>0</v>
      </c>
      <c r="H1160" s="181" t="s">
        <v>27</v>
      </c>
      <c r="I1160" s="192"/>
      <c r="J1160" s="185">
        <v>1</v>
      </c>
    </row>
    <row r="1161" spans="2:10">
      <c r="B1161" s="174" t="str">
        <f t="shared" si="197"/>
        <v>0</v>
      </c>
      <c r="C1161" s="174" t="str">
        <f t="shared" ref="C1161:C1224" si="203">MID(D1161,6,1)</f>
        <v>2</v>
      </c>
      <c r="D1161" s="177">
        <v>2220121</v>
      </c>
      <c r="E1161" s="196" t="s">
        <v>1139</v>
      </c>
      <c r="F1161" s="179">
        <v>0</v>
      </c>
      <c r="G1161" s="184">
        <v>0</v>
      </c>
      <c r="H1161" s="181" t="s">
        <v>27</v>
      </c>
      <c r="I1161" s="192"/>
      <c r="J1161" s="185">
        <v>1</v>
      </c>
    </row>
    <row r="1162" spans="2:10">
      <c r="B1162" s="174" t="str">
        <f t="shared" si="197"/>
        <v>0</v>
      </c>
      <c r="C1162" s="174" t="str">
        <f t="shared" si="203"/>
        <v>5</v>
      </c>
      <c r="D1162" s="177">
        <v>2220150</v>
      </c>
      <c r="E1162" s="196" t="s">
        <v>72</v>
      </c>
      <c r="F1162" s="179">
        <v>0</v>
      </c>
      <c r="G1162" s="184">
        <v>0</v>
      </c>
      <c r="H1162" s="181" t="s">
        <v>27</v>
      </c>
      <c r="I1162" s="192"/>
      <c r="J1162" s="185">
        <v>1</v>
      </c>
    </row>
    <row r="1163" spans="2:10">
      <c r="B1163" s="174" t="str">
        <f t="shared" si="197"/>
        <v>0</v>
      </c>
      <c r="C1163" s="174" t="str">
        <f t="shared" si="203"/>
        <v>9</v>
      </c>
      <c r="D1163" s="177">
        <v>2220199</v>
      </c>
      <c r="E1163" s="196" t="s">
        <v>1140</v>
      </c>
      <c r="F1163" s="179">
        <v>2555</v>
      </c>
      <c r="G1163" s="184">
        <v>2293</v>
      </c>
      <c r="H1163" s="181">
        <f>G1163/$F1163-1</f>
        <v>-0.102544031311155</v>
      </c>
      <c r="I1163" s="192"/>
      <c r="J1163" s="185">
        <v>1</v>
      </c>
    </row>
    <row r="1164" spans="2:10">
      <c r="B1164" s="174" t="str">
        <f t="shared" si="197"/>
        <v>0</v>
      </c>
      <c r="C1164" s="174" t="str">
        <f t="shared" si="203"/>
        <v/>
      </c>
      <c r="D1164" s="177">
        <v>22203</v>
      </c>
      <c r="E1164" s="196" t="s">
        <v>1141</v>
      </c>
      <c r="F1164" s="179">
        <f t="shared" ref="F1164:H1164" si="204">SUM(F1165:F1169)</f>
        <v>0</v>
      </c>
      <c r="G1164" s="180">
        <f t="shared" si="204"/>
        <v>0</v>
      </c>
      <c r="H1164" s="181" t="s">
        <v>27</v>
      </c>
      <c r="I1164" s="192"/>
    </row>
    <row r="1165" spans="2:10">
      <c r="B1165" s="174" t="str">
        <f t="shared" si="197"/>
        <v>0</v>
      </c>
      <c r="C1165" s="174" t="str">
        <f t="shared" si="203"/>
        <v>0</v>
      </c>
      <c r="D1165" s="177">
        <v>2220301</v>
      </c>
      <c r="E1165" s="196" t="s">
        <v>1142</v>
      </c>
      <c r="F1165" s="179">
        <v>0</v>
      </c>
      <c r="G1165" s="184">
        <v>0</v>
      </c>
      <c r="H1165" s="181" t="s">
        <v>27</v>
      </c>
      <c r="I1165" s="192"/>
      <c r="J1165" s="185">
        <v>1</v>
      </c>
    </row>
    <row r="1166" spans="2:10">
      <c r="B1166" s="174" t="str">
        <f t="shared" si="197"/>
        <v>0</v>
      </c>
      <c r="C1166" s="174" t="str">
        <f t="shared" si="203"/>
        <v>0</v>
      </c>
      <c r="D1166" s="177">
        <v>2220303</v>
      </c>
      <c r="E1166" s="196" t="s">
        <v>1143</v>
      </c>
      <c r="F1166" s="179">
        <v>0</v>
      </c>
      <c r="G1166" s="184">
        <v>0</v>
      </c>
      <c r="H1166" s="181" t="s">
        <v>27</v>
      </c>
      <c r="I1166" s="192"/>
      <c r="J1166" s="185">
        <v>1</v>
      </c>
    </row>
    <row r="1167" spans="2:10">
      <c r="B1167" s="174" t="str">
        <f t="shared" si="197"/>
        <v>0</v>
      </c>
      <c r="C1167" s="174" t="str">
        <f t="shared" si="203"/>
        <v>0</v>
      </c>
      <c r="D1167" s="177">
        <v>2220304</v>
      </c>
      <c r="E1167" s="196" t="s">
        <v>1144</v>
      </c>
      <c r="F1167" s="179">
        <v>0</v>
      </c>
      <c r="G1167" s="184">
        <v>0</v>
      </c>
      <c r="H1167" s="181" t="s">
        <v>27</v>
      </c>
      <c r="I1167" s="192"/>
      <c r="J1167" s="185">
        <v>1</v>
      </c>
    </row>
    <row r="1168" spans="2:10">
      <c r="B1168" s="174" t="str">
        <f t="shared" si="197"/>
        <v>0</v>
      </c>
      <c r="C1168" s="174" t="str">
        <f t="shared" si="203"/>
        <v>0</v>
      </c>
      <c r="D1168" s="177">
        <v>2220305</v>
      </c>
      <c r="E1168" s="196" t="s">
        <v>1145</v>
      </c>
      <c r="F1168" s="179">
        <v>0</v>
      </c>
      <c r="G1168" s="184">
        <v>0</v>
      </c>
      <c r="H1168" s="181" t="s">
        <v>27</v>
      </c>
      <c r="I1168" s="192"/>
      <c r="J1168" s="185">
        <v>1</v>
      </c>
    </row>
    <row r="1169" spans="2:10">
      <c r="B1169" s="174" t="str">
        <f t="shared" si="197"/>
        <v>0</v>
      </c>
      <c r="C1169" s="174" t="str">
        <f t="shared" si="203"/>
        <v>9</v>
      </c>
      <c r="D1169" s="177">
        <v>2220399</v>
      </c>
      <c r="E1169" s="196" t="s">
        <v>1146</v>
      </c>
      <c r="F1169" s="179">
        <v>0</v>
      </c>
      <c r="G1169" s="184">
        <v>0</v>
      </c>
      <c r="H1169" s="181" t="s">
        <v>27</v>
      </c>
      <c r="I1169" s="192"/>
      <c r="J1169" s="185">
        <v>1</v>
      </c>
    </row>
    <row r="1170" spans="2:10">
      <c r="B1170" s="174" t="str">
        <f t="shared" si="197"/>
        <v>0</v>
      </c>
      <c r="C1170" s="174" t="str">
        <f t="shared" si="203"/>
        <v/>
      </c>
      <c r="D1170" s="177">
        <v>22204</v>
      </c>
      <c r="E1170" s="196" t="s">
        <v>1147</v>
      </c>
      <c r="F1170" s="179">
        <f t="shared" ref="F1170:H1170" si="205">SUM(F1171:F1175)</f>
        <v>1116</v>
      </c>
      <c r="G1170" s="180">
        <f t="shared" si="205"/>
        <v>103</v>
      </c>
      <c r="H1170" s="181">
        <f>G1170/$F1170-1</f>
        <v>-0.907706093189964</v>
      </c>
      <c r="I1170" s="192"/>
    </row>
    <row r="1171" spans="2:10">
      <c r="B1171" s="174" t="str">
        <f t="shared" si="197"/>
        <v>0</v>
      </c>
      <c r="C1171" s="174" t="str">
        <f t="shared" si="203"/>
        <v>0</v>
      </c>
      <c r="D1171" s="177">
        <v>2220401</v>
      </c>
      <c r="E1171" s="196" t="s">
        <v>1148</v>
      </c>
      <c r="F1171" s="179">
        <v>0</v>
      </c>
      <c r="G1171" s="184">
        <v>0</v>
      </c>
      <c r="H1171" s="181" t="s">
        <v>27</v>
      </c>
      <c r="I1171" s="192"/>
      <c r="J1171" s="185">
        <v>1</v>
      </c>
    </row>
    <row r="1172" spans="2:10">
      <c r="B1172" s="174" t="str">
        <f t="shared" si="197"/>
        <v>0</v>
      </c>
      <c r="C1172" s="174" t="str">
        <f t="shared" si="203"/>
        <v>0</v>
      </c>
      <c r="D1172" s="177">
        <v>2220402</v>
      </c>
      <c r="E1172" s="196" t="s">
        <v>1149</v>
      </c>
      <c r="F1172" s="179">
        <v>0</v>
      </c>
      <c r="G1172" s="184">
        <v>0</v>
      </c>
      <c r="H1172" s="181" t="s">
        <v>27</v>
      </c>
      <c r="I1172" s="192"/>
      <c r="J1172" s="185">
        <v>1</v>
      </c>
    </row>
    <row r="1173" spans="2:10">
      <c r="B1173" s="174" t="str">
        <f t="shared" si="197"/>
        <v>0</v>
      </c>
      <c r="C1173" s="174" t="str">
        <f t="shared" si="203"/>
        <v>0</v>
      </c>
      <c r="D1173" s="177">
        <v>2220403</v>
      </c>
      <c r="E1173" s="196" t="s">
        <v>1150</v>
      </c>
      <c r="F1173" s="179">
        <v>632</v>
      </c>
      <c r="G1173" s="184">
        <v>64</v>
      </c>
      <c r="H1173" s="181">
        <f>G1173/$F1173-1</f>
        <v>-0.89873417721519</v>
      </c>
      <c r="I1173" s="192"/>
      <c r="J1173" s="185">
        <v>1</v>
      </c>
    </row>
    <row r="1174" spans="2:10">
      <c r="B1174" s="174" t="str">
        <f t="shared" si="197"/>
        <v>0</v>
      </c>
      <c r="C1174" s="174" t="str">
        <f t="shared" si="203"/>
        <v>0</v>
      </c>
      <c r="D1174" s="177">
        <v>2220404</v>
      </c>
      <c r="E1174" s="196" t="s">
        <v>1151</v>
      </c>
      <c r="F1174" s="179">
        <v>0</v>
      </c>
      <c r="G1174" s="184">
        <v>0</v>
      </c>
      <c r="H1174" s="181" t="s">
        <v>27</v>
      </c>
      <c r="I1174" s="192"/>
      <c r="J1174" s="185">
        <v>1</v>
      </c>
    </row>
    <row r="1175" spans="2:10">
      <c r="B1175" s="174" t="str">
        <f t="shared" si="197"/>
        <v>0</v>
      </c>
      <c r="C1175" s="174" t="str">
        <f t="shared" si="203"/>
        <v>9</v>
      </c>
      <c r="D1175" s="177">
        <v>2220499</v>
      </c>
      <c r="E1175" s="196" t="s">
        <v>1152</v>
      </c>
      <c r="F1175" s="179">
        <v>484</v>
      </c>
      <c r="G1175" s="184">
        <v>39</v>
      </c>
      <c r="H1175" s="181">
        <f>G1175/$F1175-1</f>
        <v>-0.919421487603306</v>
      </c>
      <c r="I1175" s="192"/>
      <c r="J1175" s="185">
        <v>1</v>
      </c>
    </row>
    <row r="1176" spans="2:10">
      <c r="B1176" s="174" t="str">
        <f t="shared" si="197"/>
        <v>0</v>
      </c>
      <c r="C1176" s="174" t="str">
        <f t="shared" si="203"/>
        <v/>
      </c>
      <c r="D1176" s="177">
        <v>22205</v>
      </c>
      <c r="E1176" s="196" t="s">
        <v>1153</v>
      </c>
      <c r="F1176" s="179">
        <f t="shared" ref="F1176:H1176" si="206">SUM(F1177:F1188)</f>
        <v>0</v>
      </c>
      <c r="G1176" s="180">
        <f t="shared" si="206"/>
        <v>0</v>
      </c>
      <c r="H1176" s="181" t="s">
        <v>27</v>
      </c>
      <c r="I1176" s="192"/>
    </row>
    <row r="1177" spans="2:10">
      <c r="B1177" s="174" t="str">
        <f t="shared" si="197"/>
        <v>0</v>
      </c>
      <c r="C1177" s="174" t="str">
        <f t="shared" si="203"/>
        <v>0</v>
      </c>
      <c r="D1177" s="177">
        <v>2220501</v>
      </c>
      <c r="E1177" s="196" t="s">
        <v>1154</v>
      </c>
      <c r="F1177" s="179">
        <v>0</v>
      </c>
      <c r="G1177" s="184">
        <v>0</v>
      </c>
      <c r="H1177" s="181" t="s">
        <v>27</v>
      </c>
      <c r="I1177" s="192"/>
      <c r="J1177" s="185">
        <v>1</v>
      </c>
    </row>
    <row r="1178" spans="2:10">
      <c r="B1178" s="174" t="str">
        <f t="shared" si="197"/>
        <v>0</v>
      </c>
      <c r="C1178" s="174" t="str">
        <f t="shared" si="203"/>
        <v>0</v>
      </c>
      <c r="D1178" s="177">
        <v>2220502</v>
      </c>
      <c r="E1178" s="196" t="s">
        <v>1155</v>
      </c>
      <c r="F1178" s="179">
        <v>0</v>
      </c>
      <c r="G1178" s="184">
        <v>0</v>
      </c>
      <c r="H1178" s="181" t="s">
        <v>27</v>
      </c>
      <c r="I1178" s="192"/>
      <c r="J1178" s="185">
        <v>1</v>
      </c>
    </row>
    <row r="1179" spans="2:10">
      <c r="B1179" s="174" t="str">
        <f t="shared" si="197"/>
        <v>0</v>
      </c>
      <c r="C1179" s="174" t="str">
        <f t="shared" si="203"/>
        <v>0</v>
      </c>
      <c r="D1179" s="177">
        <v>2220503</v>
      </c>
      <c r="E1179" s="196" t="s">
        <v>1156</v>
      </c>
      <c r="F1179" s="179">
        <v>0</v>
      </c>
      <c r="G1179" s="184">
        <v>0</v>
      </c>
      <c r="H1179" s="181" t="s">
        <v>27</v>
      </c>
      <c r="I1179" s="192"/>
      <c r="J1179" s="185">
        <v>1</v>
      </c>
    </row>
    <row r="1180" spans="2:10">
      <c r="B1180" s="174" t="str">
        <f t="shared" si="197"/>
        <v>0</v>
      </c>
      <c r="C1180" s="174" t="str">
        <f t="shared" si="203"/>
        <v>0</v>
      </c>
      <c r="D1180" s="177">
        <v>2220504</v>
      </c>
      <c r="E1180" s="196" t="s">
        <v>1157</v>
      </c>
      <c r="F1180" s="179">
        <v>0</v>
      </c>
      <c r="G1180" s="184">
        <v>0</v>
      </c>
      <c r="H1180" s="181" t="s">
        <v>27</v>
      </c>
      <c r="I1180" s="192"/>
      <c r="J1180" s="185">
        <v>1</v>
      </c>
    </row>
    <row r="1181" spans="2:10">
      <c r="B1181" s="174" t="str">
        <f t="shared" si="197"/>
        <v>0</v>
      </c>
      <c r="C1181" s="174" t="str">
        <f t="shared" si="203"/>
        <v>0</v>
      </c>
      <c r="D1181" s="177">
        <v>2220505</v>
      </c>
      <c r="E1181" s="196" t="s">
        <v>1158</v>
      </c>
      <c r="F1181" s="179">
        <v>0</v>
      </c>
      <c r="G1181" s="184">
        <v>0</v>
      </c>
      <c r="H1181" s="181" t="s">
        <v>27</v>
      </c>
      <c r="I1181" s="192"/>
      <c r="J1181" s="185">
        <v>1</v>
      </c>
    </row>
    <row r="1182" spans="2:10">
      <c r="B1182" s="174" t="str">
        <f t="shared" si="197"/>
        <v>0</v>
      </c>
      <c r="C1182" s="174" t="str">
        <f t="shared" si="203"/>
        <v>0</v>
      </c>
      <c r="D1182" s="177">
        <v>2220506</v>
      </c>
      <c r="E1182" s="196" t="s">
        <v>1159</v>
      </c>
      <c r="F1182" s="179">
        <v>0</v>
      </c>
      <c r="G1182" s="184">
        <v>0</v>
      </c>
      <c r="H1182" s="181" t="s">
        <v>27</v>
      </c>
      <c r="I1182" s="192"/>
      <c r="J1182" s="185">
        <v>1</v>
      </c>
    </row>
    <row r="1183" spans="2:10">
      <c r="B1183" s="174" t="str">
        <f t="shared" si="197"/>
        <v>0</v>
      </c>
      <c r="C1183" s="174" t="str">
        <f t="shared" si="203"/>
        <v>0</v>
      </c>
      <c r="D1183" s="177">
        <v>2220507</v>
      </c>
      <c r="E1183" s="196" t="s">
        <v>1160</v>
      </c>
      <c r="F1183" s="179">
        <v>0</v>
      </c>
      <c r="G1183" s="184">
        <v>0</v>
      </c>
      <c r="H1183" s="181" t="s">
        <v>27</v>
      </c>
      <c r="I1183" s="192"/>
      <c r="J1183" s="185">
        <v>1</v>
      </c>
    </row>
    <row r="1184" spans="2:10">
      <c r="B1184" s="174" t="str">
        <f t="shared" si="197"/>
        <v>0</v>
      </c>
      <c r="C1184" s="174" t="str">
        <f t="shared" si="203"/>
        <v>0</v>
      </c>
      <c r="D1184" s="177">
        <v>2220508</v>
      </c>
      <c r="E1184" s="196" t="s">
        <v>1161</v>
      </c>
      <c r="F1184" s="179">
        <v>0</v>
      </c>
      <c r="G1184" s="184">
        <v>0</v>
      </c>
      <c r="H1184" s="181" t="s">
        <v>27</v>
      </c>
      <c r="I1184" s="192"/>
      <c r="J1184" s="185">
        <v>1</v>
      </c>
    </row>
    <row r="1185" spans="2:10">
      <c r="B1185" s="174" t="str">
        <f t="shared" ref="B1185:B1248" si="207">MID(D1185,4,1)</f>
        <v>0</v>
      </c>
      <c r="C1185" s="174" t="str">
        <f t="shared" si="203"/>
        <v>0</v>
      </c>
      <c r="D1185" s="177">
        <v>2220509</v>
      </c>
      <c r="E1185" s="196" t="s">
        <v>1162</v>
      </c>
      <c r="F1185" s="179">
        <v>0</v>
      </c>
      <c r="G1185" s="184">
        <v>0</v>
      </c>
      <c r="H1185" s="181" t="s">
        <v>27</v>
      </c>
      <c r="I1185" s="192"/>
      <c r="J1185" s="185">
        <v>1</v>
      </c>
    </row>
    <row r="1186" spans="2:10">
      <c r="B1186" s="174" t="str">
        <f t="shared" si="207"/>
        <v>0</v>
      </c>
      <c r="C1186" s="174" t="str">
        <f t="shared" si="203"/>
        <v>1</v>
      </c>
      <c r="D1186" s="177">
        <v>2220510</v>
      </c>
      <c r="E1186" s="196" t="s">
        <v>1163</v>
      </c>
      <c r="F1186" s="179">
        <v>0</v>
      </c>
      <c r="G1186" s="184">
        <v>0</v>
      </c>
      <c r="H1186" s="181" t="s">
        <v>27</v>
      </c>
      <c r="I1186" s="192"/>
      <c r="J1186" s="185">
        <v>1</v>
      </c>
    </row>
    <row r="1187" spans="2:10">
      <c r="B1187" s="174" t="str">
        <f t="shared" si="207"/>
        <v>0</v>
      </c>
      <c r="C1187" s="174" t="str">
        <f t="shared" si="203"/>
        <v>1</v>
      </c>
      <c r="D1187" s="177">
        <v>2220511</v>
      </c>
      <c r="E1187" s="196" t="s">
        <v>1164</v>
      </c>
      <c r="F1187" s="179">
        <v>0</v>
      </c>
      <c r="G1187" s="184">
        <v>0</v>
      </c>
      <c r="H1187" s="181" t="s">
        <v>27</v>
      </c>
      <c r="I1187" s="192"/>
      <c r="J1187" s="185">
        <v>1</v>
      </c>
    </row>
    <row r="1188" spans="2:10">
      <c r="B1188" s="174" t="str">
        <f t="shared" si="207"/>
        <v>0</v>
      </c>
      <c r="C1188" s="174" t="str">
        <f t="shared" si="203"/>
        <v>9</v>
      </c>
      <c r="D1188" s="177">
        <v>2220599</v>
      </c>
      <c r="E1188" s="196" t="s">
        <v>1165</v>
      </c>
      <c r="F1188" s="179">
        <v>0</v>
      </c>
      <c r="G1188" s="184">
        <v>0</v>
      </c>
      <c r="H1188" s="181" t="s">
        <v>27</v>
      </c>
      <c r="I1188" s="192"/>
      <c r="J1188" s="185">
        <v>1</v>
      </c>
    </row>
    <row r="1189" spans="2:10">
      <c r="B1189" s="174" t="str">
        <f t="shared" si="207"/>
        <v/>
      </c>
      <c r="C1189" s="174" t="str">
        <f t="shared" si="203"/>
        <v/>
      </c>
      <c r="D1189" s="177">
        <v>224</v>
      </c>
      <c r="E1189" s="196" t="s">
        <v>1166</v>
      </c>
      <c r="F1189" s="179">
        <f t="shared" ref="F1189:H1189" si="208">SUM(F1190,F1201,F1207,F1215,F1228,F1232,F1236)</f>
        <v>2955</v>
      </c>
      <c r="G1189" s="180">
        <f t="shared" si="208"/>
        <v>4021</v>
      </c>
      <c r="H1189" s="181">
        <f>G1189/$F1189-1</f>
        <v>0.360744500846024</v>
      </c>
      <c r="I1189" s="192"/>
    </row>
    <row r="1190" spans="2:10">
      <c r="B1190" s="174" t="str">
        <f t="shared" si="207"/>
        <v>0</v>
      </c>
      <c r="C1190" s="174" t="str">
        <f t="shared" si="203"/>
        <v/>
      </c>
      <c r="D1190" s="177">
        <v>22401</v>
      </c>
      <c r="E1190" s="196" t="s">
        <v>1167</v>
      </c>
      <c r="F1190" s="179">
        <f t="shared" ref="F1190:H1190" si="209">SUM(F1191:F1200)</f>
        <v>780</v>
      </c>
      <c r="G1190" s="180">
        <f t="shared" si="209"/>
        <v>501</v>
      </c>
      <c r="H1190" s="181">
        <f>G1190/$F1190-1</f>
        <v>-0.357692307692308</v>
      </c>
      <c r="I1190" s="192"/>
    </row>
    <row r="1191" spans="2:10">
      <c r="B1191" s="174" t="str">
        <f t="shared" si="207"/>
        <v>0</v>
      </c>
      <c r="C1191" s="174" t="str">
        <f t="shared" si="203"/>
        <v>0</v>
      </c>
      <c r="D1191" s="177">
        <v>2240101</v>
      </c>
      <c r="E1191" s="196" t="s">
        <v>54</v>
      </c>
      <c r="F1191" s="179">
        <v>256</v>
      </c>
      <c r="G1191" s="184">
        <v>281</v>
      </c>
      <c r="H1191" s="181">
        <f>G1191/$F1191-1</f>
        <v>0.09765625</v>
      </c>
      <c r="I1191" s="192"/>
      <c r="J1191" s="185">
        <v>1</v>
      </c>
    </row>
    <row r="1192" spans="2:10">
      <c r="B1192" s="174" t="str">
        <f t="shared" si="207"/>
        <v>0</v>
      </c>
      <c r="C1192" s="174" t="str">
        <f t="shared" si="203"/>
        <v>0</v>
      </c>
      <c r="D1192" s="177">
        <v>2240102</v>
      </c>
      <c r="E1192" s="196" t="s">
        <v>56</v>
      </c>
      <c r="F1192" s="179">
        <v>140</v>
      </c>
      <c r="G1192" s="184">
        <v>33</v>
      </c>
      <c r="H1192" s="181">
        <f>G1192/$F1192-1</f>
        <v>-0.764285714285714</v>
      </c>
      <c r="I1192" s="192"/>
      <c r="J1192" s="185">
        <v>1</v>
      </c>
    </row>
    <row r="1193" spans="2:10">
      <c r="B1193" s="174" t="str">
        <f t="shared" si="207"/>
        <v>0</v>
      </c>
      <c r="C1193" s="174" t="str">
        <f t="shared" si="203"/>
        <v>0</v>
      </c>
      <c r="D1193" s="177">
        <v>2240103</v>
      </c>
      <c r="E1193" s="196" t="s">
        <v>58</v>
      </c>
      <c r="F1193" s="179">
        <v>0</v>
      </c>
      <c r="G1193" s="184">
        <v>0</v>
      </c>
      <c r="H1193" s="181" t="s">
        <v>27</v>
      </c>
      <c r="I1193" s="192"/>
      <c r="J1193" s="185">
        <v>1</v>
      </c>
    </row>
    <row r="1194" spans="2:10">
      <c r="B1194" s="174" t="str">
        <f t="shared" si="207"/>
        <v>0</v>
      </c>
      <c r="C1194" s="174" t="str">
        <f t="shared" si="203"/>
        <v>0</v>
      </c>
      <c r="D1194" s="177">
        <v>2240104</v>
      </c>
      <c r="E1194" s="196" t="s">
        <v>1168</v>
      </c>
      <c r="F1194" s="179">
        <v>0</v>
      </c>
      <c r="G1194" s="184">
        <v>0</v>
      </c>
      <c r="H1194" s="181" t="s">
        <v>27</v>
      </c>
      <c r="I1194" s="192"/>
      <c r="J1194" s="185">
        <v>1</v>
      </c>
    </row>
    <row r="1195" spans="2:10">
      <c r="B1195" s="174" t="str">
        <f t="shared" si="207"/>
        <v>0</v>
      </c>
      <c r="C1195" s="174" t="str">
        <f t="shared" si="203"/>
        <v>0</v>
      </c>
      <c r="D1195" s="177">
        <v>2240105</v>
      </c>
      <c r="E1195" s="196" t="s">
        <v>1169</v>
      </c>
      <c r="F1195" s="179">
        <v>0</v>
      </c>
      <c r="G1195" s="184">
        <v>0</v>
      </c>
      <c r="H1195" s="181" t="s">
        <v>27</v>
      </c>
      <c r="I1195" s="192"/>
      <c r="J1195" s="185">
        <v>1</v>
      </c>
    </row>
    <row r="1196" spans="2:10">
      <c r="B1196" s="174" t="str">
        <f t="shared" si="207"/>
        <v>0</v>
      </c>
      <c r="C1196" s="174" t="str">
        <f t="shared" si="203"/>
        <v>0</v>
      </c>
      <c r="D1196" s="177">
        <v>2240106</v>
      </c>
      <c r="E1196" s="196" t="s">
        <v>1170</v>
      </c>
      <c r="F1196" s="179">
        <v>51</v>
      </c>
      <c r="G1196" s="184">
        <v>63</v>
      </c>
      <c r="H1196" s="181">
        <f>G1196/$F1196-1</f>
        <v>0.235294117647059</v>
      </c>
      <c r="I1196" s="192"/>
      <c r="J1196" s="185">
        <v>1</v>
      </c>
    </row>
    <row r="1197" spans="2:10">
      <c r="B1197" s="174" t="str">
        <f t="shared" si="207"/>
        <v>0</v>
      </c>
      <c r="C1197" s="174" t="str">
        <f t="shared" si="203"/>
        <v>0</v>
      </c>
      <c r="D1197" s="177">
        <v>2240108</v>
      </c>
      <c r="E1197" s="196" t="s">
        <v>1171</v>
      </c>
      <c r="F1197" s="179">
        <v>0</v>
      </c>
      <c r="G1197" s="184">
        <v>0</v>
      </c>
      <c r="H1197" s="181" t="s">
        <v>27</v>
      </c>
      <c r="I1197" s="192"/>
      <c r="J1197" s="185">
        <v>1</v>
      </c>
    </row>
    <row r="1198" spans="2:10">
      <c r="B1198" s="174" t="str">
        <f t="shared" si="207"/>
        <v>0</v>
      </c>
      <c r="C1198" s="174" t="str">
        <f t="shared" si="203"/>
        <v>0</v>
      </c>
      <c r="D1198" s="177">
        <v>2240109</v>
      </c>
      <c r="E1198" s="196" t="s">
        <v>1172</v>
      </c>
      <c r="F1198" s="179">
        <v>0</v>
      </c>
      <c r="G1198" s="184">
        <v>9</v>
      </c>
      <c r="H1198" s="181" t="s">
        <v>27</v>
      </c>
      <c r="I1198" s="192"/>
      <c r="J1198" s="185">
        <v>1</v>
      </c>
    </row>
    <row r="1199" spans="2:10">
      <c r="B1199" s="174" t="str">
        <f t="shared" si="207"/>
        <v>0</v>
      </c>
      <c r="C1199" s="174" t="str">
        <f t="shared" si="203"/>
        <v>5</v>
      </c>
      <c r="D1199" s="177">
        <v>2240150</v>
      </c>
      <c r="E1199" s="196" t="s">
        <v>72</v>
      </c>
      <c r="F1199" s="179">
        <v>0</v>
      </c>
      <c r="G1199" s="184">
        <v>0</v>
      </c>
      <c r="H1199" s="181" t="s">
        <v>27</v>
      </c>
      <c r="I1199" s="192"/>
      <c r="J1199" s="185">
        <v>1</v>
      </c>
    </row>
    <row r="1200" spans="2:10">
      <c r="B1200" s="174" t="str">
        <f t="shared" si="207"/>
        <v>0</v>
      </c>
      <c r="C1200" s="174" t="str">
        <f t="shared" si="203"/>
        <v>9</v>
      </c>
      <c r="D1200" s="177">
        <v>2240199</v>
      </c>
      <c r="E1200" s="196" t="s">
        <v>1173</v>
      </c>
      <c r="F1200" s="179">
        <v>333</v>
      </c>
      <c r="G1200" s="184">
        <v>115</v>
      </c>
      <c r="H1200" s="181">
        <f>G1200/$F1200-1</f>
        <v>-0.654654654654655</v>
      </c>
      <c r="I1200" s="192"/>
      <c r="J1200" s="185">
        <v>1</v>
      </c>
    </row>
    <row r="1201" spans="2:10">
      <c r="B1201" s="174" t="str">
        <f t="shared" si="207"/>
        <v>0</v>
      </c>
      <c r="C1201" s="174" t="str">
        <f t="shared" si="203"/>
        <v/>
      </c>
      <c r="D1201" s="177">
        <v>22402</v>
      </c>
      <c r="E1201" s="196" t="s">
        <v>1174</v>
      </c>
      <c r="F1201" s="179">
        <f t="shared" ref="F1201:H1201" si="210">SUM(F1202:F1206)</f>
        <v>1133</v>
      </c>
      <c r="G1201" s="180">
        <f t="shared" si="210"/>
        <v>1676</v>
      </c>
      <c r="H1201" s="181">
        <f>G1201/$F1201-1</f>
        <v>0.479258605472198</v>
      </c>
      <c r="I1201" s="192"/>
    </row>
    <row r="1202" spans="2:10">
      <c r="B1202" s="174" t="str">
        <f t="shared" si="207"/>
        <v>0</v>
      </c>
      <c r="C1202" s="174" t="str">
        <f t="shared" si="203"/>
        <v>0</v>
      </c>
      <c r="D1202" s="177">
        <v>2240201</v>
      </c>
      <c r="E1202" s="196" t="s">
        <v>54</v>
      </c>
      <c r="F1202" s="179">
        <v>0</v>
      </c>
      <c r="G1202" s="184">
        <v>0</v>
      </c>
      <c r="H1202" s="181" t="s">
        <v>27</v>
      </c>
      <c r="I1202" s="192"/>
      <c r="J1202" s="185">
        <v>1</v>
      </c>
    </row>
    <row r="1203" spans="2:10">
      <c r="B1203" s="174" t="str">
        <f t="shared" si="207"/>
        <v>0</v>
      </c>
      <c r="C1203" s="174" t="str">
        <f t="shared" si="203"/>
        <v>0</v>
      </c>
      <c r="D1203" s="177">
        <v>2240202</v>
      </c>
      <c r="E1203" s="196" t="s">
        <v>56</v>
      </c>
      <c r="F1203" s="179">
        <v>0</v>
      </c>
      <c r="G1203" s="184">
        <v>0</v>
      </c>
      <c r="H1203" s="181" t="s">
        <v>27</v>
      </c>
      <c r="I1203" s="192"/>
      <c r="J1203" s="185">
        <v>1</v>
      </c>
    </row>
    <row r="1204" spans="2:10">
      <c r="B1204" s="174" t="str">
        <f t="shared" si="207"/>
        <v>0</v>
      </c>
      <c r="C1204" s="174" t="str">
        <f t="shared" si="203"/>
        <v>0</v>
      </c>
      <c r="D1204" s="177">
        <v>2240203</v>
      </c>
      <c r="E1204" s="196" t="s">
        <v>58</v>
      </c>
      <c r="F1204" s="179">
        <v>0</v>
      </c>
      <c r="G1204" s="184">
        <v>0</v>
      </c>
      <c r="H1204" s="181" t="s">
        <v>27</v>
      </c>
      <c r="I1204" s="192"/>
      <c r="J1204" s="185">
        <v>1</v>
      </c>
    </row>
    <row r="1205" spans="2:10">
      <c r="B1205" s="174" t="str">
        <f t="shared" si="207"/>
        <v>0</v>
      </c>
      <c r="C1205" s="174" t="str">
        <f t="shared" si="203"/>
        <v>0</v>
      </c>
      <c r="D1205" s="177">
        <v>2240204</v>
      </c>
      <c r="E1205" s="196" t="s">
        <v>1175</v>
      </c>
      <c r="F1205" s="179">
        <v>1133</v>
      </c>
      <c r="G1205" s="184">
        <v>1676</v>
      </c>
      <c r="H1205" s="181">
        <f>G1205/$F1205-1</f>
        <v>0.479258605472198</v>
      </c>
      <c r="I1205" s="192"/>
      <c r="J1205" s="185">
        <v>1</v>
      </c>
    </row>
    <row r="1206" spans="2:10">
      <c r="B1206" s="174" t="str">
        <f t="shared" si="207"/>
        <v>0</v>
      </c>
      <c r="C1206" s="174" t="str">
        <f t="shared" si="203"/>
        <v>9</v>
      </c>
      <c r="D1206" s="177">
        <v>2240299</v>
      </c>
      <c r="E1206" s="196" t="s">
        <v>1176</v>
      </c>
      <c r="F1206" s="179">
        <v>0</v>
      </c>
      <c r="G1206" s="184">
        <v>0</v>
      </c>
      <c r="H1206" s="181" t="s">
        <v>27</v>
      </c>
      <c r="I1206" s="192"/>
      <c r="J1206" s="185">
        <v>1</v>
      </c>
    </row>
    <row r="1207" spans="2:10">
      <c r="B1207" s="174" t="str">
        <f t="shared" si="207"/>
        <v>0</v>
      </c>
      <c r="C1207" s="174" t="str">
        <f t="shared" si="203"/>
        <v/>
      </c>
      <c r="D1207" s="177">
        <v>22404</v>
      </c>
      <c r="E1207" s="196" t="s">
        <v>1177</v>
      </c>
      <c r="F1207" s="179">
        <f t="shared" ref="F1207:H1207" si="211">SUM(F1208:F1214)</f>
        <v>0</v>
      </c>
      <c r="G1207" s="180">
        <f t="shared" si="211"/>
        <v>0</v>
      </c>
      <c r="H1207" s="181" t="s">
        <v>27</v>
      </c>
      <c r="I1207" s="192"/>
    </row>
    <row r="1208" spans="2:10">
      <c r="B1208" s="174" t="str">
        <f t="shared" si="207"/>
        <v>0</v>
      </c>
      <c r="C1208" s="174" t="str">
        <f t="shared" si="203"/>
        <v>0</v>
      </c>
      <c r="D1208" s="177">
        <v>2240401</v>
      </c>
      <c r="E1208" s="196" t="s">
        <v>54</v>
      </c>
      <c r="F1208" s="179">
        <v>0</v>
      </c>
      <c r="G1208" s="184">
        <v>0</v>
      </c>
      <c r="H1208" s="181" t="s">
        <v>27</v>
      </c>
      <c r="I1208" s="192"/>
      <c r="J1208" s="185">
        <v>1</v>
      </c>
    </row>
    <row r="1209" spans="2:10">
      <c r="B1209" s="174" t="str">
        <f t="shared" si="207"/>
        <v>0</v>
      </c>
      <c r="C1209" s="174" t="str">
        <f t="shared" si="203"/>
        <v>0</v>
      </c>
      <c r="D1209" s="177">
        <v>2240402</v>
      </c>
      <c r="E1209" s="196" t="s">
        <v>56</v>
      </c>
      <c r="F1209" s="179">
        <v>0</v>
      </c>
      <c r="G1209" s="184">
        <v>0</v>
      </c>
      <c r="H1209" s="181" t="s">
        <v>27</v>
      </c>
      <c r="I1209" s="192"/>
      <c r="J1209" s="185">
        <v>1</v>
      </c>
    </row>
    <row r="1210" spans="2:10">
      <c r="B1210" s="174" t="str">
        <f t="shared" si="207"/>
        <v>0</v>
      </c>
      <c r="C1210" s="174" t="str">
        <f t="shared" si="203"/>
        <v>0</v>
      </c>
      <c r="D1210" s="177">
        <v>2240403</v>
      </c>
      <c r="E1210" s="196" t="s">
        <v>58</v>
      </c>
      <c r="F1210" s="179">
        <v>0</v>
      </c>
      <c r="G1210" s="184">
        <v>0</v>
      </c>
      <c r="H1210" s="181" t="s">
        <v>27</v>
      </c>
      <c r="I1210" s="192"/>
      <c r="J1210" s="185">
        <v>1</v>
      </c>
    </row>
    <row r="1211" spans="2:10">
      <c r="B1211" s="174" t="str">
        <f t="shared" si="207"/>
        <v>0</v>
      </c>
      <c r="C1211" s="174" t="str">
        <f t="shared" si="203"/>
        <v>0</v>
      </c>
      <c r="D1211" s="177">
        <v>2240404</v>
      </c>
      <c r="E1211" s="196" t="s">
        <v>1178</v>
      </c>
      <c r="F1211" s="179">
        <v>0</v>
      </c>
      <c r="G1211" s="184">
        <v>0</v>
      </c>
      <c r="H1211" s="181" t="s">
        <v>27</v>
      </c>
      <c r="I1211" s="192"/>
      <c r="J1211" s="185">
        <v>1</v>
      </c>
    </row>
    <row r="1212" spans="2:10">
      <c r="B1212" s="174" t="str">
        <f t="shared" si="207"/>
        <v>0</v>
      </c>
      <c r="C1212" s="174" t="str">
        <f t="shared" si="203"/>
        <v>0</v>
      </c>
      <c r="D1212" s="177">
        <v>2240405</v>
      </c>
      <c r="E1212" s="196" t="s">
        <v>1179</v>
      </c>
      <c r="F1212" s="179">
        <v>0</v>
      </c>
      <c r="G1212" s="184">
        <v>0</v>
      </c>
      <c r="H1212" s="181" t="s">
        <v>27</v>
      </c>
      <c r="I1212" s="192"/>
      <c r="J1212" s="185">
        <v>1</v>
      </c>
    </row>
    <row r="1213" spans="2:10">
      <c r="B1213" s="174" t="str">
        <f t="shared" si="207"/>
        <v>0</v>
      </c>
      <c r="C1213" s="174" t="str">
        <f t="shared" si="203"/>
        <v>5</v>
      </c>
      <c r="D1213" s="177">
        <v>2240450</v>
      </c>
      <c r="E1213" s="196" t="s">
        <v>72</v>
      </c>
      <c r="F1213" s="179">
        <v>0</v>
      </c>
      <c r="G1213" s="184">
        <v>0</v>
      </c>
      <c r="H1213" s="181" t="s">
        <v>27</v>
      </c>
      <c r="I1213" s="192"/>
      <c r="J1213" s="185">
        <v>1</v>
      </c>
    </row>
    <row r="1214" spans="2:10">
      <c r="B1214" s="174" t="str">
        <f t="shared" si="207"/>
        <v>0</v>
      </c>
      <c r="C1214" s="174" t="str">
        <f t="shared" si="203"/>
        <v>9</v>
      </c>
      <c r="D1214" s="177">
        <v>2240499</v>
      </c>
      <c r="E1214" s="196" t="s">
        <v>1180</v>
      </c>
      <c r="F1214" s="179">
        <v>0</v>
      </c>
      <c r="G1214" s="184">
        <v>0</v>
      </c>
      <c r="H1214" s="181" t="s">
        <v>27</v>
      </c>
      <c r="I1214" s="192"/>
      <c r="J1214" s="185">
        <v>1</v>
      </c>
    </row>
    <row r="1215" spans="2:10">
      <c r="B1215" s="174" t="str">
        <f t="shared" si="207"/>
        <v>0</v>
      </c>
      <c r="C1215" s="174" t="str">
        <f t="shared" si="203"/>
        <v/>
      </c>
      <c r="D1215" s="177">
        <v>22405</v>
      </c>
      <c r="E1215" s="196" t="s">
        <v>1181</v>
      </c>
      <c r="F1215" s="179">
        <f t="shared" ref="F1215:H1215" si="212">SUM(F1216:F1227)</f>
        <v>88</v>
      </c>
      <c r="G1215" s="180">
        <f t="shared" si="212"/>
        <v>79</v>
      </c>
      <c r="H1215" s="181">
        <f>G1215/$F1215-1</f>
        <v>-0.102272727272727</v>
      </c>
      <c r="I1215" s="192"/>
    </row>
    <row r="1216" spans="2:10">
      <c r="B1216" s="174" t="str">
        <f t="shared" si="207"/>
        <v>0</v>
      </c>
      <c r="C1216" s="174" t="str">
        <f t="shared" si="203"/>
        <v>0</v>
      </c>
      <c r="D1216" s="177">
        <v>2240501</v>
      </c>
      <c r="E1216" s="196" t="s">
        <v>54</v>
      </c>
      <c r="F1216" s="179">
        <v>73</v>
      </c>
      <c r="G1216" s="184">
        <v>64</v>
      </c>
      <c r="H1216" s="181">
        <f>G1216/$F1216-1</f>
        <v>-0.123287671232877</v>
      </c>
      <c r="I1216" s="192"/>
      <c r="J1216" s="185">
        <v>1</v>
      </c>
    </row>
    <row r="1217" spans="2:10">
      <c r="B1217" s="174" t="str">
        <f t="shared" si="207"/>
        <v>0</v>
      </c>
      <c r="C1217" s="174" t="str">
        <f t="shared" si="203"/>
        <v>0</v>
      </c>
      <c r="D1217" s="177">
        <v>2240502</v>
      </c>
      <c r="E1217" s="196" t="s">
        <v>56</v>
      </c>
      <c r="F1217" s="179">
        <v>15</v>
      </c>
      <c r="G1217" s="184">
        <v>15</v>
      </c>
      <c r="H1217" s="181">
        <f>G1217/$F1217-1</f>
        <v>0</v>
      </c>
      <c r="I1217" s="192"/>
      <c r="J1217" s="185">
        <v>1</v>
      </c>
    </row>
    <row r="1218" spans="2:10">
      <c r="B1218" s="174" t="str">
        <f t="shared" si="207"/>
        <v>0</v>
      </c>
      <c r="C1218" s="174" t="str">
        <f t="shared" si="203"/>
        <v>0</v>
      </c>
      <c r="D1218" s="177">
        <v>2240503</v>
      </c>
      <c r="E1218" s="196" t="s">
        <v>58</v>
      </c>
      <c r="F1218" s="179">
        <v>0</v>
      </c>
      <c r="G1218" s="184">
        <v>0</v>
      </c>
      <c r="H1218" s="181" t="s">
        <v>27</v>
      </c>
      <c r="I1218" s="192"/>
      <c r="J1218" s="185">
        <v>1</v>
      </c>
    </row>
    <row r="1219" spans="2:10">
      <c r="B1219" s="174" t="str">
        <f t="shared" si="207"/>
        <v>0</v>
      </c>
      <c r="C1219" s="174" t="str">
        <f t="shared" si="203"/>
        <v>0</v>
      </c>
      <c r="D1219" s="177">
        <v>2240504</v>
      </c>
      <c r="E1219" s="196" t="s">
        <v>1182</v>
      </c>
      <c r="F1219" s="179">
        <v>0</v>
      </c>
      <c r="G1219" s="184">
        <v>0</v>
      </c>
      <c r="H1219" s="181" t="s">
        <v>27</v>
      </c>
      <c r="I1219" s="192"/>
      <c r="J1219" s="185">
        <v>1</v>
      </c>
    </row>
    <row r="1220" spans="2:10">
      <c r="B1220" s="174" t="str">
        <f t="shared" si="207"/>
        <v>0</v>
      </c>
      <c r="C1220" s="174" t="str">
        <f t="shared" si="203"/>
        <v>0</v>
      </c>
      <c r="D1220" s="177">
        <v>2240505</v>
      </c>
      <c r="E1220" s="196" t="s">
        <v>1183</v>
      </c>
      <c r="F1220" s="179">
        <v>0</v>
      </c>
      <c r="G1220" s="184">
        <v>0</v>
      </c>
      <c r="H1220" s="181" t="s">
        <v>27</v>
      </c>
      <c r="I1220" s="192"/>
      <c r="J1220" s="185">
        <v>1</v>
      </c>
    </row>
    <row r="1221" spans="2:10">
      <c r="B1221" s="174" t="str">
        <f t="shared" si="207"/>
        <v>0</v>
      </c>
      <c r="C1221" s="174" t="str">
        <f t="shared" si="203"/>
        <v>0</v>
      </c>
      <c r="D1221" s="177">
        <v>2240506</v>
      </c>
      <c r="E1221" s="196" t="s">
        <v>1184</v>
      </c>
      <c r="F1221" s="179">
        <v>0</v>
      </c>
      <c r="G1221" s="184">
        <v>0</v>
      </c>
      <c r="H1221" s="181" t="s">
        <v>27</v>
      </c>
      <c r="I1221" s="192"/>
      <c r="J1221" s="185">
        <v>1</v>
      </c>
    </row>
    <row r="1222" spans="2:10">
      <c r="B1222" s="174" t="str">
        <f t="shared" si="207"/>
        <v>0</v>
      </c>
      <c r="C1222" s="174" t="str">
        <f t="shared" si="203"/>
        <v>0</v>
      </c>
      <c r="D1222" s="177">
        <v>2240507</v>
      </c>
      <c r="E1222" s="196" t="s">
        <v>1185</v>
      </c>
      <c r="F1222" s="179">
        <v>0</v>
      </c>
      <c r="G1222" s="184">
        <v>0</v>
      </c>
      <c r="H1222" s="181" t="s">
        <v>27</v>
      </c>
      <c r="I1222" s="192"/>
      <c r="J1222" s="185">
        <v>1</v>
      </c>
    </row>
    <row r="1223" spans="2:10">
      <c r="B1223" s="174" t="str">
        <f t="shared" si="207"/>
        <v>0</v>
      </c>
      <c r="C1223" s="174" t="str">
        <f t="shared" si="203"/>
        <v>0</v>
      </c>
      <c r="D1223" s="177">
        <v>2240508</v>
      </c>
      <c r="E1223" s="196" t="s">
        <v>1186</v>
      </c>
      <c r="F1223" s="179">
        <v>0</v>
      </c>
      <c r="G1223" s="184">
        <v>0</v>
      </c>
      <c r="H1223" s="181" t="s">
        <v>27</v>
      </c>
      <c r="I1223" s="192"/>
      <c r="J1223" s="185">
        <v>1</v>
      </c>
    </row>
    <row r="1224" spans="2:10">
      <c r="B1224" s="174" t="str">
        <f t="shared" si="207"/>
        <v>0</v>
      </c>
      <c r="C1224" s="174" t="str">
        <f t="shared" si="203"/>
        <v>0</v>
      </c>
      <c r="D1224" s="177">
        <v>2240509</v>
      </c>
      <c r="E1224" s="196" t="s">
        <v>1187</v>
      </c>
      <c r="F1224" s="179">
        <v>0</v>
      </c>
      <c r="G1224" s="184">
        <v>0</v>
      </c>
      <c r="H1224" s="181" t="s">
        <v>27</v>
      </c>
      <c r="I1224" s="192"/>
      <c r="J1224" s="185">
        <v>1</v>
      </c>
    </row>
    <row r="1225" spans="2:10">
      <c r="B1225" s="174" t="str">
        <f t="shared" si="207"/>
        <v>0</v>
      </c>
      <c r="C1225" s="174" t="str">
        <f t="shared" ref="C1225:C1249" si="213">MID(D1225,6,1)</f>
        <v>1</v>
      </c>
      <c r="D1225" s="177">
        <v>2240510</v>
      </c>
      <c r="E1225" s="196" t="s">
        <v>1188</v>
      </c>
      <c r="F1225" s="179">
        <v>0</v>
      </c>
      <c r="G1225" s="184">
        <v>0</v>
      </c>
      <c r="H1225" s="181" t="s">
        <v>27</v>
      </c>
      <c r="I1225" s="192"/>
      <c r="J1225" s="185">
        <v>1</v>
      </c>
    </row>
    <row r="1226" spans="2:10">
      <c r="B1226" s="174" t="str">
        <f t="shared" si="207"/>
        <v>0</v>
      </c>
      <c r="C1226" s="174" t="str">
        <f t="shared" si="213"/>
        <v>5</v>
      </c>
      <c r="D1226" s="177">
        <v>2240550</v>
      </c>
      <c r="E1226" s="196" t="s">
        <v>1189</v>
      </c>
      <c r="F1226" s="179">
        <v>0</v>
      </c>
      <c r="G1226" s="184">
        <v>0</v>
      </c>
      <c r="H1226" s="181" t="s">
        <v>27</v>
      </c>
      <c r="I1226" s="192"/>
      <c r="J1226" s="185">
        <v>1</v>
      </c>
    </row>
    <row r="1227" spans="2:10">
      <c r="B1227" s="174" t="str">
        <f t="shared" si="207"/>
        <v>0</v>
      </c>
      <c r="C1227" s="174" t="str">
        <f t="shared" si="213"/>
        <v>9</v>
      </c>
      <c r="D1227" s="177">
        <v>2240599</v>
      </c>
      <c r="E1227" s="196" t="s">
        <v>1190</v>
      </c>
      <c r="F1227" s="179">
        <v>0</v>
      </c>
      <c r="G1227" s="184">
        <v>0</v>
      </c>
      <c r="H1227" s="181" t="s">
        <v>27</v>
      </c>
      <c r="I1227" s="192"/>
      <c r="J1227" s="185">
        <v>1</v>
      </c>
    </row>
    <row r="1228" spans="2:10">
      <c r="B1228" s="174" t="str">
        <f t="shared" si="207"/>
        <v>0</v>
      </c>
      <c r="C1228" s="174" t="str">
        <f t="shared" si="213"/>
        <v/>
      </c>
      <c r="D1228" s="177">
        <v>22406</v>
      </c>
      <c r="E1228" s="196" t="s">
        <v>1191</v>
      </c>
      <c r="F1228" s="179">
        <f t="shared" ref="F1228:H1228" si="214">SUM(F1229:F1231)</f>
        <v>214</v>
      </c>
      <c r="G1228" s="180">
        <f t="shared" si="214"/>
        <v>0</v>
      </c>
      <c r="H1228" s="181">
        <f>G1228/$F1228-1</f>
        <v>-1</v>
      </c>
      <c r="I1228" s="192"/>
    </row>
    <row r="1229" spans="2:10">
      <c r="B1229" s="174" t="str">
        <f t="shared" si="207"/>
        <v>0</v>
      </c>
      <c r="C1229" s="174" t="str">
        <f t="shared" si="213"/>
        <v>0</v>
      </c>
      <c r="D1229" s="177">
        <v>2240601</v>
      </c>
      <c r="E1229" s="196" t="s">
        <v>1192</v>
      </c>
      <c r="F1229" s="179">
        <v>65</v>
      </c>
      <c r="G1229" s="184">
        <v>0</v>
      </c>
      <c r="H1229" s="181">
        <f>G1229/$F1229-1</f>
        <v>-1</v>
      </c>
      <c r="I1229" s="192"/>
      <c r="J1229" s="185">
        <v>1</v>
      </c>
    </row>
    <row r="1230" spans="2:10">
      <c r="B1230" s="174" t="str">
        <f t="shared" si="207"/>
        <v>0</v>
      </c>
      <c r="C1230" s="174" t="str">
        <f t="shared" si="213"/>
        <v>0</v>
      </c>
      <c r="D1230" s="177">
        <v>2240602</v>
      </c>
      <c r="E1230" s="196" t="s">
        <v>1193</v>
      </c>
      <c r="F1230" s="179">
        <v>149</v>
      </c>
      <c r="G1230" s="184">
        <v>0</v>
      </c>
      <c r="H1230" s="181">
        <f>G1230/$F1230-1</f>
        <v>-1</v>
      </c>
      <c r="I1230" s="192"/>
      <c r="J1230" s="185">
        <v>1</v>
      </c>
    </row>
    <row r="1231" spans="2:10">
      <c r="B1231" s="174" t="str">
        <f t="shared" si="207"/>
        <v>0</v>
      </c>
      <c r="C1231" s="174" t="str">
        <f t="shared" si="213"/>
        <v>9</v>
      </c>
      <c r="D1231" s="177">
        <v>2240699</v>
      </c>
      <c r="E1231" s="196" t="s">
        <v>1194</v>
      </c>
      <c r="F1231" s="179">
        <v>0</v>
      </c>
      <c r="G1231" s="184">
        <v>0</v>
      </c>
      <c r="H1231" s="181" t="s">
        <v>27</v>
      </c>
      <c r="I1231" s="192"/>
      <c r="J1231" s="185">
        <v>1</v>
      </c>
    </row>
    <row r="1232" spans="2:10">
      <c r="B1232" s="174" t="str">
        <f t="shared" si="207"/>
        <v>0</v>
      </c>
      <c r="C1232" s="174" t="str">
        <f t="shared" si="213"/>
        <v/>
      </c>
      <c r="D1232" s="177">
        <v>22407</v>
      </c>
      <c r="E1232" s="196" t="s">
        <v>1195</v>
      </c>
      <c r="F1232" s="179">
        <f t="shared" ref="F1232:H1232" si="215">SUM(F1233:F1235)</f>
        <v>740</v>
      </c>
      <c r="G1232" s="180">
        <f t="shared" si="215"/>
        <v>1165</v>
      </c>
      <c r="H1232" s="181">
        <f>G1232/$F1232-1</f>
        <v>0.574324324324324</v>
      </c>
      <c r="I1232" s="192"/>
    </row>
    <row r="1233" spans="2:10">
      <c r="B1233" s="174" t="str">
        <f t="shared" si="207"/>
        <v>0</v>
      </c>
      <c r="C1233" s="174" t="str">
        <f t="shared" si="213"/>
        <v>0</v>
      </c>
      <c r="D1233" s="177">
        <v>2240703</v>
      </c>
      <c r="E1233" s="196" t="s">
        <v>1196</v>
      </c>
      <c r="F1233" s="179">
        <v>740</v>
      </c>
      <c r="G1233" s="184">
        <v>1098</v>
      </c>
      <c r="H1233" s="181">
        <f>G1233/$F1233-1</f>
        <v>0.483783783783784</v>
      </c>
      <c r="I1233" s="192"/>
      <c r="J1233" s="185">
        <v>1</v>
      </c>
    </row>
    <row r="1234" spans="2:10">
      <c r="B1234" s="174" t="str">
        <f t="shared" si="207"/>
        <v>0</v>
      </c>
      <c r="C1234" s="174" t="str">
        <f t="shared" si="213"/>
        <v>0</v>
      </c>
      <c r="D1234" s="177">
        <v>2240704</v>
      </c>
      <c r="E1234" s="196" t="s">
        <v>1197</v>
      </c>
      <c r="F1234" s="179">
        <v>0</v>
      </c>
      <c r="G1234" s="184">
        <v>67</v>
      </c>
      <c r="H1234" s="181" t="s">
        <v>27</v>
      </c>
      <c r="I1234" s="192"/>
      <c r="J1234" s="185">
        <v>1</v>
      </c>
    </row>
    <row r="1235" spans="2:10">
      <c r="B1235" s="174" t="str">
        <f t="shared" si="207"/>
        <v>0</v>
      </c>
      <c r="C1235" s="174" t="str">
        <f t="shared" si="213"/>
        <v>9</v>
      </c>
      <c r="D1235" s="177">
        <v>2240799</v>
      </c>
      <c r="E1235" s="196" t="s">
        <v>1198</v>
      </c>
      <c r="F1235" s="179">
        <v>0</v>
      </c>
      <c r="G1235" s="184">
        <v>0</v>
      </c>
      <c r="H1235" s="181" t="s">
        <v>27</v>
      </c>
      <c r="I1235" s="192"/>
      <c r="J1235" s="185">
        <v>1</v>
      </c>
    </row>
    <row r="1236" spans="2:10">
      <c r="B1236" s="174" t="str">
        <f t="shared" si="207"/>
        <v>9</v>
      </c>
      <c r="C1236" s="174" t="str">
        <f t="shared" si="213"/>
        <v/>
      </c>
      <c r="D1236" s="177">
        <v>22499</v>
      </c>
      <c r="E1236" s="196" t="s">
        <v>1199</v>
      </c>
      <c r="F1236" s="179"/>
      <c r="G1236" s="180">
        <v>600</v>
      </c>
      <c r="H1236" s="181" t="s">
        <v>27</v>
      </c>
      <c r="I1236" s="192"/>
    </row>
    <row r="1237" spans="2:10">
      <c r="B1237" s="174" t="str">
        <f t="shared" si="207"/>
        <v/>
      </c>
      <c r="C1237" s="174" t="str">
        <f t="shared" si="213"/>
        <v/>
      </c>
      <c r="D1237" s="177">
        <v>227</v>
      </c>
      <c r="E1237" s="196" t="s">
        <v>1200</v>
      </c>
      <c r="F1237" s="179"/>
      <c r="G1237" s="180"/>
      <c r="H1237" s="181" t="s">
        <v>27</v>
      </c>
      <c r="I1237" s="192"/>
    </row>
    <row r="1238" spans="2:10">
      <c r="B1238" s="174" t="str">
        <f t="shared" si="207"/>
        <v/>
      </c>
      <c r="C1238" s="174" t="str">
        <f t="shared" si="213"/>
        <v/>
      </c>
      <c r="D1238" s="177">
        <v>229</v>
      </c>
      <c r="E1238" s="178" t="s">
        <v>1201</v>
      </c>
      <c r="F1238" s="179">
        <f t="shared" ref="F1238:H1238" si="216">SUM(F1239:F1240)</f>
        <v>1146</v>
      </c>
      <c r="G1238" s="180">
        <f t="shared" si="216"/>
        <v>1856</v>
      </c>
      <c r="H1238" s="181">
        <f>G1238/$F1238-1</f>
        <v>0.619546247818499</v>
      </c>
      <c r="I1238" s="192"/>
    </row>
    <row r="1239" spans="2:10">
      <c r="B1239" s="174" t="str">
        <f t="shared" si="207"/>
        <v>0</v>
      </c>
      <c r="C1239" s="174" t="str">
        <f t="shared" si="213"/>
        <v/>
      </c>
      <c r="D1239" s="177">
        <v>22902</v>
      </c>
      <c r="E1239" s="178" t="s">
        <v>1202</v>
      </c>
      <c r="F1239" s="179"/>
      <c r="G1239" s="180"/>
      <c r="H1239" s="181" t="s">
        <v>27</v>
      </c>
      <c r="I1239" s="192"/>
    </row>
    <row r="1240" spans="2:10">
      <c r="B1240" s="174" t="str">
        <f t="shared" si="207"/>
        <v>9</v>
      </c>
      <c r="C1240" s="174" t="str">
        <f t="shared" si="213"/>
        <v/>
      </c>
      <c r="D1240" s="177">
        <v>22999</v>
      </c>
      <c r="E1240" s="178" t="s">
        <v>1067</v>
      </c>
      <c r="F1240" s="179">
        <v>1146</v>
      </c>
      <c r="G1240" s="180">
        <v>1856</v>
      </c>
      <c r="H1240" s="181">
        <f>G1240/$F1240-1</f>
        <v>0.619546247818499</v>
      </c>
      <c r="I1240" s="192"/>
    </row>
    <row r="1241" spans="2:10">
      <c r="B1241" s="174" t="str">
        <f t="shared" si="207"/>
        <v/>
      </c>
      <c r="C1241" s="174" t="str">
        <f t="shared" si="213"/>
        <v/>
      </c>
      <c r="D1241" s="177">
        <v>232</v>
      </c>
      <c r="E1241" s="196" t="s">
        <v>1203</v>
      </c>
      <c r="F1241" s="179">
        <f t="shared" ref="F1241:H1241" si="217">SUM(F1242)</f>
        <v>9041</v>
      </c>
      <c r="G1241" s="180">
        <f t="shared" si="217"/>
        <v>9360</v>
      </c>
      <c r="H1241" s="181">
        <f>G1241/$F1241-1</f>
        <v>0.0352837075544741</v>
      </c>
      <c r="I1241" s="192"/>
    </row>
    <row r="1242" spans="2:10">
      <c r="B1242" s="174" t="str">
        <f t="shared" si="207"/>
        <v>0</v>
      </c>
      <c r="C1242" s="174" t="str">
        <f t="shared" si="213"/>
        <v/>
      </c>
      <c r="D1242" s="177">
        <v>23203</v>
      </c>
      <c r="E1242" s="196" t="s">
        <v>1204</v>
      </c>
      <c r="F1242" s="179">
        <f t="shared" ref="F1242:H1242" si="218">SUM(F1243:F1246)</f>
        <v>9041</v>
      </c>
      <c r="G1242" s="180">
        <f t="shared" si="218"/>
        <v>9360</v>
      </c>
      <c r="H1242" s="181">
        <f>G1242/$F1242-1</f>
        <v>0.0352837075544741</v>
      </c>
      <c r="I1242" s="192"/>
    </row>
    <row r="1243" spans="2:10">
      <c r="B1243" s="174" t="str">
        <f t="shared" si="207"/>
        <v>0</v>
      </c>
      <c r="C1243" s="174" t="str">
        <f t="shared" si="213"/>
        <v>0</v>
      </c>
      <c r="D1243" s="177">
        <v>2320301</v>
      </c>
      <c r="E1243" s="196" t="s">
        <v>1205</v>
      </c>
      <c r="F1243" s="179">
        <v>9024</v>
      </c>
      <c r="G1243" s="184">
        <v>9170</v>
      </c>
      <c r="H1243" s="181">
        <f>G1243/$F1243-1</f>
        <v>0.0161790780141844</v>
      </c>
      <c r="I1243" s="192"/>
      <c r="J1243" s="185">
        <v>1</v>
      </c>
    </row>
    <row r="1244" spans="2:10">
      <c r="B1244" s="174" t="str">
        <f t="shared" si="207"/>
        <v>0</v>
      </c>
      <c r="C1244" s="174" t="str">
        <f t="shared" si="213"/>
        <v>0</v>
      </c>
      <c r="D1244" s="177">
        <v>2320302</v>
      </c>
      <c r="E1244" s="196" t="s">
        <v>1206</v>
      </c>
      <c r="F1244" s="179">
        <v>0</v>
      </c>
      <c r="G1244" s="184">
        <v>0</v>
      </c>
      <c r="H1244" s="181" t="s">
        <v>27</v>
      </c>
      <c r="I1244" s="192"/>
      <c r="J1244" s="185">
        <v>1</v>
      </c>
    </row>
    <row r="1245" spans="2:10">
      <c r="B1245" s="174" t="str">
        <f t="shared" si="207"/>
        <v>0</v>
      </c>
      <c r="C1245" s="174" t="str">
        <f t="shared" si="213"/>
        <v>0</v>
      </c>
      <c r="D1245" s="177">
        <v>2320303</v>
      </c>
      <c r="E1245" s="196" t="s">
        <v>1207</v>
      </c>
      <c r="F1245" s="179">
        <v>17</v>
      </c>
      <c r="G1245" s="184">
        <v>190</v>
      </c>
      <c r="H1245" s="181">
        <f>G1245/$F1245-1</f>
        <v>10.1764705882353</v>
      </c>
      <c r="I1245" s="192"/>
      <c r="J1245" s="185">
        <v>1</v>
      </c>
    </row>
    <row r="1246" spans="2:10">
      <c r="B1246" s="174" t="str">
        <f t="shared" si="207"/>
        <v>0</v>
      </c>
      <c r="C1246" s="174" t="str">
        <f t="shared" si="213"/>
        <v>9</v>
      </c>
      <c r="D1246" s="177">
        <v>2320399</v>
      </c>
      <c r="E1246" s="196" t="s">
        <v>1208</v>
      </c>
      <c r="F1246" s="179">
        <v>0</v>
      </c>
      <c r="G1246" s="184">
        <v>0</v>
      </c>
      <c r="H1246" s="181" t="s">
        <v>27</v>
      </c>
      <c r="I1246" s="192"/>
      <c r="J1246" s="185">
        <v>1</v>
      </c>
    </row>
    <row r="1247" spans="2:10">
      <c r="B1247" s="174" t="str">
        <f t="shared" si="207"/>
        <v/>
      </c>
      <c r="C1247" s="174" t="str">
        <f t="shared" si="213"/>
        <v/>
      </c>
      <c r="D1247" s="177">
        <v>233</v>
      </c>
      <c r="E1247" s="178" t="s">
        <v>1209</v>
      </c>
      <c r="F1247" s="179">
        <f t="shared" ref="F1247:H1247" si="219">SUM(F1248)</f>
        <v>0</v>
      </c>
      <c r="G1247" s="180">
        <f t="shared" si="219"/>
        <v>0</v>
      </c>
      <c r="H1247" s="181" t="s">
        <v>27</v>
      </c>
      <c r="I1247" s="192"/>
    </row>
    <row r="1248" spans="2:10">
      <c r="B1248" s="174" t="str">
        <f t="shared" si="207"/>
        <v>0</v>
      </c>
      <c r="C1248" s="174" t="str">
        <f t="shared" si="213"/>
        <v/>
      </c>
      <c r="D1248" s="177">
        <v>23303</v>
      </c>
      <c r="E1248" s="178" t="s">
        <v>1210</v>
      </c>
      <c r="F1248" s="179"/>
      <c r="G1248" s="180"/>
      <c r="H1248" s="181" t="s">
        <v>27</v>
      </c>
      <c r="I1248" s="192"/>
    </row>
    <row r="1249" spans="2:9">
      <c r="B1249" s="174" t="str">
        <f>MID(D1249,4,1)</f>
        <v/>
      </c>
      <c r="C1249" s="174" t="str">
        <f t="shared" si="213"/>
        <v/>
      </c>
      <c r="D1249" s="177"/>
      <c r="E1249" s="123" t="s">
        <v>1211</v>
      </c>
      <c r="F1249" s="179">
        <f t="shared" ref="F1249:H1249" si="220">SUM(F1247,F1241,F1238,F1237,F1189,F1145,F1124,F1080,F1070,F1040,F1020,F956,F898,F791,F772,F700,F629,F503,F446,F390,F339,F249,F239,F235,F6)</f>
        <v>433174</v>
      </c>
      <c r="G1249" s="180">
        <f t="shared" si="220"/>
        <v>443819</v>
      </c>
      <c r="H1249" s="181">
        <f>G1249/$F1249-1</f>
        <v>0.0245744204407468</v>
      </c>
      <c r="I1249" s="192"/>
    </row>
    <row r="1250" spans="2:9">
      <c r="G1250" s="173"/>
    </row>
    <row r="1251" spans="2:9">
      <c r="G1251" s="173"/>
    </row>
  </sheetData>
  <autoFilter xmlns:etc="http://www.wps.cn/officeDocument/2017/etCustomData" ref="A4:J1249" etc:filterBottomFollowUsedRange="0">
    <extLst/>
  </autoFilter>
  <mergeCells count="8">
    <mergeCell ref="A1:E1"/>
    <mergeCell ref="A2:I2"/>
    <mergeCell ref="A3:I3"/>
    <mergeCell ref="D4:E4"/>
    <mergeCell ref="F4:F5"/>
    <mergeCell ref="G4:G5"/>
    <mergeCell ref="H4:H5"/>
    <mergeCell ref="I4:I5"/>
  </mergeCells>
  <printOptions horizontalCentered="1"/>
  <pageMargins left="1.37777777777778" right="0.786805555555556" top="0.747916666666667" bottom="0.747916666666667" header="0.314583333333333" footer="0.314583333333333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H71"/>
  <sheetViews>
    <sheetView workbookViewId="0">
      <selection activeCell="A25" sqref="A25"/>
    </sheetView>
  </sheetViews>
  <sheetFormatPr defaultColWidth="9.125" defaultRowHeight="14.25" outlineLevelCol="7"/>
  <cols>
    <col min="1" max="1" width="31" customWidth="1"/>
    <col min="2" max="2" width="7.75" customWidth="1"/>
    <col min="3" max="4" width="8.25" customWidth="1"/>
    <col min="5" max="5" width="36.25" customWidth="1"/>
    <col min="6" max="7" width="8.25" customWidth="1"/>
    <col min="8" max="8" width="7.875" customWidth="1"/>
  </cols>
  <sheetData>
    <row r="1" ht="19" customHeight="1" spans="1:8">
      <c r="A1" s="155" t="s">
        <v>1212</v>
      </c>
      <c r="B1" s="155"/>
      <c r="C1" s="155"/>
      <c r="D1" s="156"/>
    </row>
    <row r="2" ht="27.75" customHeight="1" spans="1:8">
      <c r="A2" s="157" t="s">
        <v>1213</v>
      </c>
      <c r="B2" s="158"/>
      <c r="C2" s="158"/>
      <c r="D2" s="159"/>
      <c r="E2" s="158"/>
      <c r="F2" s="158"/>
      <c r="G2" s="158"/>
      <c r="H2" s="159"/>
    </row>
    <row r="3" ht="22" customHeight="1" spans="1:8">
      <c r="A3" s="160" t="s">
        <v>2</v>
      </c>
      <c r="B3" s="160"/>
      <c r="C3" s="160"/>
      <c r="D3" s="161"/>
      <c r="E3" s="160"/>
      <c r="F3" s="160"/>
      <c r="G3" s="160"/>
      <c r="H3" s="161"/>
    </row>
    <row r="4" ht="25" customHeight="1" spans="1:8">
      <c r="A4" s="52" t="s">
        <v>1214</v>
      </c>
      <c r="B4" s="52"/>
      <c r="C4" s="52"/>
      <c r="D4" s="162"/>
      <c r="E4" s="52" t="s">
        <v>1215</v>
      </c>
      <c r="F4" s="52"/>
      <c r="G4" s="52"/>
      <c r="H4" s="162"/>
    </row>
    <row r="5" ht="24" spans="1:8">
      <c r="A5" s="110" t="s">
        <v>1216</v>
      </c>
      <c r="B5" s="65" t="s">
        <v>44</v>
      </c>
      <c r="C5" s="65" t="s">
        <v>45</v>
      </c>
      <c r="D5" s="66" t="s">
        <v>1217</v>
      </c>
      <c r="E5" s="110" t="s">
        <v>1216</v>
      </c>
      <c r="F5" s="65" t="s">
        <v>44</v>
      </c>
      <c r="G5" s="65" t="s">
        <v>45</v>
      </c>
      <c r="H5" s="66" t="s">
        <v>1217</v>
      </c>
    </row>
    <row r="6" spans="1:8">
      <c r="A6" s="54" t="s">
        <v>1218</v>
      </c>
      <c r="B6" s="53">
        <v>43357</v>
      </c>
      <c r="C6" s="54">
        <v>34814</v>
      </c>
      <c r="D6" s="163">
        <f>(C6/B6-1)*100</f>
        <v>-19.7038540489425</v>
      </c>
      <c r="E6" s="54" t="s">
        <v>1219</v>
      </c>
      <c r="F6" s="54">
        <v>433174</v>
      </c>
      <c r="G6" s="54">
        <v>443819</v>
      </c>
      <c r="H6" s="163">
        <f t="shared" ref="H6:H8" si="0">(G6/F6-1)*100</f>
        <v>2.45744204407468</v>
      </c>
    </row>
    <row r="7" spans="1:8">
      <c r="A7" s="54" t="s">
        <v>1220</v>
      </c>
      <c r="B7" s="54">
        <f>B8+B54+B55+B62+B65+B67+B68+B66</f>
        <v>467679</v>
      </c>
      <c r="C7" s="54">
        <f>C8+C54+C55+C62+C65+C67+C68+C66</f>
        <v>503328</v>
      </c>
      <c r="D7" s="163">
        <f t="shared" ref="D7:D38" si="1">(C7/B7-1)*100</f>
        <v>7.62253597018467</v>
      </c>
      <c r="E7" s="54" t="s">
        <v>1221</v>
      </c>
      <c r="F7" s="54">
        <f>F8+F14+F56+F57+F55+F60</f>
        <v>77862</v>
      </c>
      <c r="G7" s="54">
        <f>G8+G14+G56+G57+G55+G60</f>
        <v>94323</v>
      </c>
      <c r="H7" s="163">
        <f t="shared" si="0"/>
        <v>21.1412499036757</v>
      </c>
    </row>
    <row r="8" spans="1:8">
      <c r="A8" s="54" t="s">
        <v>1222</v>
      </c>
      <c r="B8" s="54">
        <f>B9+B14+B51</f>
        <v>387395</v>
      </c>
      <c r="C8" s="54">
        <f>C9+C14+C51</f>
        <v>397091</v>
      </c>
      <c r="D8" s="163">
        <f t="shared" si="1"/>
        <v>2.50287174589243</v>
      </c>
      <c r="E8" s="54" t="s">
        <v>1223</v>
      </c>
      <c r="F8" s="54">
        <f>SUM(F9:F13)</f>
        <v>192</v>
      </c>
      <c r="G8" s="54">
        <f>SUM(G9:G13)</f>
        <v>194</v>
      </c>
      <c r="H8" s="163">
        <f t="shared" si="0"/>
        <v>1.04166666666667</v>
      </c>
    </row>
    <row r="9" spans="1:8">
      <c r="A9" s="54" t="s">
        <v>1224</v>
      </c>
      <c r="B9" s="54">
        <f>SUM(B10:B13)</f>
        <v>5228</v>
      </c>
      <c r="C9" s="54">
        <f>SUM(C10:C13)</f>
        <v>5228</v>
      </c>
      <c r="D9" s="163">
        <f t="shared" si="1"/>
        <v>0</v>
      </c>
      <c r="E9" s="54" t="s">
        <v>1225</v>
      </c>
      <c r="F9" s="54"/>
      <c r="G9" s="54"/>
      <c r="H9" s="163"/>
    </row>
    <row r="10" spans="1:8">
      <c r="A10" s="54" t="s">
        <v>1226</v>
      </c>
      <c r="B10" s="54">
        <v>5061</v>
      </c>
      <c r="C10" s="54">
        <v>5061</v>
      </c>
      <c r="D10" s="163">
        <f t="shared" si="1"/>
        <v>0</v>
      </c>
      <c r="E10" s="54" t="s">
        <v>1227</v>
      </c>
      <c r="F10" s="54"/>
      <c r="G10" s="54"/>
      <c r="H10" s="163"/>
    </row>
    <row r="11" spans="1:8">
      <c r="A11" s="54" t="s">
        <v>1228</v>
      </c>
      <c r="B11" s="54">
        <v>64</v>
      </c>
      <c r="C11" s="54">
        <v>64</v>
      </c>
      <c r="D11" s="163">
        <f t="shared" si="1"/>
        <v>0</v>
      </c>
      <c r="E11" s="54" t="s">
        <v>1229</v>
      </c>
      <c r="F11" s="54"/>
      <c r="G11" s="54"/>
      <c r="H11" s="163"/>
    </row>
    <row r="12" spans="1:8">
      <c r="A12" s="54" t="s">
        <v>1230</v>
      </c>
      <c r="B12" s="54">
        <v>61</v>
      </c>
      <c r="C12" s="54">
        <v>61</v>
      </c>
      <c r="D12" s="163">
        <f t="shared" si="1"/>
        <v>0</v>
      </c>
      <c r="E12" s="54" t="s">
        <v>1231</v>
      </c>
      <c r="F12" s="54">
        <v>192</v>
      </c>
      <c r="G12" s="54">
        <v>194</v>
      </c>
      <c r="H12" s="163">
        <f>(G12/F12-1)*100</f>
        <v>1.04166666666667</v>
      </c>
    </row>
    <row r="13" spans="1:8">
      <c r="A13" s="54" t="s">
        <v>1232</v>
      </c>
      <c r="B13" s="54">
        <v>42</v>
      </c>
      <c r="C13" s="54">
        <v>42</v>
      </c>
      <c r="D13" s="163">
        <f t="shared" si="1"/>
        <v>0</v>
      </c>
      <c r="E13" s="54"/>
      <c r="F13" s="54"/>
      <c r="G13" s="54"/>
      <c r="H13" s="163"/>
    </row>
    <row r="14" spans="1:8">
      <c r="A14" s="54" t="s">
        <v>1233</v>
      </c>
      <c r="B14" s="54">
        <f>SUM(B15:B50)</f>
        <v>330246</v>
      </c>
      <c r="C14" s="54">
        <f>SUM(C15:C50)</f>
        <v>334700</v>
      </c>
      <c r="D14" s="163">
        <f t="shared" si="1"/>
        <v>1.34869158142719</v>
      </c>
      <c r="E14" s="54" t="s">
        <v>1234</v>
      </c>
      <c r="F14" s="54"/>
      <c r="G14" s="54"/>
      <c r="H14" s="163"/>
    </row>
    <row r="15" spans="1:8">
      <c r="A15" s="113" t="s">
        <v>1235</v>
      </c>
      <c r="B15" s="54">
        <v>3784</v>
      </c>
      <c r="C15" s="54">
        <v>3624</v>
      </c>
      <c r="D15" s="163">
        <f t="shared" si="1"/>
        <v>-4.22832980972516</v>
      </c>
      <c r="E15" s="54" t="s">
        <v>1236</v>
      </c>
      <c r="F15" s="54"/>
      <c r="G15" s="54"/>
      <c r="H15" s="163"/>
    </row>
    <row r="16" spans="1:8">
      <c r="A16" s="113" t="s">
        <v>1237</v>
      </c>
      <c r="B16" s="54">
        <v>122951</v>
      </c>
      <c r="C16" s="54">
        <v>125220</v>
      </c>
      <c r="D16" s="163">
        <f t="shared" si="1"/>
        <v>1.84545062667241</v>
      </c>
      <c r="E16" s="54" t="s">
        <v>1238</v>
      </c>
      <c r="F16" s="54"/>
      <c r="G16" s="54"/>
      <c r="H16" s="163"/>
    </row>
    <row r="17" spans="1:8">
      <c r="A17" s="113" t="s">
        <v>1239</v>
      </c>
      <c r="B17" s="54">
        <v>10566</v>
      </c>
      <c r="C17" s="54">
        <v>11365</v>
      </c>
      <c r="D17" s="163">
        <f t="shared" si="1"/>
        <v>7.56199129282604</v>
      </c>
      <c r="E17" s="54" t="s">
        <v>1240</v>
      </c>
      <c r="F17" s="54"/>
      <c r="G17" s="54"/>
      <c r="H17" s="163"/>
    </row>
    <row r="18" spans="1:8">
      <c r="A18" s="113" t="s">
        <v>1241</v>
      </c>
      <c r="B18" s="54">
        <v>3919</v>
      </c>
      <c r="C18" s="54">
        <v>6884</v>
      </c>
      <c r="D18" s="163">
        <f t="shared" si="1"/>
        <v>75.6570553712682</v>
      </c>
      <c r="E18" s="54" t="s">
        <v>1242</v>
      </c>
      <c r="F18" s="54"/>
      <c r="G18" s="54"/>
      <c r="H18" s="163"/>
    </row>
    <row r="19" spans="1:8">
      <c r="A19" s="113" t="s">
        <v>1243</v>
      </c>
      <c r="B19" s="54">
        <v>1037</v>
      </c>
      <c r="C19" s="54">
        <v>1004</v>
      </c>
      <c r="D19" s="163">
        <f t="shared" si="1"/>
        <v>-3.18225650916104</v>
      </c>
      <c r="E19" s="54" t="s">
        <v>1244</v>
      </c>
      <c r="F19" s="54"/>
      <c r="G19" s="54"/>
      <c r="H19" s="163"/>
    </row>
    <row r="20" spans="1:8">
      <c r="A20" s="113" t="s">
        <v>1245</v>
      </c>
      <c r="B20" s="54">
        <v>45</v>
      </c>
      <c r="C20" s="54">
        <v>45</v>
      </c>
      <c r="D20" s="163">
        <f t="shared" si="1"/>
        <v>0</v>
      </c>
      <c r="E20" s="54" t="s">
        <v>1246</v>
      </c>
      <c r="F20" s="54"/>
      <c r="G20" s="54"/>
      <c r="H20" s="163"/>
    </row>
    <row r="21" spans="1:8">
      <c r="A21" s="113" t="s">
        <v>1247</v>
      </c>
      <c r="B21" s="54">
        <v>1938</v>
      </c>
      <c r="C21" s="54">
        <v>2169</v>
      </c>
      <c r="D21" s="163">
        <f t="shared" si="1"/>
        <v>11.9195046439629</v>
      </c>
      <c r="E21" s="54" t="s">
        <v>1248</v>
      </c>
      <c r="F21" s="54"/>
      <c r="G21" s="54"/>
      <c r="H21" s="163"/>
    </row>
    <row r="22" spans="1:8">
      <c r="A22" s="113" t="s">
        <v>1249</v>
      </c>
      <c r="B22" s="54">
        <v>17569</v>
      </c>
      <c r="C22" s="54">
        <v>18186</v>
      </c>
      <c r="D22" s="163">
        <f t="shared" si="1"/>
        <v>3.51186749388126</v>
      </c>
      <c r="E22" s="54" t="s">
        <v>1250</v>
      </c>
      <c r="F22" s="54"/>
      <c r="G22" s="54"/>
      <c r="H22" s="163"/>
    </row>
    <row r="23" spans="1:8">
      <c r="A23" s="113" t="s">
        <v>1251</v>
      </c>
      <c r="B23" s="54">
        <v>10602</v>
      </c>
      <c r="C23" s="54">
        <v>11691</v>
      </c>
      <c r="D23" s="163">
        <f t="shared" si="1"/>
        <v>10.2716468590832</v>
      </c>
      <c r="E23" s="54" t="s">
        <v>1252</v>
      </c>
      <c r="F23" s="54"/>
      <c r="G23" s="54"/>
      <c r="H23" s="163"/>
    </row>
    <row r="24" spans="1:8">
      <c r="A24" s="113" t="s">
        <v>1253</v>
      </c>
      <c r="B24" s="54">
        <v>2286</v>
      </c>
      <c r="C24" s="54">
        <v>2306</v>
      </c>
      <c r="D24" s="163">
        <f t="shared" si="1"/>
        <v>0.874890638670167</v>
      </c>
      <c r="E24" s="54" t="s">
        <v>1254</v>
      </c>
      <c r="F24" s="54"/>
      <c r="G24" s="54"/>
      <c r="H24" s="163"/>
    </row>
    <row r="25" spans="1:8">
      <c r="A25" s="113" t="s">
        <v>1255</v>
      </c>
      <c r="B25" s="54">
        <v>24621</v>
      </c>
      <c r="C25" s="54">
        <v>24371</v>
      </c>
      <c r="D25" s="163">
        <f t="shared" si="1"/>
        <v>-1.01539336338897</v>
      </c>
      <c r="E25" s="54" t="s">
        <v>1256</v>
      </c>
      <c r="F25" s="54"/>
      <c r="G25" s="54"/>
      <c r="H25" s="163"/>
    </row>
    <row r="26" spans="1:8">
      <c r="A26" s="113" t="s">
        <v>1257</v>
      </c>
      <c r="B26" s="54">
        <v>0</v>
      </c>
      <c r="C26" s="54">
        <v>20</v>
      </c>
      <c r="D26" s="163"/>
      <c r="E26" s="54" t="s">
        <v>1258</v>
      </c>
      <c r="F26" s="54"/>
      <c r="G26" s="54"/>
      <c r="H26" s="163"/>
    </row>
    <row r="27" spans="1:8">
      <c r="A27" s="113" t="s">
        <v>1259</v>
      </c>
      <c r="B27" s="54">
        <v>0</v>
      </c>
      <c r="C27" s="54"/>
      <c r="D27" s="163"/>
      <c r="E27" s="54" t="s">
        <v>1260</v>
      </c>
      <c r="F27" s="54"/>
      <c r="G27" s="54"/>
      <c r="H27" s="163"/>
    </row>
    <row r="28" spans="1:8">
      <c r="A28" s="113" t="s">
        <v>1261</v>
      </c>
      <c r="B28" s="54">
        <v>0</v>
      </c>
      <c r="C28" s="54"/>
      <c r="D28" s="163"/>
      <c r="E28" s="54" t="s">
        <v>1262</v>
      </c>
      <c r="F28" s="54"/>
      <c r="G28" s="54"/>
      <c r="H28" s="163"/>
    </row>
    <row r="29" spans="1:8">
      <c r="A29" s="113" t="s">
        <v>1263</v>
      </c>
      <c r="B29" s="54">
        <v>1218</v>
      </c>
      <c r="C29" s="54">
        <v>1594</v>
      </c>
      <c r="D29" s="163">
        <f t="shared" si="1"/>
        <v>30.8702791461412</v>
      </c>
      <c r="E29" s="54" t="s">
        <v>1264</v>
      </c>
      <c r="F29" s="54"/>
      <c r="G29" s="54"/>
      <c r="H29" s="163"/>
    </row>
    <row r="30" spans="1:8">
      <c r="A30" s="113" t="s">
        <v>1265</v>
      </c>
      <c r="B30" s="54">
        <v>15850</v>
      </c>
      <c r="C30" s="54">
        <v>16618</v>
      </c>
      <c r="D30" s="163">
        <f t="shared" si="1"/>
        <v>4.84542586750789</v>
      </c>
      <c r="E30" s="54" t="s">
        <v>1266</v>
      </c>
      <c r="F30" s="54"/>
      <c r="G30" s="54"/>
      <c r="H30" s="163"/>
    </row>
    <row r="31" spans="1:8">
      <c r="A31" s="114" t="s">
        <v>1267</v>
      </c>
      <c r="B31" s="115">
        <v>1310</v>
      </c>
      <c r="C31" s="54">
        <v>1150</v>
      </c>
      <c r="D31" s="163">
        <f t="shared" si="1"/>
        <v>-12.2137404580153</v>
      </c>
      <c r="E31" s="54" t="s">
        <v>1268</v>
      </c>
      <c r="F31" s="54"/>
      <c r="G31" s="54"/>
      <c r="H31" s="163"/>
    </row>
    <row r="32" spans="1:8">
      <c r="A32" s="114" t="s">
        <v>1269</v>
      </c>
      <c r="B32" s="54">
        <v>1390</v>
      </c>
      <c r="C32" s="54">
        <v>1734</v>
      </c>
      <c r="D32" s="163">
        <f t="shared" si="1"/>
        <v>24.7482014388489</v>
      </c>
      <c r="E32" s="54" t="s">
        <v>1270</v>
      </c>
      <c r="F32" s="54"/>
      <c r="G32" s="54"/>
      <c r="H32" s="163"/>
    </row>
    <row r="33" spans="1:8">
      <c r="A33" s="114" t="s">
        <v>1271</v>
      </c>
      <c r="B33" s="54">
        <v>27457</v>
      </c>
      <c r="C33" s="54">
        <v>25825</v>
      </c>
      <c r="D33" s="163">
        <f t="shared" si="1"/>
        <v>-5.94383945806169</v>
      </c>
      <c r="E33" s="54" t="s">
        <v>1272</v>
      </c>
      <c r="F33" s="54"/>
      <c r="G33" s="54"/>
      <c r="H33" s="163"/>
    </row>
    <row r="34" spans="1:8">
      <c r="A34" s="114" t="s">
        <v>1273</v>
      </c>
      <c r="B34" s="54">
        <v>6179</v>
      </c>
      <c r="C34" s="54">
        <v>6337</v>
      </c>
      <c r="D34" s="163">
        <f t="shared" si="1"/>
        <v>2.5570480660301</v>
      </c>
      <c r="E34" s="54" t="s">
        <v>1274</v>
      </c>
      <c r="F34" s="54"/>
      <c r="G34" s="54"/>
      <c r="H34" s="163"/>
    </row>
    <row r="35" spans="1:8">
      <c r="A35" s="114" t="s">
        <v>1275</v>
      </c>
      <c r="B35" s="54">
        <v>2726</v>
      </c>
      <c r="C35" s="54">
        <v>3105</v>
      </c>
      <c r="D35" s="163">
        <f t="shared" si="1"/>
        <v>13.9031548055759</v>
      </c>
      <c r="E35" s="54" t="s">
        <v>1276</v>
      </c>
      <c r="F35" s="54"/>
      <c r="G35" s="54"/>
      <c r="H35" s="163"/>
    </row>
    <row r="36" spans="1:8">
      <c r="A36" s="114" t="s">
        <v>1277</v>
      </c>
      <c r="B36" s="54">
        <v>0</v>
      </c>
      <c r="C36" s="54"/>
      <c r="D36" s="163"/>
      <c r="E36" s="54" t="s">
        <v>1278</v>
      </c>
      <c r="F36" s="54"/>
      <c r="G36" s="54"/>
      <c r="H36" s="163"/>
    </row>
    <row r="37" spans="1:8">
      <c r="A37" s="114" t="s">
        <v>1279</v>
      </c>
      <c r="B37" s="54">
        <v>52516</v>
      </c>
      <c r="C37" s="54">
        <v>59871</v>
      </c>
      <c r="D37" s="163">
        <f t="shared" si="1"/>
        <v>14.0052555411684</v>
      </c>
      <c r="E37" s="54" t="s">
        <v>1276</v>
      </c>
      <c r="F37" s="54"/>
      <c r="G37" s="54"/>
      <c r="H37" s="163"/>
    </row>
    <row r="38" spans="1:8">
      <c r="A38" s="114" t="s">
        <v>1280</v>
      </c>
      <c r="B38" s="54">
        <v>7929</v>
      </c>
      <c r="C38" s="54">
        <v>5052</v>
      </c>
      <c r="D38" s="163">
        <f t="shared" si="1"/>
        <v>-36.2845251608021</v>
      </c>
      <c r="E38" s="54" t="s">
        <v>1278</v>
      </c>
      <c r="F38" s="54"/>
      <c r="G38" s="54"/>
      <c r="H38" s="163"/>
    </row>
    <row r="39" spans="1:8">
      <c r="A39" s="114" t="s">
        <v>1281</v>
      </c>
      <c r="B39" s="54">
        <v>0</v>
      </c>
      <c r="C39" s="54"/>
      <c r="D39" s="163"/>
      <c r="E39" s="54" t="s">
        <v>1282</v>
      </c>
      <c r="F39" s="54"/>
      <c r="G39" s="54"/>
      <c r="H39" s="163"/>
    </row>
    <row r="40" spans="1:8">
      <c r="A40" s="114" t="s">
        <v>1283</v>
      </c>
      <c r="B40" s="54">
        <v>0</v>
      </c>
      <c r="C40" s="54"/>
      <c r="D40" s="163"/>
      <c r="E40" s="54" t="s">
        <v>1284</v>
      </c>
      <c r="F40" s="54"/>
      <c r="G40" s="54"/>
      <c r="H40" s="163"/>
    </row>
    <row r="41" spans="1:8">
      <c r="A41" s="114" t="s">
        <v>1285</v>
      </c>
      <c r="B41" s="54">
        <v>0</v>
      </c>
      <c r="C41" s="54"/>
      <c r="D41" s="163"/>
      <c r="E41" s="54"/>
      <c r="F41" s="54"/>
      <c r="G41" s="54"/>
      <c r="H41" s="163"/>
    </row>
    <row r="42" spans="1:8">
      <c r="A42" s="114" t="s">
        <v>1286</v>
      </c>
      <c r="B42" s="54">
        <v>0</v>
      </c>
      <c r="C42" s="54"/>
      <c r="D42" s="163"/>
      <c r="E42" s="54"/>
      <c r="F42" s="54"/>
      <c r="G42" s="54"/>
      <c r="H42" s="163"/>
    </row>
    <row r="43" spans="1:8">
      <c r="A43" s="114" t="s">
        <v>1287</v>
      </c>
      <c r="B43" s="54">
        <v>142</v>
      </c>
      <c r="C43" s="54">
        <v>2521</v>
      </c>
      <c r="D43" s="163">
        <f>(C43/B43-1)*100</f>
        <v>1675.35211267606</v>
      </c>
      <c r="E43" s="54"/>
      <c r="F43" s="54"/>
      <c r="G43" s="54"/>
      <c r="H43" s="163"/>
    </row>
    <row r="44" spans="1:8">
      <c r="A44" s="113" t="s">
        <v>1288</v>
      </c>
      <c r="B44" s="115">
        <v>0</v>
      </c>
      <c r="C44" s="54"/>
      <c r="D44" s="163"/>
      <c r="E44" s="54"/>
      <c r="F44" s="54"/>
      <c r="G44" s="54"/>
      <c r="H44" s="163"/>
    </row>
    <row r="45" spans="1:8">
      <c r="A45" s="113" t="s">
        <v>1289</v>
      </c>
      <c r="B45" s="115">
        <v>149</v>
      </c>
      <c r="C45" s="54">
        <v>2023</v>
      </c>
      <c r="D45" s="163">
        <f>(C45/B45-1)*100</f>
        <v>1257.71812080537</v>
      </c>
      <c r="E45" s="54"/>
      <c r="F45" s="54"/>
      <c r="G45" s="54"/>
      <c r="H45" s="163"/>
    </row>
    <row r="46" spans="1:8">
      <c r="A46" s="113" t="s">
        <v>1290</v>
      </c>
      <c r="B46" s="115">
        <v>0</v>
      </c>
      <c r="C46" s="54"/>
      <c r="D46" s="163"/>
      <c r="E46" s="54"/>
      <c r="F46" s="54"/>
      <c r="G46" s="54"/>
      <c r="H46" s="163"/>
    </row>
    <row r="47" spans="1:8">
      <c r="A47" s="113" t="s">
        <v>1291</v>
      </c>
      <c r="B47" s="115">
        <v>604</v>
      </c>
      <c r="C47" s="54">
        <v>1627</v>
      </c>
      <c r="D47" s="163">
        <f t="shared" ref="D47:D52" si="2">(C47/B47-1)*100</f>
        <v>169.370860927152</v>
      </c>
      <c r="E47" s="54"/>
      <c r="F47" s="54"/>
      <c r="G47" s="54"/>
      <c r="H47" s="163"/>
    </row>
    <row r="48" spans="1:8">
      <c r="A48" s="113" t="s">
        <v>1292</v>
      </c>
      <c r="B48" s="115">
        <v>472</v>
      </c>
      <c r="C48" s="54">
        <v>111</v>
      </c>
      <c r="D48" s="163">
        <f t="shared" si="2"/>
        <v>-76.4830508474576</v>
      </c>
      <c r="E48" s="54"/>
      <c r="F48" s="54"/>
      <c r="G48" s="54"/>
      <c r="H48" s="163"/>
    </row>
    <row r="49" spans="1:8">
      <c r="A49" s="113" t="s">
        <v>1293</v>
      </c>
      <c r="B49" s="115">
        <v>12691</v>
      </c>
      <c r="C49" s="54"/>
      <c r="D49" s="163">
        <f t="shared" si="2"/>
        <v>-100</v>
      </c>
      <c r="E49" s="54"/>
      <c r="F49" s="54"/>
      <c r="G49" s="54"/>
      <c r="H49" s="163"/>
    </row>
    <row r="50" spans="1:8">
      <c r="A50" s="113" t="s">
        <v>1294</v>
      </c>
      <c r="B50" s="115">
        <v>295</v>
      </c>
      <c r="C50" s="54">
        <v>247</v>
      </c>
      <c r="D50" s="163">
        <f t="shared" si="2"/>
        <v>-16.271186440678</v>
      </c>
      <c r="E50" s="54"/>
      <c r="F50" s="54"/>
      <c r="G50" s="54"/>
      <c r="H50" s="163"/>
    </row>
    <row r="51" spans="1:8">
      <c r="A51" s="54" t="s">
        <v>1295</v>
      </c>
      <c r="B51" s="54">
        <f>SUM(B52:B53)</f>
        <v>51921</v>
      </c>
      <c r="C51" s="54">
        <f>SUM(C52:C53)</f>
        <v>57163</v>
      </c>
      <c r="D51" s="163">
        <f t="shared" si="2"/>
        <v>10.0961075480056</v>
      </c>
      <c r="E51" s="54"/>
      <c r="F51" s="54"/>
      <c r="G51" s="54"/>
      <c r="H51" s="163"/>
    </row>
    <row r="52" spans="1:8">
      <c r="A52" s="54" t="s">
        <v>1296</v>
      </c>
      <c r="B52" s="54">
        <v>51921</v>
      </c>
      <c r="C52" s="54">
        <v>57163</v>
      </c>
      <c r="D52" s="163">
        <f t="shared" si="2"/>
        <v>10.0961075480056</v>
      </c>
      <c r="E52" s="54"/>
      <c r="F52" s="54"/>
      <c r="G52" s="54"/>
      <c r="H52" s="163"/>
    </row>
    <row r="53" spans="1:8">
      <c r="A53" s="54" t="s">
        <v>1297</v>
      </c>
      <c r="B53" s="54"/>
      <c r="C53" s="54"/>
      <c r="D53" s="163"/>
      <c r="E53" s="54"/>
      <c r="F53" s="54"/>
      <c r="G53" s="54"/>
      <c r="H53" s="163"/>
    </row>
    <row r="54" spans="1:8">
      <c r="A54" s="54" t="s">
        <v>1298</v>
      </c>
      <c r="B54" s="54"/>
      <c r="C54" s="54"/>
      <c r="D54" s="163"/>
      <c r="E54" s="54"/>
      <c r="F54" s="54"/>
      <c r="G54" s="54"/>
      <c r="H54" s="163"/>
    </row>
    <row r="55" spans="1:8">
      <c r="A55" s="54" t="s">
        <v>1299</v>
      </c>
      <c r="B55" s="54"/>
      <c r="C55" s="54"/>
      <c r="D55" s="163"/>
      <c r="E55" s="116" t="s">
        <v>1300</v>
      </c>
      <c r="F55" s="53">
        <v>2357</v>
      </c>
      <c r="G55" s="54">
        <v>214</v>
      </c>
      <c r="H55" s="163">
        <f t="shared" ref="H55:H58" si="3">(G55/F55-1)*100</f>
        <v>-90.9206618582944</v>
      </c>
    </row>
    <row r="56" spans="1:8">
      <c r="A56" s="54" t="s">
        <v>1301</v>
      </c>
      <c r="B56" s="54"/>
      <c r="C56" s="54"/>
      <c r="D56" s="163"/>
      <c r="E56" s="54" t="s">
        <v>1302</v>
      </c>
      <c r="F56" s="54"/>
      <c r="G56" s="54"/>
      <c r="H56" s="163"/>
    </row>
    <row r="57" spans="1:8">
      <c r="A57" s="54" t="s">
        <v>1303</v>
      </c>
      <c r="B57" s="54"/>
      <c r="C57" s="54"/>
      <c r="D57" s="163"/>
      <c r="E57" s="54" t="s">
        <v>1304</v>
      </c>
      <c r="F57" s="54">
        <f>F58+F59</f>
        <v>65244</v>
      </c>
      <c r="G57" s="54">
        <f>G58+G59</f>
        <v>72193</v>
      </c>
      <c r="H57" s="163">
        <f t="shared" si="3"/>
        <v>10.6507878119061</v>
      </c>
    </row>
    <row r="58" spans="1:8">
      <c r="A58" s="54" t="s">
        <v>1305</v>
      </c>
      <c r="B58" s="54"/>
      <c r="C58" s="54"/>
      <c r="D58" s="163"/>
      <c r="E58" s="54" t="s">
        <v>1306</v>
      </c>
      <c r="F58" s="53">
        <v>65244</v>
      </c>
      <c r="G58" s="54">
        <v>72193</v>
      </c>
      <c r="H58" s="163">
        <f t="shared" si="3"/>
        <v>10.6507878119061</v>
      </c>
    </row>
    <row r="59" spans="1:8">
      <c r="A59" s="54" t="s">
        <v>1307</v>
      </c>
      <c r="B59" s="54"/>
      <c r="C59" s="54"/>
      <c r="D59" s="163"/>
      <c r="E59" s="54" t="s">
        <v>1308</v>
      </c>
      <c r="F59" s="54"/>
      <c r="G59" s="54"/>
      <c r="H59" s="163"/>
    </row>
    <row r="60" spans="1:8">
      <c r="A60" s="54"/>
      <c r="B60" s="54"/>
      <c r="C60" s="54"/>
      <c r="D60" s="163"/>
      <c r="E60" s="54" t="s">
        <v>1309</v>
      </c>
      <c r="F60" s="54">
        <v>10069</v>
      </c>
      <c r="G60" s="54">
        <v>21722</v>
      </c>
      <c r="H60" s="163">
        <f>(G60/F60-1)*100</f>
        <v>115.731452974476</v>
      </c>
    </row>
    <row r="61" spans="1:8">
      <c r="A61" s="54"/>
      <c r="B61" s="54"/>
      <c r="C61" s="54"/>
      <c r="D61" s="163"/>
      <c r="E61" s="54" t="s">
        <v>1310</v>
      </c>
      <c r="F61" s="54"/>
      <c r="G61" s="54"/>
      <c r="H61" s="163"/>
    </row>
    <row r="62" spans="1:8">
      <c r="A62" s="54" t="s">
        <v>1311</v>
      </c>
      <c r="B62" s="54">
        <f>B63+B64</f>
        <v>56532</v>
      </c>
      <c r="C62" s="54">
        <f>C63+C64</f>
        <v>65244</v>
      </c>
      <c r="D62" s="163">
        <f>(C62/B62-1)*100</f>
        <v>15.4107408193589</v>
      </c>
      <c r="E62" s="54" t="s">
        <v>1312</v>
      </c>
      <c r="F62" s="54"/>
      <c r="G62" s="54"/>
      <c r="H62" s="163"/>
    </row>
    <row r="63" spans="1:8">
      <c r="A63" s="54" t="s">
        <v>1313</v>
      </c>
      <c r="B63" s="54">
        <v>56532</v>
      </c>
      <c r="C63" s="54">
        <v>65244</v>
      </c>
      <c r="D63" s="163">
        <f>(C63/B63-1)*100</f>
        <v>15.4107408193589</v>
      </c>
      <c r="E63" s="54" t="s">
        <v>1314</v>
      </c>
      <c r="F63" s="54"/>
      <c r="G63" s="54"/>
      <c r="H63" s="163"/>
    </row>
    <row r="64" spans="1:8">
      <c r="A64" s="54" t="s">
        <v>1308</v>
      </c>
      <c r="B64" s="54"/>
      <c r="C64" s="54"/>
      <c r="D64" s="163"/>
      <c r="E64" s="54" t="s">
        <v>1315</v>
      </c>
      <c r="F64" s="54"/>
      <c r="G64" s="54"/>
      <c r="H64" s="163"/>
    </row>
    <row r="65" spans="1:8">
      <c r="A65" s="54" t="s">
        <v>1316</v>
      </c>
      <c r="B65" s="54"/>
      <c r="C65" s="54">
        <v>11</v>
      </c>
      <c r="D65" s="163"/>
      <c r="E65" s="54"/>
      <c r="F65" s="54"/>
      <c r="G65" s="54"/>
      <c r="H65" s="163"/>
    </row>
    <row r="66" spans="1:8">
      <c r="A66" s="54" t="s">
        <v>1317</v>
      </c>
      <c r="B66" s="54"/>
      <c r="C66" s="54">
        <v>4250</v>
      </c>
      <c r="D66" s="163"/>
      <c r="E66" s="54"/>
      <c r="F66" s="54"/>
      <c r="G66" s="54"/>
      <c r="H66" s="163"/>
    </row>
    <row r="67" spans="1:8">
      <c r="A67" s="54" t="s">
        <v>1318</v>
      </c>
      <c r="B67" s="54">
        <v>23752</v>
      </c>
      <c r="C67" s="54">
        <v>36732</v>
      </c>
      <c r="D67" s="163">
        <f>(C67/B67-1)*100</f>
        <v>54.6480296396093</v>
      </c>
      <c r="E67" s="54"/>
      <c r="F67" s="54"/>
      <c r="G67" s="54"/>
      <c r="H67" s="163"/>
    </row>
    <row r="68" spans="1:8">
      <c r="A68" s="54" t="s">
        <v>1319</v>
      </c>
      <c r="B68" s="54"/>
      <c r="C68" s="54"/>
      <c r="D68" s="163"/>
      <c r="E68" s="54"/>
      <c r="F68" s="54"/>
      <c r="G68" s="54"/>
      <c r="H68" s="163"/>
    </row>
    <row r="69" spans="1:8">
      <c r="A69" s="54"/>
      <c r="B69" s="54"/>
      <c r="C69" s="54"/>
      <c r="D69" s="163"/>
      <c r="E69" s="54"/>
      <c r="F69" s="54"/>
      <c r="G69" s="54"/>
      <c r="H69" s="163"/>
    </row>
    <row r="70" spans="1:8">
      <c r="A70" s="54" t="s">
        <v>1320</v>
      </c>
      <c r="B70" s="54">
        <f>B6+B7</f>
        <v>511036</v>
      </c>
      <c r="C70" s="54">
        <f>C6+C7</f>
        <v>538142</v>
      </c>
      <c r="D70" s="163">
        <f>(C70/B70-1)*100</f>
        <v>5.30412730218615</v>
      </c>
      <c r="E70" s="54" t="s">
        <v>1321</v>
      </c>
      <c r="F70" s="54">
        <f>F6+F7</f>
        <v>511036</v>
      </c>
      <c r="G70" s="54">
        <f>G6+G7</f>
        <v>538142</v>
      </c>
      <c r="H70" s="163">
        <f>(G70/F70-1)*100</f>
        <v>5.30412730218615</v>
      </c>
    </row>
    <row r="71" spans="1:8">
      <c r="G71">
        <f>G70-G60-G55-G12</f>
        <v>516012</v>
      </c>
    </row>
  </sheetData>
  <autoFilter xmlns:etc="http://www.wps.cn/officeDocument/2017/etCustomData" ref="A4:H71" etc:filterBottomFollowUsedRange="0">
    <extLst/>
  </autoFilter>
  <mergeCells count="4">
    <mergeCell ref="A2:H2"/>
    <mergeCell ref="A3:H3"/>
    <mergeCell ref="A4:D4"/>
    <mergeCell ref="E4:H4"/>
  </mergeCells>
  <printOptions horizontalCentered="1"/>
  <pageMargins left="1.37777777777778" right="0.786805555555556" top="0.747916666666667" bottom="0.747916666666667" header="0.306944444444444" footer="0.306944444444444"/>
  <pageSetup paperSize="9" scale="98" fitToHeight="0" orientation="landscape" useFirstPageNumber="1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71"/>
  <sheetViews>
    <sheetView topLeftCell="A10" workbookViewId="0">
      <selection activeCell="J65" sqref="J65:K65"/>
    </sheetView>
  </sheetViews>
  <sheetFormatPr defaultColWidth="9" defaultRowHeight="14.25"/>
  <cols>
    <col min="1" max="1" width="31.625" customWidth="1"/>
    <col min="2" max="4" width="6.75" customWidth="1"/>
    <col min="5" max="5" width="35.75" customWidth="1"/>
    <col min="6" max="6" width="6.75" customWidth="1"/>
    <col min="7" max="7" width="5.625" customWidth="1"/>
    <col min="8" max="8" width="8.375" customWidth="1"/>
    <col min="9" max="9" width="8.125" customWidth="1"/>
  </cols>
  <sheetData>
    <row r="1" ht="19" customHeight="1" spans="1:9">
      <c r="A1" s="59" t="s">
        <v>1322</v>
      </c>
      <c r="H1" s="60" t="s">
        <v>1323</v>
      </c>
    </row>
    <row r="2" ht="26.25" customHeight="1" spans="1:9">
      <c r="A2" s="61" t="s">
        <v>1324</v>
      </c>
      <c r="B2" s="61"/>
      <c r="C2" s="61"/>
      <c r="D2" s="62"/>
      <c r="E2" s="61"/>
      <c r="F2" s="61"/>
      <c r="G2" s="63"/>
      <c r="H2" s="61"/>
      <c r="I2" s="61"/>
    </row>
    <row r="3" ht="21" customHeight="1" spans="1:9">
      <c r="H3" s="64" t="s">
        <v>2</v>
      </c>
      <c r="I3" s="64"/>
    </row>
    <row r="4" ht="19" customHeight="1" spans="1:9">
      <c r="A4" s="148" t="s">
        <v>1325</v>
      </c>
      <c r="B4" s="148"/>
      <c r="C4" s="148"/>
      <c r="D4" s="149"/>
      <c r="E4" s="148" t="s">
        <v>1215</v>
      </c>
      <c r="F4" s="148"/>
      <c r="G4" s="148"/>
      <c r="H4" s="148"/>
      <c r="I4" s="148" t="s">
        <v>7</v>
      </c>
    </row>
    <row r="5" ht="29" customHeight="1" spans="1:9">
      <c r="A5" s="148" t="s">
        <v>1326</v>
      </c>
      <c r="B5" s="148" t="s">
        <v>44</v>
      </c>
      <c r="C5" s="148" t="s">
        <v>45</v>
      </c>
      <c r="D5" s="149" t="s">
        <v>1217</v>
      </c>
      <c r="E5" s="148" t="s">
        <v>1326</v>
      </c>
      <c r="F5" s="148" t="s">
        <v>44</v>
      </c>
      <c r="G5" s="148" t="s">
        <v>45</v>
      </c>
      <c r="H5" s="148" t="s">
        <v>1217</v>
      </c>
      <c r="I5" s="148"/>
    </row>
    <row r="6" ht="19" customHeight="1" spans="1:9">
      <c r="A6" s="150" t="s">
        <v>1327</v>
      </c>
      <c r="B6" s="150"/>
      <c r="C6" s="150"/>
      <c r="D6" s="151"/>
      <c r="E6" s="150" t="s">
        <v>1328</v>
      </c>
      <c r="F6" s="150"/>
      <c r="G6" s="150"/>
      <c r="H6" s="151"/>
      <c r="I6" s="150"/>
    </row>
    <row r="7" ht="19" customHeight="1" spans="1:9">
      <c r="A7" s="150" t="s">
        <v>1329</v>
      </c>
      <c r="B7" s="150"/>
      <c r="C7" s="150"/>
      <c r="D7" s="151"/>
      <c r="E7" s="150" t="s">
        <v>1330</v>
      </c>
      <c r="F7" s="150"/>
      <c r="G7" s="150"/>
      <c r="H7" s="151"/>
      <c r="I7" s="150"/>
    </row>
    <row r="8" ht="19" customHeight="1" spans="1:9">
      <c r="A8" s="150" t="s">
        <v>1331</v>
      </c>
      <c r="B8" s="150"/>
      <c r="C8" s="150"/>
      <c r="D8" s="151"/>
      <c r="E8" s="150" t="s">
        <v>1332</v>
      </c>
      <c r="F8" s="150">
        <f>F9</f>
        <v>-1</v>
      </c>
      <c r="G8" s="150">
        <f>G9</f>
        <v>0</v>
      </c>
      <c r="H8" s="151"/>
      <c r="I8" s="150"/>
    </row>
    <row r="9" ht="19" customHeight="1" spans="1:9">
      <c r="A9" s="150" t="s">
        <v>1333</v>
      </c>
      <c r="B9" s="150"/>
      <c r="C9" s="150"/>
      <c r="D9" s="151"/>
      <c r="E9" s="150" t="s">
        <v>1334</v>
      </c>
      <c r="F9" s="150">
        <v>-1</v>
      </c>
      <c r="G9" s="150"/>
      <c r="H9" s="151"/>
      <c r="I9" s="150"/>
    </row>
    <row r="10" ht="19" customHeight="1" spans="1:9">
      <c r="A10" s="150" t="s">
        <v>1335</v>
      </c>
      <c r="B10" s="150"/>
      <c r="C10" s="150"/>
      <c r="D10" s="151"/>
      <c r="E10" s="150" t="s">
        <v>1336</v>
      </c>
      <c r="F10" s="150"/>
      <c r="G10" s="150"/>
      <c r="H10" s="150"/>
      <c r="I10" s="150"/>
    </row>
    <row r="11" ht="19" customHeight="1" spans="1:9">
      <c r="A11" s="150" t="s">
        <v>1337</v>
      </c>
      <c r="B11" s="150"/>
      <c r="C11" s="150"/>
      <c r="D11" s="151"/>
      <c r="E11" s="150" t="s">
        <v>1338</v>
      </c>
      <c r="F11" s="150"/>
      <c r="G11" s="150"/>
      <c r="H11" s="150"/>
      <c r="I11" s="150"/>
    </row>
    <row r="12" ht="19" customHeight="1" spans="1:9">
      <c r="A12" s="150" t="s">
        <v>1339</v>
      </c>
      <c r="B12" s="150"/>
      <c r="C12" s="150"/>
      <c r="D12" s="151"/>
      <c r="E12" s="150" t="s">
        <v>1340</v>
      </c>
      <c r="F12" s="150">
        <f>F13+F14+F15</f>
        <v>592</v>
      </c>
      <c r="G12" s="150">
        <f>G13+G14+G15</f>
        <v>318</v>
      </c>
      <c r="H12" s="151">
        <f>(G12-F12)/F12*100</f>
        <v>-46.2837837837838</v>
      </c>
      <c r="I12" s="150"/>
    </row>
    <row r="13" ht="19" customHeight="1" spans="1:9">
      <c r="A13" s="150" t="s">
        <v>1341</v>
      </c>
      <c r="B13" s="150"/>
      <c r="C13" s="150"/>
      <c r="D13" s="151"/>
      <c r="E13" s="150" t="s">
        <v>1342</v>
      </c>
      <c r="F13" s="150">
        <v>592</v>
      </c>
      <c r="G13" s="150">
        <v>318</v>
      </c>
      <c r="H13" s="151">
        <f>(G13-F13)/F13*100</f>
        <v>-46.2837837837838</v>
      </c>
      <c r="I13" s="150"/>
    </row>
    <row r="14" ht="19" customHeight="1" spans="1:9">
      <c r="A14" s="150" t="s">
        <v>1343</v>
      </c>
      <c r="B14" s="150"/>
      <c r="C14" s="150"/>
      <c r="D14" s="151"/>
      <c r="E14" s="150" t="s">
        <v>1344</v>
      </c>
      <c r="F14" s="150"/>
      <c r="G14" s="150"/>
      <c r="H14" s="150"/>
      <c r="I14" s="150"/>
    </row>
    <row r="15" ht="19" customHeight="1" spans="1:9">
      <c r="A15" s="150" t="s">
        <v>1345</v>
      </c>
      <c r="B15" s="150"/>
      <c r="C15" s="150"/>
      <c r="D15" s="151"/>
      <c r="E15" s="150" t="s">
        <v>1346</v>
      </c>
      <c r="F15" s="150"/>
      <c r="G15" s="150"/>
      <c r="H15" s="150"/>
      <c r="I15" s="150"/>
    </row>
    <row r="16" ht="19" customHeight="1" spans="1:9">
      <c r="A16" s="150" t="s">
        <v>1347</v>
      </c>
      <c r="B16" s="150"/>
      <c r="C16" s="150"/>
      <c r="D16" s="151"/>
      <c r="E16" s="150" t="s">
        <v>1348</v>
      </c>
      <c r="F16" s="150"/>
      <c r="G16" s="150"/>
      <c r="H16" s="150"/>
      <c r="I16" s="150"/>
    </row>
    <row r="17" ht="19" customHeight="1" spans="1:9">
      <c r="A17" s="150" t="s">
        <v>1349</v>
      </c>
      <c r="B17" s="150"/>
      <c r="C17" s="150"/>
      <c r="D17" s="151"/>
      <c r="E17" s="150" t="s">
        <v>1350</v>
      </c>
      <c r="F17" s="150"/>
      <c r="G17" s="150"/>
      <c r="H17" s="150"/>
      <c r="I17" s="150"/>
    </row>
    <row r="18" ht="19" customHeight="1" spans="1:9">
      <c r="A18" s="150" t="s">
        <v>1351</v>
      </c>
      <c r="B18" s="150"/>
      <c r="C18" s="150"/>
      <c r="D18" s="151"/>
      <c r="E18" s="150" t="s">
        <v>1352</v>
      </c>
      <c r="F18" s="150"/>
      <c r="G18" s="150"/>
      <c r="H18" s="150"/>
      <c r="I18" s="150"/>
    </row>
    <row r="19" ht="19" customHeight="1" spans="1:9">
      <c r="A19" s="150" t="s">
        <v>1353</v>
      </c>
      <c r="B19" s="150">
        <v>25</v>
      </c>
      <c r="C19" s="150">
        <v>80</v>
      </c>
      <c r="D19" s="151">
        <f>(C19-B19)/B19*100</f>
        <v>220</v>
      </c>
      <c r="E19" s="150" t="s">
        <v>1354</v>
      </c>
      <c r="F19" s="150">
        <f>SUM(F20:F28)</f>
        <v>1120</v>
      </c>
      <c r="G19" s="150">
        <f>SUM(G20:G28)</f>
        <v>2221</v>
      </c>
      <c r="H19" s="151">
        <f>(G19-F19)/F19*100</f>
        <v>98.3035714285714</v>
      </c>
      <c r="I19" s="150"/>
    </row>
    <row r="20" ht="19" customHeight="1" spans="1:9">
      <c r="A20" s="150" t="s">
        <v>1355</v>
      </c>
      <c r="B20" s="150">
        <v>5189</v>
      </c>
      <c r="C20" s="150">
        <v>6048</v>
      </c>
      <c r="D20" s="151">
        <f>(C20-B20)/B20*100</f>
        <v>16.5542493736751</v>
      </c>
      <c r="E20" s="150" t="s">
        <v>1356</v>
      </c>
      <c r="F20" s="150">
        <v>931</v>
      </c>
      <c r="G20" s="150">
        <v>1829</v>
      </c>
      <c r="H20" s="151"/>
      <c r="I20" s="150"/>
    </row>
    <row r="21" ht="19" customHeight="1" spans="1:9">
      <c r="A21" s="150" t="s">
        <v>1357</v>
      </c>
      <c r="B21" s="150"/>
      <c r="C21" s="150"/>
      <c r="D21" s="151"/>
      <c r="E21" s="150" t="s">
        <v>1358</v>
      </c>
      <c r="F21" s="150"/>
      <c r="G21" s="150"/>
      <c r="H21" s="151"/>
      <c r="I21" s="150"/>
    </row>
    <row r="22" ht="19" customHeight="1" spans="1:9">
      <c r="A22" s="150" t="s">
        <v>1359</v>
      </c>
      <c r="B22" s="150"/>
      <c r="C22" s="150"/>
      <c r="D22" s="151"/>
      <c r="E22" s="150" t="s">
        <v>1360</v>
      </c>
      <c r="F22" s="150">
        <v>4</v>
      </c>
      <c r="G22" s="150">
        <v>132</v>
      </c>
      <c r="H22" s="151"/>
      <c r="I22" s="150"/>
    </row>
    <row r="23" ht="19" customHeight="1" spans="1:9">
      <c r="A23" s="150" t="s">
        <v>1361</v>
      </c>
      <c r="B23" s="150"/>
      <c r="C23" s="150"/>
      <c r="D23" s="151"/>
      <c r="E23" s="150" t="s">
        <v>1362</v>
      </c>
      <c r="F23" s="150"/>
      <c r="G23" s="150"/>
      <c r="H23" s="151"/>
      <c r="I23" s="150"/>
    </row>
    <row r="24" ht="19" customHeight="1" spans="1:9">
      <c r="A24" s="150" t="s">
        <v>1363</v>
      </c>
      <c r="B24" s="150"/>
      <c r="C24" s="150"/>
      <c r="D24" s="151"/>
      <c r="E24" s="150" t="s">
        <v>1364</v>
      </c>
      <c r="F24" s="150">
        <v>185</v>
      </c>
      <c r="G24" s="150">
        <v>260</v>
      </c>
      <c r="H24" s="151"/>
      <c r="I24" s="150"/>
    </row>
    <row r="25" ht="19" customHeight="1" spans="1:9">
      <c r="A25" s="150" t="s">
        <v>1365</v>
      </c>
      <c r="B25" s="150"/>
      <c r="C25" s="150"/>
      <c r="D25" s="151"/>
      <c r="E25" s="150" t="s">
        <v>1366</v>
      </c>
      <c r="F25" s="150"/>
      <c r="G25" s="150"/>
      <c r="H25" s="151"/>
      <c r="I25" s="150"/>
    </row>
    <row r="26" ht="19" customHeight="1" spans="1:9">
      <c r="A26" s="150" t="s">
        <v>1367</v>
      </c>
      <c r="B26" s="150"/>
      <c r="C26" s="150"/>
      <c r="D26" s="151"/>
      <c r="E26" s="150" t="s">
        <v>1368</v>
      </c>
      <c r="F26" s="150"/>
      <c r="G26" s="150"/>
      <c r="H26" s="151"/>
      <c r="I26" s="150"/>
    </row>
    <row r="27" ht="19" customHeight="1" spans="1:9">
      <c r="A27" s="150" t="s">
        <v>1369</v>
      </c>
      <c r="B27" s="150"/>
      <c r="C27" s="150"/>
      <c r="D27" s="151"/>
      <c r="E27" s="150" t="s">
        <v>1370</v>
      </c>
      <c r="F27" s="150"/>
      <c r="G27" s="150"/>
      <c r="H27" s="151"/>
      <c r="I27" s="150"/>
    </row>
    <row r="28" ht="19" customHeight="1" spans="1:9">
      <c r="A28" s="150" t="s">
        <v>1371</v>
      </c>
      <c r="B28" s="150">
        <v>25</v>
      </c>
      <c r="C28" s="150">
        <v>331</v>
      </c>
      <c r="D28" s="151">
        <f>(C28-B28)/B28*100</f>
        <v>1224</v>
      </c>
      <c r="E28" s="150" t="s">
        <v>1372</v>
      </c>
      <c r="F28" s="150"/>
      <c r="G28" s="150"/>
      <c r="H28" s="151"/>
      <c r="I28" s="150"/>
    </row>
    <row r="29" ht="19" customHeight="1" spans="1:9">
      <c r="A29" s="150" t="s">
        <v>1373</v>
      </c>
      <c r="B29" s="150"/>
      <c r="C29" s="150"/>
      <c r="D29" s="151"/>
      <c r="E29" s="150" t="s">
        <v>1374</v>
      </c>
      <c r="F29" s="150"/>
      <c r="G29" s="150"/>
      <c r="H29" s="150"/>
      <c r="I29" s="150"/>
    </row>
    <row r="30" ht="19" customHeight="1" spans="1:9">
      <c r="A30" s="150" t="s">
        <v>1375</v>
      </c>
      <c r="B30" s="150">
        <v>173</v>
      </c>
      <c r="C30" s="150"/>
      <c r="D30" s="151"/>
      <c r="E30" s="150" t="s">
        <v>1376</v>
      </c>
      <c r="F30" s="150"/>
      <c r="G30" s="150"/>
      <c r="H30" s="150"/>
      <c r="I30" s="150"/>
    </row>
    <row r="31" ht="19" customHeight="1" spans="1:9">
      <c r="A31" s="150" t="s">
        <v>1377</v>
      </c>
      <c r="B31" s="150"/>
      <c r="C31" s="150">
        <v>880</v>
      </c>
      <c r="D31" s="151"/>
      <c r="E31" s="150" t="s">
        <v>1378</v>
      </c>
      <c r="F31" s="150"/>
      <c r="G31" s="150"/>
      <c r="H31" s="150"/>
      <c r="I31" s="150"/>
    </row>
    <row r="32" ht="19" customHeight="1" spans="1:9">
      <c r="A32" s="150" t="s">
        <v>1379</v>
      </c>
      <c r="B32" s="150"/>
      <c r="C32" s="150"/>
      <c r="D32" s="151"/>
      <c r="E32" s="150" t="s">
        <v>1380</v>
      </c>
      <c r="F32" s="150"/>
      <c r="G32" s="150"/>
      <c r="H32" s="150"/>
      <c r="I32" s="150"/>
    </row>
    <row r="33" ht="19" customHeight="1" spans="1:9">
      <c r="A33" s="150" t="s">
        <v>1379</v>
      </c>
      <c r="B33" s="150"/>
      <c r="C33" s="150"/>
      <c r="D33" s="151"/>
      <c r="E33" s="150" t="s">
        <v>1381</v>
      </c>
      <c r="F33" s="150"/>
      <c r="G33" s="150"/>
      <c r="H33" s="150"/>
      <c r="I33" s="150"/>
    </row>
    <row r="34" ht="19" customHeight="1" spans="1:9">
      <c r="A34" s="150"/>
      <c r="B34" s="150"/>
      <c r="C34" s="150"/>
      <c r="D34" s="151"/>
      <c r="E34" s="150" t="s">
        <v>1382</v>
      </c>
      <c r="F34" s="150"/>
      <c r="G34" s="150"/>
      <c r="H34" s="150"/>
      <c r="I34" s="150"/>
    </row>
    <row r="35" ht="19" customHeight="1" spans="1:9">
      <c r="A35" s="150"/>
      <c r="B35" s="150"/>
      <c r="C35" s="150"/>
      <c r="D35" s="151"/>
      <c r="E35" s="150" t="s">
        <v>1383</v>
      </c>
      <c r="F35" s="150"/>
      <c r="G35" s="150"/>
      <c r="H35" s="150"/>
      <c r="I35" s="150"/>
    </row>
    <row r="36" ht="19" customHeight="1" spans="1:9">
      <c r="A36" s="150"/>
      <c r="B36" s="150"/>
      <c r="C36" s="150"/>
      <c r="D36" s="151"/>
      <c r="E36" s="150" t="s">
        <v>1384</v>
      </c>
      <c r="F36" s="150"/>
      <c r="G36" s="150"/>
      <c r="H36" s="150"/>
      <c r="I36" s="150"/>
    </row>
    <row r="37" ht="19" customHeight="1" spans="1:9">
      <c r="A37" s="150"/>
      <c r="B37" s="150"/>
      <c r="C37" s="150"/>
      <c r="D37" s="151"/>
      <c r="E37" s="150" t="s">
        <v>1385</v>
      </c>
      <c r="F37" s="150"/>
      <c r="G37" s="150"/>
      <c r="H37" s="150"/>
      <c r="I37" s="150"/>
    </row>
    <row r="38" ht="19" customHeight="1" spans="1:9">
      <c r="A38" s="150"/>
      <c r="B38" s="150"/>
      <c r="C38" s="150"/>
      <c r="D38" s="151"/>
      <c r="E38" s="150" t="s">
        <v>1386</v>
      </c>
      <c r="F38" s="150"/>
      <c r="G38" s="150"/>
      <c r="H38" s="150"/>
      <c r="I38" s="150"/>
    </row>
    <row r="39" ht="19" customHeight="1" spans="1:9">
      <c r="A39" s="150"/>
      <c r="B39" s="150"/>
      <c r="C39" s="150"/>
      <c r="D39" s="151"/>
      <c r="E39" s="150" t="s">
        <v>1387</v>
      </c>
      <c r="F39" s="150"/>
      <c r="G39" s="150"/>
      <c r="H39" s="150"/>
      <c r="I39" s="150"/>
    </row>
    <row r="40" ht="19" customHeight="1" spans="1:9">
      <c r="A40" s="150"/>
      <c r="B40" s="150"/>
      <c r="C40" s="150"/>
      <c r="D40" s="151"/>
      <c r="E40" s="150" t="s">
        <v>950</v>
      </c>
      <c r="F40" s="150"/>
      <c r="G40" s="150"/>
      <c r="H40" s="150"/>
      <c r="I40" s="150"/>
    </row>
    <row r="41" ht="19" customHeight="1" spans="1:9">
      <c r="A41" s="150"/>
      <c r="B41" s="150"/>
      <c r="C41" s="150"/>
      <c r="D41" s="151"/>
      <c r="E41" s="150" t="s">
        <v>1388</v>
      </c>
      <c r="F41" s="150"/>
      <c r="G41" s="150"/>
      <c r="H41" s="150"/>
      <c r="I41" s="150"/>
    </row>
    <row r="42" ht="19" customHeight="1" spans="1:9">
      <c r="A42" s="150"/>
      <c r="B42" s="150"/>
      <c r="C42" s="150"/>
      <c r="D42" s="151"/>
      <c r="E42" s="150" t="s">
        <v>1389</v>
      </c>
      <c r="F42" s="150"/>
      <c r="G42" s="150"/>
      <c r="H42" s="150"/>
      <c r="I42" s="150"/>
    </row>
    <row r="43" ht="19" customHeight="1" spans="1:9">
      <c r="A43" s="150"/>
      <c r="B43" s="150"/>
      <c r="C43" s="150"/>
      <c r="D43" s="151"/>
      <c r="E43" s="150" t="s">
        <v>1390</v>
      </c>
      <c r="F43" s="150">
        <f>SUM(F44:F48)</f>
        <v>0</v>
      </c>
      <c r="G43" s="150">
        <f>SUM(G44:G48)</f>
        <v>0</v>
      </c>
      <c r="H43" s="150">
        <f>SUM(H44:H48)</f>
        <v>0</v>
      </c>
      <c r="I43" s="150"/>
    </row>
    <row r="44" ht="19" customHeight="1" spans="1:9">
      <c r="A44" s="150"/>
      <c r="B44" s="150"/>
      <c r="C44" s="150"/>
      <c r="D44" s="151"/>
      <c r="E44" s="150" t="s">
        <v>998</v>
      </c>
      <c r="F44" s="150"/>
      <c r="G44" s="150"/>
      <c r="H44" s="151"/>
      <c r="I44" s="150"/>
    </row>
    <row r="45" ht="19" customHeight="1" spans="1:9">
      <c r="A45" s="150"/>
      <c r="B45" s="150"/>
      <c r="C45" s="150"/>
      <c r="D45" s="151"/>
      <c r="E45" s="150" t="s">
        <v>1391</v>
      </c>
      <c r="F45" s="150"/>
      <c r="G45" s="150"/>
      <c r="H45" s="151"/>
      <c r="I45" s="150"/>
    </row>
    <row r="46" ht="19" customHeight="1" spans="1:9">
      <c r="A46" s="150"/>
      <c r="B46" s="150"/>
      <c r="C46" s="150"/>
      <c r="D46" s="151"/>
      <c r="E46" s="150" t="s">
        <v>1392</v>
      </c>
      <c r="F46" s="150"/>
      <c r="G46" s="150"/>
      <c r="H46" s="151"/>
      <c r="I46" s="150"/>
    </row>
    <row r="47" ht="19" customHeight="1" spans="1:9">
      <c r="A47" s="150"/>
      <c r="B47" s="150"/>
      <c r="C47" s="150"/>
      <c r="D47" s="151"/>
      <c r="E47" s="150" t="s">
        <v>1393</v>
      </c>
      <c r="F47" s="150"/>
      <c r="G47" s="150"/>
      <c r="H47" s="151"/>
      <c r="I47" s="150"/>
    </row>
    <row r="48" ht="19" customHeight="1" spans="1:9">
      <c r="A48" s="150"/>
      <c r="B48" s="150"/>
      <c r="C48" s="150"/>
      <c r="D48" s="151"/>
      <c r="E48" s="150" t="s">
        <v>1394</v>
      </c>
      <c r="F48" s="150"/>
      <c r="G48" s="150"/>
      <c r="H48" s="151"/>
      <c r="I48" s="150"/>
    </row>
    <row r="49" ht="19" customHeight="1" spans="1:9">
      <c r="A49" s="150"/>
      <c r="B49" s="150"/>
      <c r="C49" s="150"/>
      <c r="D49" s="151"/>
      <c r="E49" s="150" t="s">
        <v>1395</v>
      </c>
      <c r="F49" s="150">
        <f>F50</f>
        <v>0</v>
      </c>
      <c r="G49" s="150">
        <f>G50</f>
        <v>0</v>
      </c>
      <c r="H49" s="150">
        <v>0</v>
      </c>
      <c r="I49" s="150"/>
    </row>
    <row r="50" ht="19" customHeight="1" spans="1:9">
      <c r="A50" s="150"/>
      <c r="B50" s="150"/>
      <c r="C50" s="150"/>
      <c r="D50" s="151"/>
      <c r="E50" s="150" t="s">
        <v>1334</v>
      </c>
      <c r="F50" s="150"/>
      <c r="G50" s="150"/>
      <c r="H50" s="151"/>
      <c r="I50" s="150"/>
    </row>
    <row r="51" ht="19" customHeight="1" spans="1:9">
      <c r="A51" s="150"/>
      <c r="B51" s="150"/>
      <c r="C51" s="150"/>
      <c r="D51" s="151"/>
      <c r="E51" s="150" t="s">
        <v>1396</v>
      </c>
      <c r="F51" s="150">
        <f>SUM(F52:F54)</f>
        <v>7059</v>
      </c>
      <c r="G51" s="150">
        <f>SUM(G52:G54)</f>
        <v>10523</v>
      </c>
      <c r="H51" s="151">
        <f t="shared" ref="H50:H55" si="0">(G51-F51)/F51*100</f>
        <v>49.0721065306701</v>
      </c>
      <c r="I51" s="150"/>
    </row>
    <row r="52" ht="19" customHeight="1" spans="1:9">
      <c r="A52" s="150"/>
      <c r="B52" s="150"/>
      <c r="C52" s="150"/>
      <c r="D52" s="151"/>
      <c r="E52" s="150" t="s">
        <v>1397</v>
      </c>
      <c r="F52" s="150"/>
      <c r="G52" s="150">
        <v>5960</v>
      </c>
      <c r="H52" s="151"/>
      <c r="I52" s="150"/>
    </row>
    <row r="53" ht="19" customHeight="1" spans="1:9">
      <c r="A53" s="150"/>
      <c r="B53" s="150"/>
      <c r="C53" s="150"/>
      <c r="D53" s="151"/>
      <c r="E53" s="150" t="s">
        <v>1398</v>
      </c>
      <c r="F53" s="150"/>
      <c r="G53" s="150"/>
      <c r="H53" s="151"/>
      <c r="I53" s="150"/>
    </row>
    <row r="54" ht="19" customHeight="1" spans="1:9">
      <c r="A54" s="150"/>
      <c r="B54" s="150"/>
      <c r="C54" s="150"/>
      <c r="D54" s="151"/>
      <c r="E54" s="150" t="s">
        <v>1399</v>
      </c>
      <c r="F54" s="150">
        <v>7059</v>
      </c>
      <c r="G54" s="150">
        <v>4563</v>
      </c>
      <c r="H54" s="151">
        <f t="shared" si="0"/>
        <v>-35.3591160220994</v>
      </c>
      <c r="I54" s="150"/>
    </row>
    <row r="55" ht="19" customHeight="1" spans="1:9">
      <c r="A55" s="150"/>
      <c r="B55" s="150"/>
      <c r="C55" s="150"/>
      <c r="D55" s="151"/>
      <c r="E55" s="150" t="s">
        <v>1400</v>
      </c>
      <c r="F55" s="150">
        <f>SUM(F56:F58)</f>
        <v>1368</v>
      </c>
      <c r="G55" s="150">
        <f>SUM(G56:G58)</f>
        <v>1497</v>
      </c>
      <c r="H55" s="151">
        <f t="shared" si="0"/>
        <v>9.42982456140351</v>
      </c>
      <c r="I55" s="152"/>
    </row>
    <row r="56" ht="19" customHeight="1" spans="1:9">
      <c r="A56" s="150"/>
      <c r="B56" s="150"/>
      <c r="C56" s="150"/>
      <c r="D56" s="151"/>
      <c r="E56" s="150" t="s">
        <v>1401</v>
      </c>
      <c r="F56" s="150">
        <v>468</v>
      </c>
      <c r="G56" s="150">
        <v>374</v>
      </c>
      <c r="H56" s="151"/>
      <c r="I56" s="152"/>
    </row>
    <row r="57" ht="19" customHeight="1" spans="1:9">
      <c r="A57" s="150"/>
      <c r="B57" s="150"/>
      <c r="C57" s="150"/>
      <c r="D57" s="151"/>
      <c r="E57" s="150" t="s">
        <v>1402</v>
      </c>
      <c r="F57" s="150">
        <v>244</v>
      </c>
      <c r="G57" s="150">
        <v>244</v>
      </c>
      <c r="H57" s="151"/>
      <c r="I57" s="152"/>
    </row>
    <row r="58" ht="19" customHeight="1" spans="1:9">
      <c r="A58" s="150"/>
      <c r="B58" s="150"/>
      <c r="C58" s="150"/>
      <c r="D58" s="151"/>
      <c r="E58" s="150" t="s">
        <v>1403</v>
      </c>
      <c r="F58" s="150">
        <v>656</v>
      </c>
      <c r="G58" s="150">
        <v>879</v>
      </c>
      <c r="H58" s="151"/>
      <c r="I58" s="152"/>
    </row>
    <row r="59" ht="19" customHeight="1" spans="1:9">
      <c r="A59" s="150"/>
      <c r="B59" s="150"/>
      <c r="C59" s="150"/>
      <c r="D59" s="151"/>
      <c r="E59" s="150" t="s">
        <v>1404</v>
      </c>
      <c r="F59" s="150">
        <f>F60+F61</f>
        <v>-31</v>
      </c>
      <c r="G59" s="150">
        <f>G60+G61</f>
        <v>0</v>
      </c>
      <c r="H59" s="151"/>
      <c r="I59" s="152"/>
    </row>
    <row r="60" ht="19" customHeight="1" spans="1:9">
      <c r="A60" s="150"/>
      <c r="B60" s="150"/>
      <c r="C60" s="150"/>
      <c r="D60" s="151"/>
      <c r="E60" s="150" t="s">
        <v>1405</v>
      </c>
      <c r="F60" s="150"/>
      <c r="G60" s="150"/>
      <c r="H60" s="151"/>
      <c r="I60" s="152"/>
    </row>
    <row r="61" ht="19" customHeight="1" spans="1:9">
      <c r="A61" s="150"/>
      <c r="B61" s="150"/>
      <c r="C61" s="150"/>
      <c r="D61" s="151"/>
      <c r="E61" s="150" t="s">
        <v>1406</v>
      </c>
      <c r="F61" s="150">
        <v>-31</v>
      </c>
      <c r="G61" s="150"/>
      <c r="H61" s="151"/>
      <c r="I61" s="152"/>
    </row>
    <row r="62" ht="19" customHeight="1" spans="1:9">
      <c r="A62" s="150" t="s">
        <v>1407</v>
      </c>
      <c r="B62" s="150">
        <f>SUM(B6:B31)</f>
        <v>5412</v>
      </c>
      <c r="C62" s="150">
        <f>SUM(C6:C31)</f>
        <v>7339</v>
      </c>
      <c r="D62" s="151">
        <f>(C62-B62)/B62*100</f>
        <v>35.6060606060606</v>
      </c>
      <c r="E62" s="150" t="s">
        <v>1211</v>
      </c>
      <c r="F62" s="150">
        <f>F6+F8+F10+F12+F19+F29+F39+F43+F49+F51+F55+F59</f>
        <v>10107</v>
      </c>
      <c r="G62" s="150">
        <f>G6+G8+G10+G12+G19+G29+G39+G43+G49+G51+G55+G59</f>
        <v>14559</v>
      </c>
      <c r="H62" s="151">
        <f>(G62-F62)/F62*100</f>
        <v>44.048679133274</v>
      </c>
      <c r="I62" s="150"/>
    </row>
    <row r="63" ht="19" customHeight="1" spans="1:9">
      <c r="A63" s="150" t="s">
        <v>1220</v>
      </c>
      <c r="B63" s="150">
        <f>B64+B67+B68+B69</f>
        <v>11513</v>
      </c>
      <c r="C63" s="150">
        <f>C64+C67+C68+C69</f>
        <v>15320</v>
      </c>
      <c r="D63" s="151">
        <f>(C63-B63)/B63*100</f>
        <v>33.0669677755581</v>
      </c>
      <c r="E63" s="150" t="s">
        <v>1221</v>
      </c>
      <c r="F63" s="150">
        <f>F64+F68+F69</f>
        <v>6818</v>
      </c>
      <c r="G63" s="150">
        <f>G64+G68+G69</f>
        <v>8100</v>
      </c>
      <c r="H63" s="151">
        <f>(G63-F63)/F63*100</f>
        <v>18.8031680844823</v>
      </c>
      <c r="I63" s="150"/>
    </row>
    <row r="64" ht="19" customHeight="1" spans="1:9">
      <c r="A64" s="150" t="s">
        <v>1408</v>
      </c>
      <c r="B64" s="150">
        <f>B65+B66</f>
        <v>2861</v>
      </c>
      <c r="C64" s="150">
        <f>C65+C66</f>
        <v>5601</v>
      </c>
      <c r="D64" s="151">
        <f>(C64-B64)/B64*100</f>
        <v>95.7707095421181</v>
      </c>
      <c r="E64" s="150" t="s">
        <v>1409</v>
      </c>
      <c r="F64" s="150"/>
      <c r="G64" s="150"/>
      <c r="H64" s="151"/>
      <c r="I64" s="150"/>
    </row>
    <row r="65" ht="19" customHeight="1" spans="1:9">
      <c r="A65" s="150" t="s">
        <v>1410</v>
      </c>
      <c r="B65" s="150">
        <v>2861</v>
      </c>
      <c r="C65" s="150">
        <v>5601</v>
      </c>
      <c r="D65" s="151">
        <f>(C65-B65)/B65*100</f>
        <v>95.7707095421181</v>
      </c>
      <c r="E65" s="150" t="s">
        <v>1411</v>
      </c>
      <c r="F65" s="150"/>
      <c r="G65" s="150"/>
      <c r="H65" s="151"/>
      <c r="I65" s="150"/>
    </row>
    <row r="66" ht="19" customHeight="1" spans="1:9">
      <c r="A66" s="150" t="s">
        <v>1412</v>
      </c>
      <c r="B66" s="150"/>
      <c r="C66" s="150"/>
      <c r="D66" s="151"/>
      <c r="E66" s="150" t="s">
        <v>1413</v>
      </c>
      <c r="F66" s="150"/>
      <c r="G66" s="150"/>
      <c r="H66" s="151"/>
      <c r="I66" s="150"/>
    </row>
    <row r="67" ht="19" customHeight="1" spans="1:9">
      <c r="A67" s="150" t="s">
        <v>1414</v>
      </c>
      <c r="B67" s="150">
        <v>1652</v>
      </c>
      <c r="C67" s="150">
        <v>4219</v>
      </c>
      <c r="D67" s="151">
        <f>(C67-B67)/B67*100</f>
        <v>155.387409200969</v>
      </c>
      <c r="E67" s="150" t="s">
        <v>1415</v>
      </c>
      <c r="F67" s="150"/>
      <c r="G67" s="150"/>
      <c r="H67" s="151"/>
      <c r="I67" s="150"/>
    </row>
    <row r="68" ht="19" customHeight="1" spans="1:9">
      <c r="A68" s="150" t="s">
        <v>1416</v>
      </c>
      <c r="B68" s="150"/>
      <c r="C68" s="150"/>
      <c r="D68" s="151"/>
      <c r="E68" s="150" t="s">
        <v>1417</v>
      </c>
      <c r="F68" s="150">
        <v>4219</v>
      </c>
      <c r="G68" s="150">
        <v>4139</v>
      </c>
      <c r="H68" s="151">
        <f>(G68-F68)/F68*100</f>
        <v>-1.89618392984119</v>
      </c>
      <c r="I68" s="150"/>
    </row>
    <row r="69" ht="19" customHeight="1" spans="1:9">
      <c r="A69" s="150" t="s">
        <v>1418</v>
      </c>
      <c r="B69" s="150">
        <v>7000</v>
      </c>
      <c r="C69" s="150">
        <v>5500</v>
      </c>
      <c r="D69" s="151"/>
      <c r="E69" s="150" t="s">
        <v>1419</v>
      </c>
      <c r="F69" s="150">
        <v>2599</v>
      </c>
      <c r="G69" s="150">
        <v>3961</v>
      </c>
      <c r="H69" s="151"/>
      <c r="I69" s="150"/>
    </row>
    <row r="70" ht="19" customHeight="1" spans="1:9">
      <c r="A70" s="150" t="s">
        <v>1320</v>
      </c>
      <c r="B70" s="150">
        <f>B63+B62</f>
        <v>16925</v>
      </c>
      <c r="C70" s="150">
        <f>C63+C62</f>
        <v>22659</v>
      </c>
      <c r="D70" s="151">
        <f>(C70-B70)/B70*100</f>
        <v>33.8788774002954</v>
      </c>
      <c r="E70" s="150" t="s">
        <v>1321</v>
      </c>
      <c r="F70" s="150">
        <f>F62+F63</f>
        <v>16925</v>
      </c>
      <c r="G70" s="150">
        <f>G62+G63</f>
        <v>22659</v>
      </c>
      <c r="H70" s="151">
        <f>(G70-F70)/F70*100</f>
        <v>33.8788774002954</v>
      </c>
      <c r="I70" s="150"/>
    </row>
    <row r="71" spans="1:9">
      <c r="A71" s="153"/>
      <c r="B71" s="153"/>
      <c r="C71" s="153"/>
      <c r="D71" s="154"/>
      <c r="E71" s="153"/>
      <c r="F71" s="153"/>
      <c r="G71" s="153"/>
      <c r="H71" s="153"/>
      <c r="I71" s="153"/>
    </row>
  </sheetData>
  <mergeCells count="5">
    <mergeCell ref="A2:I2"/>
    <mergeCell ref="H3:I3"/>
    <mergeCell ref="A4:D4"/>
    <mergeCell ref="E4:H4"/>
    <mergeCell ref="I4:I5"/>
  </mergeCells>
  <pageMargins left="1.37777777777778" right="0.786805555555556" top="0.747916666666667" bottom="0.747916666666667" header="0.314583333333333" footer="0.314583333333333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7"/>
  <sheetViews>
    <sheetView workbookViewId="0">
      <selection activeCell="B31" sqref="B31"/>
    </sheetView>
  </sheetViews>
  <sheetFormatPr defaultColWidth="9" defaultRowHeight="14.25" outlineLevelCol="3"/>
  <cols>
    <col min="1" max="1" width="36.8416666666667" customWidth="1"/>
    <col min="2" max="2" width="23.525" customWidth="1"/>
    <col min="3" max="3" width="29.75" customWidth="1"/>
    <col min="4" max="4" width="23.85" customWidth="1"/>
  </cols>
  <sheetData>
    <row r="1" spans="1:4">
      <c r="A1" s="20" t="s">
        <v>1420</v>
      </c>
    </row>
    <row r="2" ht="26.25" customHeight="1" spans="1:4">
      <c r="A2" s="41" t="s">
        <v>1421</v>
      </c>
      <c r="B2" s="41"/>
      <c r="C2" s="41"/>
      <c r="D2" s="41"/>
    </row>
    <row r="3" ht="21" customHeight="1" spans="1:4">
      <c r="D3" s="147" t="s">
        <v>2</v>
      </c>
    </row>
    <row r="4" ht="24" customHeight="1" spans="1:4">
      <c r="A4" s="52" t="s">
        <v>1422</v>
      </c>
      <c r="B4" s="52"/>
      <c r="C4" s="52" t="s">
        <v>1215</v>
      </c>
      <c r="D4" s="52"/>
    </row>
    <row r="5" ht="24" customHeight="1" spans="1:4">
      <c r="A5" s="52" t="s">
        <v>1423</v>
      </c>
      <c r="B5" s="52" t="s">
        <v>1424</v>
      </c>
      <c r="C5" s="52" t="s">
        <v>1423</v>
      </c>
      <c r="D5" s="52" t="s">
        <v>1424</v>
      </c>
    </row>
    <row r="6" ht="24" customHeight="1" spans="1:4">
      <c r="A6" s="53" t="s">
        <v>1425</v>
      </c>
      <c r="B6" s="54"/>
      <c r="C6" s="55" t="s">
        <v>1426</v>
      </c>
      <c r="D6" s="54">
        <v>2</v>
      </c>
    </row>
    <row r="7" ht="24" customHeight="1" spans="1:4">
      <c r="A7" s="53" t="s">
        <v>1427</v>
      </c>
      <c r="B7" s="54"/>
      <c r="C7" s="53" t="s">
        <v>1428</v>
      </c>
      <c r="D7" s="54"/>
    </row>
    <row r="8" ht="24" customHeight="1" spans="1:4">
      <c r="A8" s="53" t="s">
        <v>1429</v>
      </c>
      <c r="B8" s="54"/>
      <c r="C8" s="53" t="s">
        <v>1430</v>
      </c>
      <c r="D8" s="54"/>
    </row>
    <row r="9" ht="24" customHeight="1" spans="1:4">
      <c r="A9" s="53" t="s">
        <v>1431</v>
      </c>
      <c r="B9" s="54"/>
      <c r="C9" s="53" t="s">
        <v>1432</v>
      </c>
      <c r="D9" s="54"/>
    </row>
    <row r="10" ht="24" customHeight="1" spans="1:4">
      <c r="A10" s="56" t="s">
        <v>1433</v>
      </c>
      <c r="B10" s="54"/>
      <c r="C10" s="53" t="s">
        <v>1434</v>
      </c>
      <c r="D10" s="54"/>
    </row>
    <row r="11" ht="24" customHeight="1" spans="1:4">
      <c r="A11" s="28"/>
      <c r="B11" s="54"/>
      <c r="C11" s="53"/>
      <c r="D11" s="54"/>
    </row>
    <row r="12" ht="24" customHeight="1" spans="1:4">
      <c r="A12" s="57" t="s">
        <v>1435</v>
      </c>
      <c r="B12" s="54"/>
      <c r="C12" s="57" t="s">
        <v>1436</v>
      </c>
      <c r="D12" s="54">
        <v>2</v>
      </c>
    </row>
    <row r="13" ht="24" customHeight="1" spans="1:4">
      <c r="A13" s="56" t="s">
        <v>1437</v>
      </c>
      <c r="B13" s="54">
        <v>1</v>
      </c>
      <c r="C13" s="56" t="s">
        <v>1438</v>
      </c>
      <c r="D13" s="54"/>
    </row>
    <row r="14" ht="24" customHeight="1" spans="1:4">
      <c r="A14" s="56" t="s">
        <v>1439</v>
      </c>
      <c r="B14" s="54">
        <v>12</v>
      </c>
      <c r="C14" s="56" t="s">
        <v>1440</v>
      </c>
      <c r="D14" s="54"/>
    </row>
    <row r="15" ht="24" customHeight="1" spans="1:4">
      <c r="A15" s="58"/>
      <c r="B15" s="54"/>
      <c r="C15" s="53" t="s">
        <v>1441</v>
      </c>
      <c r="D15" s="54">
        <v>11</v>
      </c>
    </row>
    <row r="16" ht="24" customHeight="1" spans="1:4">
      <c r="A16" s="58"/>
      <c r="B16" s="54"/>
      <c r="C16" s="53" t="s">
        <v>1442</v>
      </c>
      <c r="D16" s="50"/>
    </row>
    <row r="17" ht="24" customHeight="1" spans="1:4">
      <c r="A17" s="57" t="s">
        <v>1443</v>
      </c>
      <c r="B17" s="54">
        <v>13</v>
      </c>
      <c r="C17" s="57" t="s">
        <v>1444</v>
      </c>
      <c r="D17" s="50">
        <v>13</v>
      </c>
    </row>
  </sheetData>
  <mergeCells count="3">
    <mergeCell ref="A2:D2"/>
    <mergeCell ref="A4:B4"/>
    <mergeCell ref="C4:D4"/>
  </mergeCells>
  <printOptions horizontalCentered="1"/>
  <pageMargins left="1.37777777777778" right="0.786805555555556" top="0.747916666666667" bottom="1" header="0.747916666666667" footer="0.511805555555556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38"/>
  <sheetViews>
    <sheetView workbookViewId="0">
      <selection activeCell="C14" sqref="C14"/>
    </sheetView>
  </sheetViews>
  <sheetFormatPr defaultColWidth="9" defaultRowHeight="14.25" outlineLevelCol="4"/>
  <cols>
    <col min="1" max="1" width="33.0666666666667" customWidth="1"/>
    <col min="2" max="2" width="19.3583333333333" customWidth="1"/>
    <col min="3" max="3" width="21.5083333333333" customWidth="1"/>
    <col min="4" max="4" width="18.4166666666667" customWidth="1"/>
    <col min="5" max="5" width="21.625" customWidth="1"/>
  </cols>
  <sheetData>
    <row r="1" ht="19" customHeight="1" spans="1:5">
      <c r="A1" s="59" t="s">
        <v>1445</v>
      </c>
    </row>
    <row r="2" ht="26.25" customHeight="1" spans="1:5">
      <c r="A2" s="61" t="s">
        <v>1446</v>
      </c>
      <c r="B2" s="135"/>
      <c r="C2" s="135"/>
      <c r="D2" s="136"/>
      <c r="E2" s="61"/>
    </row>
    <row r="3" ht="19" customHeight="1" spans="1:5">
      <c r="E3" s="137" t="s">
        <v>2</v>
      </c>
    </row>
    <row r="4" ht="21.5" customHeight="1" spans="1:5">
      <c r="A4" s="52" t="s">
        <v>1447</v>
      </c>
      <c r="B4" s="138" t="s">
        <v>45</v>
      </c>
      <c r="C4" s="138" t="s">
        <v>1448</v>
      </c>
      <c r="D4" s="139" t="s">
        <v>1217</v>
      </c>
      <c r="E4" s="52" t="s">
        <v>1449</v>
      </c>
    </row>
    <row r="5" ht="21.5" customHeight="1" spans="1:5">
      <c r="A5" s="140" t="s">
        <v>1450</v>
      </c>
      <c r="B5" s="141">
        <f>B6+B22</f>
        <v>34814</v>
      </c>
      <c r="C5" s="141">
        <f>C6+C22</f>
        <v>39500</v>
      </c>
      <c r="D5" s="142">
        <f>(C5/B5-1)*100</f>
        <v>13.4601022577124</v>
      </c>
      <c r="E5" s="54"/>
    </row>
    <row r="6" ht="21.5" customHeight="1" spans="1:5">
      <c r="A6" s="140" t="s">
        <v>15</v>
      </c>
      <c r="B6" s="141">
        <f>SUM(B7:B21)</f>
        <v>28349</v>
      </c>
      <c r="C6" s="141">
        <f>SUM(C7:C21)</f>
        <v>30500</v>
      </c>
      <c r="D6" s="142">
        <f>(C6/B6-1)*100</f>
        <v>7.58756922642774</v>
      </c>
      <c r="E6" s="54"/>
    </row>
    <row r="7" ht="21.5" customHeight="1" spans="1:5">
      <c r="A7" s="143" t="s">
        <v>16</v>
      </c>
      <c r="B7" s="141">
        <v>12287</v>
      </c>
      <c r="C7" s="141">
        <v>17550</v>
      </c>
      <c r="D7" s="142">
        <f>(C7/B7-1)*100</f>
        <v>42.8338894766827</v>
      </c>
      <c r="E7" s="144"/>
    </row>
    <row r="8" ht="21.5" customHeight="1" spans="1:5">
      <c r="A8" s="143" t="s">
        <v>17</v>
      </c>
      <c r="B8" s="141">
        <v>4552</v>
      </c>
      <c r="C8" s="141">
        <f>5368+385</f>
        <v>5753</v>
      </c>
      <c r="D8" s="142">
        <f>(C8/B8-1)*100</f>
        <v>26.384007029877</v>
      </c>
      <c r="E8" s="144"/>
    </row>
    <row r="9" ht="21.5" customHeight="1" spans="1:5">
      <c r="A9" s="143" t="s">
        <v>18</v>
      </c>
      <c r="B9" s="141">
        <v>598</v>
      </c>
      <c r="C9" s="141">
        <v>590</v>
      </c>
      <c r="D9" s="142">
        <f t="shared" ref="D9:D19" si="0">(C9/B9-1)*100</f>
        <v>-1.33779264214047</v>
      </c>
      <c r="E9" s="144"/>
    </row>
    <row r="10" ht="21.5" customHeight="1" spans="1:5">
      <c r="A10" s="143" t="s">
        <v>19</v>
      </c>
      <c r="B10" s="141">
        <v>0</v>
      </c>
      <c r="C10" s="141"/>
      <c r="D10" s="142"/>
      <c r="E10" s="144"/>
    </row>
    <row r="11" ht="21.5" customHeight="1" spans="1:5">
      <c r="A11" s="143" t="s">
        <v>20</v>
      </c>
      <c r="B11" s="141">
        <v>2352</v>
      </c>
      <c r="C11" s="141">
        <v>2450</v>
      </c>
      <c r="D11" s="142">
        <f t="shared" si="0"/>
        <v>4.16666666666667</v>
      </c>
      <c r="E11" s="144"/>
    </row>
    <row r="12" ht="21.5" customHeight="1" spans="1:5">
      <c r="A12" s="145" t="s">
        <v>21</v>
      </c>
      <c r="B12" s="130">
        <v>2051</v>
      </c>
      <c r="C12" s="130">
        <v>1250</v>
      </c>
      <c r="D12" s="146">
        <f t="shared" si="0"/>
        <v>-39.054119941492</v>
      </c>
      <c r="E12" s="144"/>
    </row>
    <row r="13" ht="21.5" customHeight="1" spans="1:5">
      <c r="A13" s="143" t="s">
        <v>22</v>
      </c>
      <c r="B13" s="141">
        <v>506</v>
      </c>
      <c r="C13" s="141">
        <v>690</v>
      </c>
      <c r="D13" s="142">
        <f t="shared" si="0"/>
        <v>36.3636363636364</v>
      </c>
      <c r="E13" s="144"/>
    </row>
    <row r="14" ht="21.5" customHeight="1" spans="1:5">
      <c r="A14" s="143" t="s">
        <v>23</v>
      </c>
      <c r="B14" s="141">
        <v>254</v>
      </c>
      <c r="C14" s="141">
        <v>320</v>
      </c>
      <c r="D14" s="142">
        <f t="shared" si="0"/>
        <v>25.9842519685039</v>
      </c>
      <c r="E14" s="144"/>
    </row>
    <row r="15" ht="21.5" customHeight="1" spans="1:5">
      <c r="A15" s="143" t="s">
        <v>24</v>
      </c>
      <c r="B15" s="141">
        <v>573</v>
      </c>
      <c r="C15" s="141">
        <v>625</v>
      </c>
      <c r="D15" s="142">
        <f t="shared" si="0"/>
        <v>9.07504363001745</v>
      </c>
      <c r="E15" s="144"/>
    </row>
    <row r="16" ht="21.5" customHeight="1" spans="1:5">
      <c r="A16" s="143" t="s">
        <v>25</v>
      </c>
      <c r="B16" s="141">
        <v>962</v>
      </c>
      <c r="C16" s="141">
        <v>940</v>
      </c>
      <c r="D16" s="142">
        <f t="shared" si="0"/>
        <v>-2.28690228690228</v>
      </c>
      <c r="E16" s="144"/>
    </row>
    <row r="17" ht="21.5" customHeight="1" spans="1:5">
      <c r="A17" s="143" t="s">
        <v>26</v>
      </c>
      <c r="B17" s="141">
        <v>2436</v>
      </c>
      <c r="C17" s="141">
        <v>-1300</v>
      </c>
      <c r="D17" s="142">
        <f t="shared" si="0"/>
        <v>-153.366174055829</v>
      </c>
      <c r="E17" s="144"/>
    </row>
    <row r="18" ht="21.5" customHeight="1" spans="1:5">
      <c r="A18" s="143" t="s">
        <v>28</v>
      </c>
      <c r="B18" s="141">
        <v>1554</v>
      </c>
      <c r="C18" s="141">
        <v>1460</v>
      </c>
      <c r="D18" s="142">
        <f t="shared" si="0"/>
        <v>-6.04890604890604</v>
      </c>
      <c r="E18" s="144"/>
    </row>
    <row r="19" ht="21.5" customHeight="1" spans="1:5">
      <c r="A19" s="143" t="s">
        <v>29</v>
      </c>
      <c r="B19" s="141">
        <v>214</v>
      </c>
      <c r="C19" s="141">
        <v>160</v>
      </c>
      <c r="D19" s="142">
        <f t="shared" si="0"/>
        <v>-25.2336448598131</v>
      </c>
      <c r="E19" s="144"/>
    </row>
    <row r="20" ht="21.5" customHeight="1" spans="1:5">
      <c r="A20" s="54" t="s">
        <v>30</v>
      </c>
      <c r="B20" s="141">
        <v>10</v>
      </c>
      <c r="C20" s="141">
        <v>12</v>
      </c>
      <c r="D20" s="142">
        <f t="shared" ref="D20:D27" si="1">(C20/B20-1)*100</f>
        <v>20</v>
      </c>
      <c r="E20" s="144"/>
    </row>
    <row r="21" ht="21.5" customHeight="1" spans="1:5">
      <c r="A21" s="143" t="s">
        <v>31</v>
      </c>
      <c r="B21" s="141"/>
      <c r="C21" s="141"/>
      <c r="D21" s="142"/>
      <c r="E21" s="144"/>
    </row>
    <row r="22" ht="21.5" customHeight="1" spans="1:5">
      <c r="A22" s="54" t="s">
        <v>32</v>
      </c>
      <c r="B22" s="141">
        <f>SUM(B23:B30)</f>
        <v>6465</v>
      </c>
      <c r="C22" s="141">
        <f>SUM(C23:C30)</f>
        <v>9000</v>
      </c>
      <c r="D22" s="142">
        <f t="shared" si="1"/>
        <v>39.2111368909513</v>
      </c>
      <c r="E22" s="144"/>
    </row>
    <row r="23" ht="21.5" customHeight="1" spans="1:5">
      <c r="A23" s="143" t="s">
        <v>33</v>
      </c>
      <c r="B23" s="141">
        <v>3140</v>
      </c>
      <c r="C23" s="141">
        <v>2100</v>
      </c>
      <c r="D23" s="142">
        <f t="shared" si="1"/>
        <v>-33.1210191082803</v>
      </c>
      <c r="E23" s="144"/>
    </row>
    <row r="24" ht="21.5" customHeight="1" spans="1:5">
      <c r="A24" s="143" t="s">
        <v>34</v>
      </c>
      <c r="B24" s="141">
        <v>2055</v>
      </c>
      <c r="C24" s="141">
        <v>2100</v>
      </c>
      <c r="D24" s="142">
        <f t="shared" si="1"/>
        <v>2.18978102189782</v>
      </c>
      <c r="E24" s="144"/>
    </row>
    <row r="25" ht="21.5" customHeight="1" spans="1:5">
      <c r="A25" s="143" t="s">
        <v>35</v>
      </c>
      <c r="B25" s="141">
        <v>1299</v>
      </c>
      <c r="C25" s="141">
        <v>1300</v>
      </c>
      <c r="D25" s="142">
        <f t="shared" si="1"/>
        <v>0.0769822940723586</v>
      </c>
      <c r="E25" s="144"/>
    </row>
    <row r="26" ht="21.5" customHeight="1" spans="1:5">
      <c r="A26" s="143" t="s">
        <v>36</v>
      </c>
      <c r="B26" s="141">
        <v>153</v>
      </c>
      <c r="C26" s="141"/>
      <c r="D26" s="142">
        <f t="shared" si="1"/>
        <v>-100</v>
      </c>
      <c r="E26" s="144"/>
    </row>
    <row r="27" ht="21.5" customHeight="1" spans="1:5">
      <c r="A27" s="143" t="s">
        <v>37</v>
      </c>
      <c r="B27" s="141">
        <v>-1555</v>
      </c>
      <c r="C27" s="141">
        <v>2500</v>
      </c>
      <c r="D27" s="142">
        <f t="shared" si="1"/>
        <v>-260.771704180064</v>
      </c>
      <c r="E27" s="144"/>
    </row>
    <row r="28" ht="21.5" customHeight="1" spans="1:5">
      <c r="A28" s="143" t="s">
        <v>38</v>
      </c>
      <c r="B28" s="141"/>
      <c r="C28" s="141"/>
      <c r="D28" s="142"/>
      <c r="E28" s="144"/>
    </row>
    <row r="29" ht="21.5" customHeight="1" spans="1:5">
      <c r="A29" s="143" t="s">
        <v>39</v>
      </c>
      <c r="B29" s="141">
        <v>1347</v>
      </c>
      <c r="C29" s="141">
        <v>1000</v>
      </c>
      <c r="D29" s="142">
        <f>(C29/B29-1)*100</f>
        <v>-25.7609502598367</v>
      </c>
      <c r="E29" s="144"/>
    </row>
    <row r="30" ht="21.5" customHeight="1" spans="1:5">
      <c r="A30" s="143" t="s">
        <v>40</v>
      </c>
      <c r="B30" s="141">
        <v>26</v>
      </c>
      <c r="C30" s="141"/>
      <c r="D30" s="142">
        <f>(C30/B30-1)*100</f>
        <v>-100</v>
      </c>
      <c r="E30" s="144"/>
    </row>
    <row r="31" ht="21.5" customHeight="1"/>
    <row r="32" ht="27" customHeight="1"/>
    <row r="33" ht="20.1" customHeight="1"/>
    <row r="34" ht="63.95" customHeight="1"/>
    <row r="35" ht="48" customHeight="1"/>
    <row r="36" ht="20.1" customHeight="1"/>
    <row r="37" ht="20.1" customHeight="1"/>
    <row r="38" ht="20.1" customHeight="1"/>
  </sheetData>
  <mergeCells count="3">
    <mergeCell ref="A2:E2"/>
    <mergeCell ref="A33:E33"/>
    <mergeCell ref="A34:E34"/>
  </mergeCells>
  <printOptions horizontalCentered="1"/>
  <pageMargins left="1.37777777777778" right="0.786805555555556" top="0.747916666666667" bottom="0.747916666666667" header="0.118055555555556" footer="0.118055555555556"/>
  <pageSetup paperSize="9" orientation="landscape" useFirstPageNumber="1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H1242"/>
  <sheetViews>
    <sheetView workbookViewId="0">
      <pane ySplit="4" topLeftCell="A849" activePane="bottomLeft" state="frozen"/>
      <selection/>
      <selection pane="bottomLeft" activeCell="C865" sqref="C865"/>
    </sheetView>
  </sheetViews>
  <sheetFormatPr defaultColWidth="9" defaultRowHeight="14.25" outlineLevelCol="7"/>
  <cols>
    <col min="1" max="1" width="9" hidden="1" customWidth="1"/>
    <col min="2" max="2" width="9" customWidth="1"/>
    <col min="3" max="3" width="37.625" customWidth="1"/>
    <col min="4" max="4" width="11.6416666666667" customWidth="1"/>
    <col min="5" max="5" width="10.6083333333333" customWidth="1"/>
    <col min="6" max="6" width="10.5" customWidth="1"/>
    <col min="7" max="7" width="16.875" customWidth="1"/>
    <col min="8" max="8" width="17.675" customWidth="1"/>
  </cols>
  <sheetData>
    <row r="1" ht="19" customHeight="1" spans="1:8">
      <c r="B1" s="72" t="s">
        <v>1451</v>
      </c>
      <c r="C1" s="73"/>
      <c r="D1" s="117"/>
      <c r="E1" s="117"/>
      <c r="F1" s="117"/>
      <c r="G1" s="118" t="s">
        <v>1323</v>
      </c>
      <c r="H1" s="118"/>
    </row>
    <row r="2" ht="22.5" customHeight="1" spans="1:8">
      <c r="B2" s="75" t="s">
        <v>1452</v>
      </c>
      <c r="C2" s="76"/>
      <c r="D2" s="119"/>
      <c r="E2" s="119"/>
      <c r="F2" s="119"/>
      <c r="G2" s="120"/>
      <c r="H2" s="120"/>
    </row>
    <row r="3" ht="17" customHeight="1" spans="1:8">
      <c r="B3" s="78"/>
      <c r="C3" s="73"/>
      <c r="D3" s="117"/>
      <c r="E3" s="117"/>
      <c r="F3" s="117"/>
      <c r="G3" s="121"/>
      <c r="H3" s="118" t="s">
        <v>2</v>
      </c>
    </row>
    <row r="4" ht="24" customHeight="1" spans="1:8">
      <c r="B4" s="122" t="s">
        <v>43</v>
      </c>
      <c r="C4" s="123"/>
      <c r="D4" s="124" t="s">
        <v>1453</v>
      </c>
      <c r="E4" s="124" t="s">
        <v>1454</v>
      </c>
      <c r="F4" s="125" t="s">
        <v>1455</v>
      </c>
      <c r="G4" s="126"/>
      <c r="H4" s="126"/>
    </row>
    <row r="5" ht="23" customHeight="1" spans="1:8">
      <c r="B5" s="80" t="s">
        <v>47</v>
      </c>
      <c r="C5" s="123" t="s">
        <v>48</v>
      </c>
      <c r="D5" s="127"/>
      <c r="E5" s="127"/>
      <c r="F5" s="125" t="s">
        <v>11</v>
      </c>
      <c r="G5" s="128" t="s">
        <v>1456</v>
      </c>
      <c r="H5" s="128" t="s">
        <v>1457</v>
      </c>
    </row>
    <row r="6" ht="15.3" customHeight="1" spans="1:8">
      <c r="A6" s="84" t="str">
        <f>MID(B6,6,1)</f>
        <v/>
      </c>
      <c r="B6" s="56">
        <v>201</v>
      </c>
      <c r="C6" s="85" t="s">
        <v>50</v>
      </c>
      <c r="D6" s="86">
        <f>SUM(D7,D19,D28,D39,D50,D61,D72,D80,D89,D102,D111,D122,D134,D141,D149,D155,D162,D169,D176,D183,D190,D198,D204,D210,D217,D235,D232)</f>
        <v>26118</v>
      </c>
      <c r="E6" s="86">
        <f>SUM(E7,E19,E28,E39,E50,E61,E72,E80,E89,E102,E111,E122,E134,E141,E149,E155,E162,E169,E176,E183,E190,E198,E204,E210,E217,E235,E232)</f>
        <v>32048</v>
      </c>
      <c r="F6" s="86">
        <f>SUM(F7,F19,F28,F39,F50,F61,F72,F80,F89,F102,F111,F122,F134,F141,F149,F155,F162,F169,F176,F183,F190,F198,F204,F210,F217,F235,F232)</f>
        <v>26428</v>
      </c>
      <c r="G6" s="129">
        <f t="shared" ref="G6:G69" si="0">IFERROR(F6/D6,0)</f>
        <v>1.01186920897465</v>
      </c>
      <c r="H6" s="129">
        <f t="shared" ref="H6:H27" si="1">IFERROR(F6/E6,0)</f>
        <v>0.824638042935597</v>
      </c>
    </row>
    <row r="7" ht="15.3" customHeight="1" spans="1:8">
      <c r="A7" s="84" t="str">
        <f t="shared" ref="A7:A70" si="2">MID(B7,6,1)</f>
        <v/>
      </c>
      <c r="B7" s="56">
        <v>20101</v>
      </c>
      <c r="C7" s="88" t="s">
        <v>52</v>
      </c>
      <c r="D7" s="86">
        <f>SUM(D8:D18)</f>
        <v>512</v>
      </c>
      <c r="E7" s="86">
        <f>SUM(E8:E18)</f>
        <v>601</v>
      </c>
      <c r="F7" s="130">
        <f>SUM(F8:F18)</f>
        <v>612</v>
      </c>
      <c r="G7" s="129">
        <f t="shared" si="0"/>
        <v>1.1953125</v>
      </c>
      <c r="H7" s="129">
        <f t="shared" si="1"/>
        <v>1.01830282861897</v>
      </c>
    </row>
    <row r="8" ht="15.3" customHeight="1" spans="1:8">
      <c r="A8" s="84" t="str">
        <f t="shared" si="2"/>
        <v>0</v>
      </c>
      <c r="B8" s="56">
        <v>2010101</v>
      </c>
      <c r="C8" s="88" t="s">
        <v>54</v>
      </c>
      <c r="D8" s="86">
        <v>479</v>
      </c>
      <c r="E8" s="86">
        <v>446</v>
      </c>
      <c r="F8" s="130">
        <v>416</v>
      </c>
      <c r="G8" s="129">
        <f t="shared" si="0"/>
        <v>0.868475991649269</v>
      </c>
      <c r="H8" s="129">
        <f t="shared" si="1"/>
        <v>0.932735426008969</v>
      </c>
    </row>
    <row r="9" ht="15.3" customHeight="1" spans="1:8">
      <c r="A9" s="84" t="str">
        <f t="shared" si="2"/>
        <v>0</v>
      </c>
      <c r="B9" s="56">
        <v>2010102</v>
      </c>
      <c r="C9" s="88" t="s">
        <v>56</v>
      </c>
      <c r="D9" s="86"/>
      <c r="E9" s="86">
        <v>0</v>
      </c>
      <c r="F9" s="130">
        <v>36</v>
      </c>
      <c r="G9" s="129">
        <f t="shared" si="0"/>
        <v>0</v>
      </c>
      <c r="H9" s="129">
        <f t="shared" si="1"/>
        <v>0</v>
      </c>
    </row>
    <row r="10" ht="15.3" customHeight="1" spans="1:8">
      <c r="A10" s="84" t="str">
        <f t="shared" si="2"/>
        <v>0</v>
      </c>
      <c r="B10" s="56">
        <v>2010103</v>
      </c>
      <c r="C10" s="90" t="s">
        <v>58</v>
      </c>
      <c r="D10" s="86"/>
      <c r="E10" s="86">
        <v>0</v>
      </c>
      <c r="F10" s="130">
        <v>0</v>
      </c>
      <c r="G10" s="129">
        <f t="shared" si="0"/>
        <v>0</v>
      </c>
      <c r="H10" s="129">
        <f t="shared" si="1"/>
        <v>0</v>
      </c>
    </row>
    <row r="11" ht="15.3" customHeight="1" spans="1:8">
      <c r="A11" s="84" t="str">
        <f t="shared" si="2"/>
        <v>0</v>
      </c>
      <c r="B11" s="56">
        <v>2010104</v>
      </c>
      <c r="C11" s="90" t="s">
        <v>60</v>
      </c>
      <c r="D11" s="86">
        <v>5</v>
      </c>
      <c r="E11" s="86">
        <v>17</v>
      </c>
      <c r="F11" s="130">
        <v>28</v>
      </c>
      <c r="G11" s="129">
        <f t="shared" si="0"/>
        <v>5.6</v>
      </c>
      <c r="H11" s="129">
        <f t="shared" si="1"/>
        <v>1.64705882352941</v>
      </c>
    </row>
    <row r="12" ht="15.3" customHeight="1" spans="1:8">
      <c r="A12" s="84" t="str">
        <f t="shared" si="2"/>
        <v>0</v>
      </c>
      <c r="B12" s="56">
        <v>2010105</v>
      </c>
      <c r="C12" s="90" t="s">
        <v>62</v>
      </c>
      <c r="D12" s="86"/>
      <c r="E12" s="86">
        <v>0</v>
      </c>
      <c r="F12" s="130">
        <v>0</v>
      </c>
      <c r="G12" s="129">
        <f t="shared" si="0"/>
        <v>0</v>
      </c>
      <c r="H12" s="129">
        <f t="shared" si="1"/>
        <v>0</v>
      </c>
    </row>
    <row r="13" ht="15.3" customHeight="1" spans="1:8">
      <c r="A13" s="84" t="str">
        <f t="shared" si="2"/>
        <v>0</v>
      </c>
      <c r="B13" s="56">
        <v>2010106</v>
      </c>
      <c r="C13" s="85" t="s">
        <v>64</v>
      </c>
      <c r="D13" s="86"/>
      <c r="E13" s="86">
        <v>0</v>
      </c>
      <c r="F13" s="130">
        <v>2</v>
      </c>
      <c r="G13" s="129">
        <f t="shared" si="0"/>
        <v>0</v>
      </c>
      <c r="H13" s="129">
        <f t="shared" si="1"/>
        <v>0</v>
      </c>
    </row>
    <row r="14" ht="15.3" customHeight="1" spans="1:8">
      <c r="A14" s="84" t="str">
        <f t="shared" si="2"/>
        <v>0</v>
      </c>
      <c r="B14" s="56">
        <v>2010107</v>
      </c>
      <c r="C14" s="85" t="s">
        <v>66</v>
      </c>
      <c r="D14" s="86"/>
      <c r="E14" s="86">
        <v>9</v>
      </c>
      <c r="F14" s="130">
        <v>0</v>
      </c>
      <c r="G14" s="129">
        <f t="shared" si="0"/>
        <v>0</v>
      </c>
      <c r="H14" s="129">
        <f t="shared" si="1"/>
        <v>0</v>
      </c>
    </row>
    <row r="15" ht="15.3" customHeight="1" spans="1:8">
      <c r="A15" s="84" t="str">
        <f t="shared" si="2"/>
        <v>0</v>
      </c>
      <c r="B15" s="56">
        <v>2010108</v>
      </c>
      <c r="C15" s="85" t="s">
        <v>68</v>
      </c>
      <c r="D15" s="86">
        <v>28</v>
      </c>
      <c r="E15" s="86">
        <v>25</v>
      </c>
      <c r="F15" s="130">
        <v>96</v>
      </c>
      <c r="G15" s="129">
        <f t="shared" si="0"/>
        <v>3.42857142857143</v>
      </c>
      <c r="H15" s="129">
        <f t="shared" si="1"/>
        <v>3.84</v>
      </c>
    </row>
    <row r="16" ht="15.3" customHeight="1" spans="1:8">
      <c r="A16" s="84" t="str">
        <f t="shared" si="2"/>
        <v>0</v>
      </c>
      <c r="B16" s="56">
        <v>2010109</v>
      </c>
      <c r="C16" s="85" t="s">
        <v>70</v>
      </c>
      <c r="D16" s="86"/>
      <c r="E16" s="86">
        <v>0</v>
      </c>
      <c r="F16" s="130">
        <v>0</v>
      </c>
      <c r="G16" s="129">
        <f t="shared" si="0"/>
        <v>0</v>
      </c>
      <c r="H16" s="129">
        <f t="shared" si="1"/>
        <v>0</v>
      </c>
    </row>
    <row r="17" ht="15.3" customHeight="1" spans="1:8">
      <c r="A17" s="84" t="str">
        <f t="shared" si="2"/>
        <v>5</v>
      </c>
      <c r="B17" s="56">
        <v>2010150</v>
      </c>
      <c r="C17" s="85" t="s">
        <v>72</v>
      </c>
      <c r="D17" s="86"/>
      <c r="E17" s="86">
        <v>0</v>
      </c>
      <c r="F17" s="130">
        <v>0</v>
      </c>
      <c r="G17" s="129">
        <f t="shared" si="0"/>
        <v>0</v>
      </c>
      <c r="H17" s="129">
        <f t="shared" si="1"/>
        <v>0</v>
      </c>
    </row>
    <row r="18" ht="15.3" customHeight="1" spans="1:8">
      <c r="A18" s="84" t="str">
        <f t="shared" si="2"/>
        <v>9</v>
      </c>
      <c r="B18" s="56">
        <v>2010199</v>
      </c>
      <c r="C18" s="85" t="s">
        <v>74</v>
      </c>
      <c r="D18" s="86"/>
      <c r="E18" s="86">
        <v>104</v>
      </c>
      <c r="F18" s="130">
        <v>34</v>
      </c>
      <c r="G18" s="129">
        <f t="shared" si="0"/>
        <v>0</v>
      </c>
      <c r="H18" s="129">
        <f t="shared" si="1"/>
        <v>0.326923076923077</v>
      </c>
    </row>
    <row r="19" ht="15.3" customHeight="1" spans="1:8">
      <c r="A19" s="84" t="str">
        <f t="shared" si="2"/>
        <v/>
      </c>
      <c r="B19" s="56">
        <v>20102</v>
      </c>
      <c r="C19" s="88" t="s">
        <v>76</v>
      </c>
      <c r="D19" s="86">
        <f>SUM(D20:D27)</f>
        <v>422</v>
      </c>
      <c r="E19" s="86">
        <f>SUM(E20:E27)</f>
        <v>567</v>
      </c>
      <c r="F19" s="130">
        <f>SUM(F20:F27)</f>
        <v>454</v>
      </c>
      <c r="G19" s="129">
        <f t="shared" si="0"/>
        <v>1.07582938388626</v>
      </c>
      <c r="H19" s="129">
        <f t="shared" si="1"/>
        <v>0.800705467372134</v>
      </c>
    </row>
    <row r="20" ht="15.3" customHeight="1" spans="1:8">
      <c r="A20" s="84" t="str">
        <f t="shared" si="2"/>
        <v>0</v>
      </c>
      <c r="B20" s="56">
        <v>2010201</v>
      </c>
      <c r="C20" s="88" t="s">
        <v>54</v>
      </c>
      <c r="D20" s="86">
        <v>381</v>
      </c>
      <c r="E20" s="86">
        <v>465</v>
      </c>
      <c r="F20" s="130">
        <v>344</v>
      </c>
      <c r="G20" s="129">
        <f t="shared" si="0"/>
        <v>0.902887139107612</v>
      </c>
      <c r="H20" s="129">
        <f t="shared" si="1"/>
        <v>0.739784946236559</v>
      </c>
    </row>
    <row r="21" ht="15.3" customHeight="1" spans="1:8">
      <c r="A21" s="84" t="str">
        <f t="shared" si="2"/>
        <v>0</v>
      </c>
      <c r="B21" s="56">
        <v>2010202</v>
      </c>
      <c r="C21" s="88" t="s">
        <v>56</v>
      </c>
      <c r="D21" s="86"/>
      <c r="E21" s="86">
        <v>0</v>
      </c>
      <c r="F21" s="130">
        <v>48</v>
      </c>
      <c r="G21" s="129">
        <f t="shared" si="0"/>
        <v>0</v>
      </c>
      <c r="H21" s="129">
        <f t="shared" si="1"/>
        <v>0</v>
      </c>
    </row>
    <row r="22" ht="15.3" customHeight="1" spans="1:8">
      <c r="A22" s="84" t="str">
        <f t="shared" si="2"/>
        <v>0</v>
      </c>
      <c r="B22" s="56">
        <v>2010203</v>
      </c>
      <c r="C22" s="90" t="s">
        <v>58</v>
      </c>
      <c r="D22" s="86"/>
      <c r="E22" s="86">
        <v>0</v>
      </c>
      <c r="F22" s="130">
        <v>0</v>
      </c>
      <c r="G22" s="129">
        <f t="shared" si="0"/>
        <v>0</v>
      </c>
      <c r="H22" s="129">
        <f t="shared" si="1"/>
        <v>0</v>
      </c>
    </row>
    <row r="23" ht="15.3" customHeight="1" spans="1:8">
      <c r="A23" s="84" t="str">
        <f t="shared" si="2"/>
        <v>0</v>
      </c>
      <c r="B23" s="56">
        <v>2010204</v>
      </c>
      <c r="C23" s="90" t="s">
        <v>81</v>
      </c>
      <c r="D23" s="86">
        <v>3</v>
      </c>
      <c r="E23" s="86">
        <v>14</v>
      </c>
      <c r="F23" s="130">
        <v>44</v>
      </c>
      <c r="G23" s="129">
        <f t="shared" si="0"/>
        <v>14.6666666666667</v>
      </c>
      <c r="H23" s="129">
        <f t="shared" si="1"/>
        <v>3.14285714285714</v>
      </c>
    </row>
    <row r="24" ht="15.3" customHeight="1" spans="1:8">
      <c r="A24" s="84" t="str">
        <f t="shared" si="2"/>
        <v>0</v>
      </c>
      <c r="B24" s="56">
        <v>2010205</v>
      </c>
      <c r="C24" s="90" t="s">
        <v>83</v>
      </c>
      <c r="D24" s="86">
        <v>38</v>
      </c>
      <c r="E24" s="86">
        <v>38</v>
      </c>
      <c r="F24" s="130">
        <v>18</v>
      </c>
      <c r="G24" s="129">
        <f t="shared" si="0"/>
        <v>0.473684210526316</v>
      </c>
      <c r="H24" s="129">
        <f t="shared" si="1"/>
        <v>0.473684210526316</v>
      </c>
    </row>
    <row r="25" ht="15.3" customHeight="1" spans="1:8">
      <c r="A25" s="84" t="str">
        <f t="shared" si="2"/>
        <v>0</v>
      </c>
      <c r="B25" s="56">
        <v>2010206</v>
      </c>
      <c r="C25" s="90" t="s">
        <v>85</v>
      </c>
      <c r="D25" s="86"/>
      <c r="E25" s="86">
        <v>0</v>
      </c>
      <c r="F25" s="130">
        <v>0</v>
      </c>
      <c r="G25" s="129">
        <f t="shared" si="0"/>
        <v>0</v>
      </c>
      <c r="H25" s="129">
        <f t="shared" si="1"/>
        <v>0</v>
      </c>
    </row>
    <row r="26" ht="15.3" customHeight="1" spans="1:8">
      <c r="A26" s="84" t="str">
        <f t="shared" si="2"/>
        <v>5</v>
      </c>
      <c r="B26" s="56">
        <v>2010250</v>
      </c>
      <c r="C26" s="90" t="s">
        <v>72</v>
      </c>
      <c r="D26" s="86"/>
      <c r="E26" s="86">
        <v>0</v>
      </c>
      <c r="F26" s="130">
        <v>0</v>
      </c>
      <c r="G26" s="129">
        <f t="shared" si="0"/>
        <v>0</v>
      </c>
      <c r="H26" s="129">
        <f t="shared" si="1"/>
        <v>0</v>
      </c>
    </row>
    <row r="27" ht="15.3" customHeight="1" spans="1:8">
      <c r="A27" s="84" t="str">
        <f t="shared" si="2"/>
        <v>9</v>
      </c>
      <c r="B27" s="56">
        <v>2010299</v>
      </c>
      <c r="C27" s="90" t="s">
        <v>88</v>
      </c>
      <c r="D27" s="86"/>
      <c r="E27" s="86">
        <v>50</v>
      </c>
      <c r="F27" s="130">
        <v>0</v>
      </c>
      <c r="G27" s="129">
        <f t="shared" si="0"/>
        <v>0</v>
      </c>
      <c r="H27" s="129">
        <f t="shared" si="1"/>
        <v>0</v>
      </c>
    </row>
    <row r="28" ht="15.3" customHeight="1" spans="1:8">
      <c r="A28" s="84" t="str">
        <f t="shared" si="2"/>
        <v/>
      </c>
      <c r="B28" s="56">
        <v>20103</v>
      </c>
      <c r="C28" s="88" t="s">
        <v>90</v>
      </c>
      <c r="D28" s="86">
        <f>SUM(D29:D38)</f>
        <v>12526</v>
      </c>
      <c r="E28" s="86">
        <f>SUM(E29:E38)</f>
        <v>13103</v>
      </c>
      <c r="F28" s="130">
        <f>SUM(F29:F38)</f>
        <v>12142</v>
      </c>
      <c r="G28" s="129">
        <f t="shared" si="0"/>
        <v>0.969343764968865</v>
      </c>
      <c r="H28" s="129">
        <f t="shared" ref="H28:H91" si="3">IFERROR(G28/E28,0)</f>
        <v>7.39787655474979e-5</v>
      </c>
    </row>
    <row r="29" ht="15.3" customHeight="1" spans="1:8">
      <c r="A29" s="84" t="str">
        <f t="shared" si="2"/>
        <v>0</v>
      </c>
      <c r="B29" s="56">
        <v>2010301</v>
      </c>
      <c r="C29" s="88" t="s">
        <v>54</v>
      </c>
      <c r="D29" s="86">
        <v>10966</v>
      </c>
      <c r="E29" s="86">
        <v>10826</v>
      </c>
      <c r="F29" s="130">
        <v>9839</v>
      </c>
      <c r="G29" s="129">
        <f t="shared" si="0"/>
        <v>0.897227795002736</v>
      </c>
      <c r="H29" s="129">
        <f t="shared" si="3"/>
        <v>8.28771286719689e-5</v>
      </c>
    </row>
    <row r="30" ht="15.3" customHeight="1" spans="1:8">
      <c r="A30" s="84" t="str">
        <f t="shared" si="2"/>
        <v>0</v>
      </c>
      <c r="B30" s="56">
        <v>2010302</v>
      </c>
      <c r="C30" s="88" t="s">
        <v>56</v>
      </c>
      <c r="D30" s="86">
        <v>395</v>
      </c>
      <c r="E30" s="86">
        <v>867</v>
      </c>
      <c r="F30" s="130">
        <v>1249</v>
      </c>
      <c r="G30" s="129">
        <f t="shared" si="0"/>
        <v>3.1620253164557</v>
      </c>
      <c r="H30" s="129">
        <f t="shared" si="3"/>
        <v>0.00364708802359365</v>
      </c>
    </row>
    <row r="31" ht="15.3" customHeight="1" spans="1:8">
      <c r="A31" s="84" t="str">
        <f t="shared" si="2"/>
        <v>0</v>
      </c>
      <c r="B31" s="56">
        <v>2010303</v>
      </c>
      <c r="C31" s="90" t="s">
        <v>58</v>
      </c>
      <c r="D31" s="86">
        <v>928</v>
      </c>
      <c r="E31" s="86">
        <v>1199</v>
      </c>
      <c r="F31" s="130">
        <v>827</v>
      </c>
      <c r="G31" s="129">
        <f t="shared" si="0"/>
        <v>0.891163793103448</v>
      </c>
      <c r="H31" s="129">
        <f t="shared" si="3"/>
        <v>0.000743255874147997</v>
      </c>
    </row>
    <row r="32" ht="15.3" customHeight="1" spans="1:8">
      <c r="A32" s="84" t="str">
        <f t="shared" si="2"/>
        <v>0</v>
      </c>
      <c r="B32" s="56">
        <v>2010304</v>
      </c>
      <c r="C32" s="90" t="s">
        <v>95</v>
      </c>
      <c r="D32" s="86"/>
      <c r="E32" s="86">
        <v>0</v>
      </c>
      <c r="F32" s="130">
        <v>0</v>
      </c>
      <c r="G32" s="129">
        <f t="shared" si="0"/>
        <v>0</v>
      </c>
      <c r="H32" s="129">
        <f t="shared" si="3"/>
        <v>0</v>
      </c>
    </row>
    <row r="33" ht="15.3" customHeight="1" spans="1:8">
      <c r="A33" s="84" t="str">
        <f t="shared" si="2"/>
        <v>0</v>
      </c>
      <c r="B33" s="56">
        <v>2010305</v>
      </c>
      <c r="C33" s="90" t="s">
        <v>96</v>
      </c>
      <c r="D33" s="86"/>
      <c r="E33" s="86">
        <v>0</v>
      </c>
      <c r="F33" s="130">
        <v>0</v>
      </c>
      <c r="G33" s="129">
        <f t="shared" si="0"/>
        <v>0</v>
      </c>
      <c r="H33" s="129">
        <f t="shared" si="3"/>
        <v>0</v>
      </c>
    </row>
    <row r="34" ht="15.3" customHeight="1" spans="1:8">
      <c r="A34" s="84" t="str">
        <f t="shared" si="2"/>
        <v>0</v>
      </c>
      <c r="B34" s="56">
        <v>2010306</v>
      </c>
      <c r="C34" s="91" t="s">
        <v>97</v>
      </c>
      <c r="D34" s="86"/>
      <c r="E34" s="86">
        <v>0</v>
      </c>
      <c r="F34" s="130">
        <v>0</v>
      </c>
      <c r="G34" s="129">
        <f t="shared" si="0"/>
        <v>0</v>
      </c>
      <c r="H34" s="129">
        <f t="shared" si="3"/>
        <v>0</v>
      </c>
    </row>
    <row r="35" ht="15.3" customHeight="1" spans="1:8">
      <c r="A35" s="84" t="str">
        <f t="shared" si="2"/>
        <v>0</v>
      </c>
      <c r="B35" s="56">
        <v>2010308</v>
      </c>
      <c r="C35" s="88" t="s">
        <v>99</v>
      </c>
      <c r="D35" s="86">
        <v>20</v>
      </c>
      <c r="E35" s="86">
        <v>35</v>
      </c>
      <c r="F35" s="130">
        <v>2</v>
      </c>
      <c r="G35" s="129">
        <f t="shared" si="0"/>
        <v>0.1</v>
      </c>
      <c r="H35" s="129">
        <f t="shared" si="3"/>
        <v>0.00285714285714286</v>
      </c>
    </row>
    <row r="36" ht="15.3" customHeight="1" spans="1:8">
      <c r="A36" s="84" t="str">
        <f t="shared" si="2"/>
        <v>0</v>
      </c>
      <c r="B36" s="56">
        <v>2010309</v>
      </c>
      <c r="C36" s="90" t="s">
        <v>101</v>
      </c>
      <c r="D36" s="86"/>
      <c r="E36" s="86">
        <v>0</v>
      </c>
      <c r="F36" s="130">
        <v>0</v>
      </c>
      <c r="G36" s="129">
        <f t="shared" si="0"/>
        <v>0</v>
      </c>
      <c r="H36" s="129">
        <f t="shared" si="3"/>
        <v>0</v>
      </c>
    </row>
    <row r="37" ht="15.3" customHeight="1" spans="1:8">
      <c r="A37" s="84" t="str">
        <f t="shared" si="2"/>
        <v>5</v>
      </c>
      <c r="B37" s="56">
        <v>2010350</v>
      </c>
      <c r="C37" s="90" t="s">
        <v>72</v>
      </c>
      <c r="D37" s="86">
        <v>217</v>
      </c>
      <c r="E37" s="86">
        <v>216</v>
      </c>
      <c r="F37" s="130">
        <v>225</v>
      </c>
      <c r="G37" s="129">
        <f t="shared" si="0"/>
        <v>1.036866359447</v>
      </c>
      <c r="H37" s="129">
        <f t="shared" si="3"/>
        <v>0.00480030721966206</v>
      </c>
    </row>
    <row r="38" ht="15.3" customHeight="1" spans="1:8">
      <c r="A38" s="84" t="str">
        <f t="shared" si="2"/>
        <v>9</v>
      </c>
      <c r="B38" s="56">
        <v>2010399</v>
      </c>
      <c r="C38" s="90" t="s">
        <v>104</v>
      </c>
      <c r="D38" s="86"/>
      <c r="E38" s="86">
        <v>-40</v>
      </c>
      <c r="F38" s="130">
        <v>0</v>
      </c>
      <c r="G38" s="129">
        <f t="shared" si="0"/>
        <v>0</v>
      </c>
      <c r="H38" s="129">
        <f t="shared" si="3"/>
        <v>0</v>
      </c>
    </row>
    <row r="39" ht="15.3" customHeight="1" spans="1:8">
      <c r="A39" s="84" t="str">
        <f t="shared" si="2"/>
        <v/>
      </c>
      <c r="B39" s="56">
        <v>20104</v>
      </c>
      <c r="C39" s="88" t="s">
        <v>106</v>
      </c>
      <c r="D39" s="86">
        <f>SUM(D40:D49)</f>
        <v>1133</v>
      </c>
      <c r="E39" s="86">
        <f>SUM(E40:E49)</f>
        <v>860</v>
      </c>
      <c r="F39" s="130">
        <f>SUM(F40:F49)</f>
        <v>1444</v>
      </c>
      <c r="G39" s="129">
        <f t="shared" si="0"/>
        <v>1.27449249779347</v>
      </c>
      <c r="H39" s="129">
        <f t="shared" si="3"/>
        <v>0.00148196802069008</v>
      </c>
    </row>
    <row r="40" ht="15.3" customHeight="1" spans="1:8">
      <c r="A40" s="84" t="str">
        <f t="shared" si="2"/>
        <v>0</v>
      </c>
      <c r="B40" s="56">
        <v>2010401</v>
      </c>
      <c r="C40" s="88" t="s">
        <v>54</v>
      </c>
      <c r="D40" s="86">
        <v>498</v>
      </c>
      <c r="E40" s="86">
        <v>503</v>
      </c>
      <c r="F40" s="130">
        <v>530</v>
      </c>
      <c r="G40" s="129">
        <f t="shared" si="0"/>
        <v>1.06425702811245</v>
      </c>
      <c r="H40" s="129">
        <f t="shared" si="3"/>
        <v>0.00211581914137664</v>
      </c>
    </row>
    <row r="41" ht="15.3" customHeight="1" spans="1:8">
      <c r="A41" s="84" t="str">
        <f t="shared" si="2"/>
        <v>0</v>
      </c>
      <c r="B41" s="56">
        <v>2010402</v>
      </c>
      <c r="C41" s="88" t="s">
        <v>56</v>
      </c>
      <c r="D41" s="86">
        <v>635</v>
      </c>
      <c r="E41" s="86">
        <v>357</v>
      </c>
      <c r="F41" s="130">
        <v>914</v>
      </c>
      <c r="G41" s="129">
        <f t="shared" si="0"/>
        <v>1.43937007874016</v>
      </c>
      <c r="H41" s="129">
        <f t="shared" si="3"/>
        <v>0.00403184896005646</v>
      </c>
    </row>
    <row r="42" ht="15.3" customHeight="1" spans="1:8">
      <c r="A42" s="84" t="str">
        <f t="shared" si="2"/>
        <v>0</v>
      </c>
      <c r="B42" s="56">
        <v>2010403</v>
      </c>
      <c r="C42" s="90" t="s">
        <v>58</v>
      </c>
      <c r="D42" s="86"/>
      <c r="E42" s="86">
        <v>0</v>
      </c>
      <c r="F42" s="130">
        <v>0</v>
      </c>
      <c r="G42" s="129">
        <f t="shared" si="0"/>
        <v>0</v>
      </c>
      <c r="H42" s="129">
        <f t="shared" si="3"/>
        <v>0</v>
      </c>
    </row>
    <row r="43" ht="15.3" customHeight="1" spans="1:8">
      <c r="A43" s="84" t="str">
        <f t="shared" si="2"/>
        <v>0</v>
      </c>
      <c r="B43" s="56">
        <v>2010404</v>
      </c>
      <c r="C43" s="90" t="s">
        <v>111</v>
      </c>
      <c r="D43" s="86"/>
      <c r="E43" s="86">
        <v>0</v>
      </c>
      <c r="F43" s="130">
        <v>0</v>
      </c>
      <c r="G43" s="129">
        <f t="shared" si="0"/>
        <v>0</v>
      </c>
      <c r="H43" s="129">
        <f t="shared" si="3"/>
        <v>0</v>
      </c>
    </row>
    <row r="44" ht="15.3" customHeight="1" spans="1:8">
      <c r="A44" s="84" t="str">
        <f t="shared" si="2"/>
        <v>0</v>
      </c>
      <c r="B44" s="56">
        <v>2010405</v>
      </c>
      <c r="C44" s="90" t="s">
        <v>113</v>
      </c>
      <c r="D44" s="86"/>
      <c r="E44" s="86">
        <v>0</v>
      </c>
      <c r="F44" s="130">
        <v>0</v>
      </c>
      <c r="G44" s="129">
        <f t="shared" si="0"/>
        <v>0</v>
      </c>
      <c r="H44" s="129">
        <f t="shared" si="3"/>
        <v>0</v>
      </c>
    </row>
    <row r="45" ht="15.3" customHeight="1" spans="1:8">
      <c r="A45" s="84" t="str">
        <f t="shared" si="2"/>
        <v>0</v>
      </c>
      <c r="B45" s="56">
        <v>2010406</v>
      </c>
      <c r="C45" s="88" t="s">
        <v>115</v>
      </c>
      <c r="D45" s="86"/>
      <c r="E45" s="86">
        <v>0</v>
      </c>
      <c r="F45" s="130">
        <v>0</v>
      </c>
      <c r="G45" s="129">
        <f t="shared" si="0"/>
        <v>0</v>
      </c>
      <c r="H45" s="129">
        <f t="shared" si="3"/>
        <v>0</v>
      </c>
    </row>
    <row r="46" ht="15.3" customHeight="1" spans="1:8">
      <c r="A46" s="84" t="str">
        <f t="shared" si="2"/>
        <v>0</v>
      </c>
      <c r="B46" s="56">
        <v>2010407</v>
      </c>
      <c r="C46" s="88" t="s">
        <v>117</v>
      </c>
      <c r="D46" s="86"/>
      <c r="E46" s="86">
        <v>0</v>
      </c>
      <c r="F46" s="130">
        <v>0</v>
      </c>
      <c r="G46" s="129">
        <f t="shared" si="0"/>
        <v>0</v>
      </c>
      <c r="H46" s="129">
        <f t="shared" si="3"/>
        <v>0</v>
      </c>
    </row>
    <row r="47" ht="15.3" customHeight="1" spans="1:8">
      <c r="A47" s="84" t="str">
        <f t="shared" si="2"/>
        <v>0</v>
      </c>
      <c r="B47" s="56">
        <v>2010408</v>
      </c>
      <c r="C47" s="88" t="s">
        <v>119</v>
      </c>
      <c r="D47" s="86"/>
      <c r="E47" s="86">
        <v>0</v>
      </c>
      <c r="F47" s="130">
        <v>0</v>
      </c>
      <c r="G47" s="129">
        <f t="shared" si="0"/>
        <v>0</v>
      </c>
      <c r="H47" s="129">
        <f t="shared" si="3"/>
        <v>0</v>
      </c>
    </row>
    <row r="48" ht="15.3" customHeight="1" spans="1:8">
      <c r="A48" s="84" t="str">
        <f t="shared" si="2"/>
        <v>5</v>
      </c>
      <c r="B48" s="56">
        <v>2010450</v>
      </c>
      <c r="C48" s="88" t="s">
        <v>72</v>
      </c>
      <c r="D48" s="86"/>
      <c r="E48" s="86">
        <v>0</v>
      </c>
      <c r="F48" s="130">
        <v>0</v>
      </c>
      <c r="G48" s="129">
        <f t="shared" si="0"/>
        <v>0</v>
      </c>
      <c r="H48" s="129">
        <f t="shared" si="3"/>
        <v>0</v>
      </c>
    </row>
    <row r="49" ht="15.3" customHeight="1" spans="1:8">
      <c r="A49" s="84" t="str">
        <f t="shared" si="2"/>
        <v>9</v>
      </c>
      <c r="B49" s="56">
        <v>2010499</v>
      </c>
      <c r="C49" s="90" t="s">
        <v>122</v>
      </c>
      <c r="D49" s="86"/>
      <c r="E49" s="86">
        <v>0</v>
      </c>
      <c r="F49" s="130">
        <v>0</v>
      </c>
      <c r="G49" s="129">
        <f t="shared" si="0"/>
        <v>0</v>
      </c>
      <c r="H49" s="129">
        <f t="shared" si="3"/>
        <v>0</v>
      </c>
    </row>
    <row r="50" ht="15.3" customHeight="1" spans="1:8">
      <c r="A50" s="84" t="str">
        <f t="shared" si="2"/>
        <v/>
      </c>
      <c r="B50" s="56">
        <v>20105</v>
      </c>
      <c r="C50" s="90" t="s">
        <v>124</v>
      </c>
      <c r="D50" s="86">
        <f>SUM(D51:D60)</f>
        <v>329</v>
      </c>
      <c r="E50" s="86">
        <f>SUM(E51:E60)</f>
        <v>367</v>
      </c>
      <c r="F50" s="130">
        <f>SUM(F51:F60)</f>
        <v>298</v>
      </c>
      <c r="G50" s="129">
        <f t="shared" si="0"/>
        <v>0.905775075987842</v>
      </c>
      <c r="H50" s="129">
        <f t="shared" si="3"/>
        <v>0.00246805197816851</v>
      </c>
    </row>
    <row r="51" ht="15.3" customHeight="1" spans="1:8">
      <c r="A51" s="84" t="str">
        <f t="shared" si="2"/>
        <v>0</v>
      </c>
      <c r="B51" s="56">
        <v>2010501</v>
      </c>
      <c r="C51" s="90" t="s">
        <v>54</v>
      </c>
      <c r="D51" s="86">
        <v>218</v>
      </c>
      <c r="E51" s="86">
        <v>193</v>
      </c>
      <c r="F51" s="130">
        <v>213</v>
      </c>
      <c r="G51" s="129">
        <f t="shared" si="0"/>
        <v>0.977064220183486</v>
      </c>
      <c r="H51" s="129">
        <f t="shared" si="3"/>
        <v>0.0050625089128678</v>
      </c>
    </row>
    <row r="52" ht="15.3" customHeight="1" spans="1:8">
      <c r="A52" s="84" t="str">
        <f t="shared" si="2"/>
        <v>0</v>
      </c>
      <c r="B52" s="56">
        <v>2010502</v>
      </c>
      <c r="C52" s="85" t="s">
        <v>56</v>
      </c>
      <c r="D52" s="86"/>
      <c r="E52" s="86">
        <v>3</v>
      </c>
      <c r="F52" s="130">
        <v>0</v>
      </c>
      <c r="G52" s="129">
        <f t="shared" si="0"/>
        <v>0</v>
      </c>
      <c r="H52" s="129">
        <f t="shared" si="3"/>
        <v>0</v>
      </c>
    </row>
    <row r="53" ht="15.3" customHeight="1" spans="1:8">
      <c r="A53" s="84" t="str">
        <f t="shared" si="2"/>
        <v>0</v>
      </c>
      <c r="B53" s="56">
        <v>2010503</v>
      </c>
      <c r="C53" s="88" t="s">
        <v>58</v>
      </c>
      <c r="D53" s="86"/>
      <c r="E53" s="86">
        <v>0</v>
      </c>
      <c r="F53" s="130">
        <v>0</v>
      </c>
      <c r="G53" s="129">
        <f t="shared" si="0"/>
        <v>0</v>
      </c>
      <c r="H53" s="129">
        <f t="shared" si="3"/>
        <v>0</v>
      </c>
    </row>
    <row r="54" ht="15.3" customHeight="1" spans="1:8">
      <c r="A54" s="84" t="str">
        <f t="shared" si="2"/>
        <v>0</v>
      </c>
      <c r="B54" s="56">
        <v>2010504</v>
      </c>
      <c r="C54" s="88" t="s">
        <v>129</v>
      </c>
      <c r="D54" s="86"/>
      <c r="E54" s="86">
        <v>0</v>
      </c>
      <c r="F54" s="130">
        <v>0</v>
      </c>
      <c r="G54" s="129">
        <f t="shared" si="0"/>
        <v>0</v>
      </c>
      <c r="H54" s="129">
        <f t="shared" si="3"/>
        <v>0</v>
      </c>
    </row>
    <row r="55" ht="15.3" customHeight="1" spans="1:8">
      <c r="A55" s="84" t="str">
        <f t="shared" si="2"/>
        <v>0</v>
      </c>
      <c r="B55" s="56">
        <v>2010505</v>
      </c>
      <c r="C55" s="88" t="s">
        <v>131</v>
      </c>
      <c r="D55" s="86">
        <v>111</v>
      </c>
      <c r="E55" s="86">
        <v>171</v>
      </c>
      <c r="F55" s="130">
        <v>85</v>
      </c>
      <c r="G55" s="129">
        <f t="shared" si="0"/>
        <v>0.765765765765766</v>
      </c>
      <c r="H55" s="129">
        <f t="shared" si="3"/>
        <v>0.00447816237289921</v>
      </c>
    </row>
    <row r="56" ht="15.3" customHeight="1" spans="1:8">
      <c r="A56" s="84" t="str">
        <f t="shared" si="2"/>
        <v>0</v>
      </c>
      <c r="B56" s="56">
        <v>2010506</v>
      </c>
      <c r="C56" s="90" t="s">
        <v>133</v>
      </c>
      <c r="D56" s="86"/>
      <c r="E56" s="86">
        <v>0</v>
      </c>
      <c r="F56" s="130">
        <v>0</v>
      </c>
      <c r="G56" s="129">
        <f t="shared" si="0"/>
        <v>0</v>
      </c>
      <c r="H56" s="129">
        <f t="shared" si="3"/>
        <v>0</v>
      </c>
    </row>
    <row r="57" ht="15.3" customHeight="1" spans="1:8">
      <c r="A57" s="84" t="str">
        <f t="shared" si="2"/>
        <v>0</v>
      </c>
      <c r="B57" s="56">
        <v>2010507</v>
      </c>
      <c r="C57" s="90" t="s">
        <v>135</v>
      </c>
      <c r="D57" s="86"/>
      <c r="E57" s="86">
        <v>0</v>
      </c>
      <c r="F57" s="130">
        <v>0</v>
      </c>
      <c r="G57" s="129">
        <f t="shared" si="0"/>
        <v>0</v>
      </c>
      <c r="H57" s="129">
        <f t="shared" si="3"/>
        <v>0</v>
      </c>
    </row>
    <row r="58" ht="15.3" customHeight="1" spans="1:8">
      <c r="A58" s="84" t="str">
        <f t="shared" si="2"/>
        <v>0</v>
      </c>
      <c r="B58" s="56">
        <v>2010508</v>
      </c>
      <c r="C58" s="90" t="s">
        <v>137</v>
      </c>
      <c r="D58" s="86"/>
      <c r="E58" s="86">
        <v>0</v>
      </c>
      <c r="F58" s="130">
        <v>0</v>
      </c>
      <c r="G58" s="129">
        <f t="shared" si="0"/>
        <v>0</v>
      </c>
      <c r="H58" s="129">
        <f t="shared" si="3"/>
        <v>0</v>
      </c>
    </row>
    <row r="59" ht="15.3" customHeight="1" spans="1:8">
      <c r="A59" s="84" t="str">
        <f t="shared" si="2"/>
        <v>5</v>
      </c>
      <c r="B59" s="56">
        <v>2010550</v>
      </c>
      <c r="C59" s="88" t="s">
        <v>72</v>
      </c>
      <c r="D59" s="86"/>
      <c r="E59" s="86">
        <v>0</v>
      </c>
      <c r="F59" s="130">
        <v>0</v>
      </c>
      <c r="G59" s="129">
        <f t="shared" si="0"/>
        <v>0</v>
      </c>
      <c r="H59" s="129">
        <f t="shared" si="3"/>
        <v>0</v>
      </c>
    </row>
    <row r="60" ht="15.3" customHeight="1" spans="1:8">
      <c r="A60" s="84" t="str">
        <f t="shared" si="2"/>
        <v>9</v>
      </c>
      <c r="B60" s="56">
        <v>2010599</v>
      </c>
      <c r="C60" s="90" t="s">
        <v>140</v>
      </c>
      <c r="D60" s="86"/>
      <c r="E60" s="86">
        <v>0</v>
      </c>
      <c r="F60" s="130">
        <v>0</v>
      </c>
      <c r="G60" s="129">
        <f t="shared" si="0"/>
        <v>0</v>
      </c>
      <c r="H60" s="129">
        <f t="shared" si="3"/>
        <v>0</v>
      </c>
    </row>
    <row r="61" ht="15.3" customHeight="1" spans="1:8">
      <c r="A61" s="84" t="str">
        <f t="shared" si="2"/>
        <v/>
      </c>
      <c r="B61" s="56">
        <v>20106</v>
      </c>
      <c r="C61" s="91" t="s">
        <v>142</v>
      </c>
      <c r="D61" s="86">
        <f>SUM(D62:D71)</f>
        <v>1972</v>
      </c>
      <c r="E61" s="86">
        <f>SUM(E62:E71)</f>
        <v>1831</v>
      </c>
      <c r="F61" s="130">
        <f>SUM(F62:F71)</f>
        <v>1925</v>
      </c>
      <c r="G61" s="129">
        <f t="shared" si="0"/>
        <v>0.976166328600406</v>
      </c>
      <c r="H61" s="129">
        <f t="shared" si="3"/>
        <v>0.000533132893828731</v>
      </c>
    </row>
    <row r="62" ht="15.3" customHeight="1" spans="1:8">
      <c r="A62" s="84" t="str">
        <f t="shared" si="2"/>
        <v>0</v>
      </c>
      <c r="B62" s="56">
        <v>2010601</v>
      </c>
      <c r="C62" s="90" t="s">
        <v>54</v>
      </c>
      <c r="D62" s="86">
        <v>518</v>
      </c>
      <c r="E62" s="86">
        <v>472</v>
      </c>
      <c r="F62" s="130">
        <v>508</v>
      </c>
      <c r="G62" s="129">
        <f t="shared" si="0"/>
        <v>0.980694980694981</v>
      </c>
      <c r="H62" s="129">
        <f t="shared" si="3"/>
        <v>0.00207774360316733</v>
      </c>
    </row>
    <row r="63" ht="15.3" customHeight="1" spans="1:8">
      <c r="A63" s="84" t="str">
        <f t="shared" si="2"/>
        <v>0</v>
      </c>
      <c r="B63" s="56">
        <v>2010602</v>
      </c>
      <c r="C63" s="85" t="s">
        <v>56</v>
      </c>
      <c r="D63" s="86">
        <v>790</v>
      </c>
      <c r="E63" s="86">
        <v>787</v>
      </c>
      <c r="F63" s="130">
        <v>737</v>
      </c>
      <c r="G63" s="129">
        <f t="shared" si="0"/>
        <v>0.932911392405063</v>
      </c>
      <c r="H63" s="129">
        <f t="shared" si="3"/>
        <v>0.00118540202338636</v>
      </c>
    </row>
    <row r="64" ht="15.3" customHeight="1" spans="1:8">
      <c r="A64" s="84" t="str">
        <f t="shared" si="2"/>
        <v>0</v>
      </c>
      <c r="B64" s="56">
        <v>2010603</v>
      </c>
      <c r="C64" s="85" t="s">
        <v>58</v>
      </c>
      <c r="D64" s="86"/>
      <c r="E64" s="86">
        <v>0</v>
      </c>
      <c r="F64" s="130">
        <v>0</v>
      </c>
      <c r="G64" s="129">
        <f t="shared" si="0"/>
        <v>0</v>
      </c>
      <c r="H64" s="129">
        <f t="shared" si="3"/>
        <v>0</v>
      </c>
    </row>
    <row r="65" ht="15.3" customHeight="1" spans="1:8">
      <c r="A65" s="84" t="str">
        <f t="shared" si="2"/>
        <v>0</v>
      </c>
      <c r="B65" s="56">
        <v>2010604</v>
      </c>
      <c r="C65" s="85" t="s">
        <v>146</v>
      </c>
      <c r="D65" s="86"/>
      <c r="E65" s="86">
        <v>0</v>
      </c>
      <c r="F65" s="130">
        <v>0</v>
      </c>
      <c r="G65" s="129">
        <f t="shared" si="0"/>
        <v>0</v>
      </c>
      <c r="H65" s="129">
        <f t="shared" si="3"/>
        <v>0</v>
      </c>
    </row>
    <row r="66" ht="15.3" customHeight="1" spans="1:8">
      <c r="A66" s="84" t="str">
        <f t="shared" si="2"/>
        <v>0</v>
      </c>
      <c r="B66" s="56">
        <v>2010605</v>
      </c>
      <c r="C66" s="85" t="s">
        <v>148</v>
      </c>
      <c r="D66" s="86"/>
      <c r="E66" s="86">
        <v>0</v>
      </c>
      <c r="F66" s="130">
        <v>0</v>
      </c>
      <c r="G66" s="129">
        <f t="shared" si="0"/>
        <v>0</v>
      </c>
      <c r="H66" s="129">
        <f t="shared" si="3"/>
        <v>0</v>
      </c>
    </row>
    <row r="67" ht="15.3" customHeight="1" spans="1:8">
      <c r="A67" s="84" t="str">
        <f t="shared" si="2"/>
        <v>0</v>
      </c>
      <c r="B67" s="56">
        <v>2010606</v>
      </c>
      <c r="C67" s="85" t="s">
        <v>150</v>
      </c>
      <c r="D67" s="86"/>
      <c r="E67" s="86">
        <v>0</v>
      </c>
      <c r="F67" s="130">
        <v>0</v>
      </c>
      <c r="G67" s="129">
        <f t="shared" si="0"/>
        <v>0</v>
      </c>
      <c r="H67" s="129">
        <f t="shared" si="3"/>
        <v>0</v>
      </c>
    </row>
    <row r="68" ht="15.3" customHeight="1" spans="1:8">
      <c r="A68" s="84" t="str">
        <f t="shared" si="2"/>
        <v>0</v>
      </c>
      <c r="B68" s="56">
        <v>2010607</v>
      </c>
      <c r="C68" s="88" t="s">
        <v>152</v>
      </c>
      <c r="D68" s="86"/>
      <c r="E68" s="86">
        <v>0</v>
      </c>
      <c r="F68" s="130">
        <v>0</v>
      </c>
      <c r="G68" s="129">
        <f t="shared" si="0"/>
        <v>0</v>
      </c>
      <c r="H68" s="129">
        <f t="shared" si="3"/>
        <v>0</v>
      </c>
    </row>
    <row r="69" ht="15.3" customHeight="1" spans="1:8">
      <c r="A69" s="84" t="str">
        <f t="shared" si="2"/>
        <v>0</v>
      </c>
      <c r="B69" s="56">
        <v>2010608</v>
      </c>
      <c r="C69" s="90" t="s">
        <v>154</v>
      </c>
      <c r="D69" s="86"/>
      <c r="E69" s="86">
        <v>0</v>
      </c>
      <c r="F69" s="130">
        <v>0</v>
      </c>
      <c r="G69" s="129">
        <f t="shared" si="0"/>
        <v>0</v>
      </c>
      <c r="H69" s="129">
        <f t="shared" si="3"/>
        <v>0</v>
      </c>
    </row>
    <row r="70" ht="15.3" customHeight="1" spans="1:8">
      <c r="A70" s="84" t="str">
        <f t="shared" si="2"/>
        <v>5</v>
      </c>
      <c r="B70" s="56">
        <v>2010650</v>
      </c>
      <c r="C70" s="90" t="s">
        <v>72</v>
      </c>
      <c r="D70" s="86">
        <v>664</v>
      </c>
      <c r="E70" s="86">
        <v>572</v>
      </c>
      <c r="F70" s="130">
        <v>680</v>
      </c>
      <c r="G70" s="129">
        <f t="shared" ref="G70:G133" si="4">IFERROR(F70/D70,0)</f>
        <v>1.02409638554217</v>
      </c>
      <c r="H70" s="129">
        <f t="shared" si="3"/>
        <v>0.00179037829640239</v>
      </c>
    </row>
    <row r="71" ht="15.3" customHeight="1" spans="1:8">
      <c r="A71" s="84" t="str">
        <f t="shared" ref="A71:A134" si="5">MID(B71,6,1)</f>
        <v>9</v>
      </c>
      <c r="B71" s="56">
        <v>2010699</v>
      </c>
      <c r="C71" s="90" t="s">
        <v>157</v>
      </c>
      <c r="D71" s="86"/>
      <c r="E71" s="86">
        <v>0</v>
      </c>
      <c r="F71" s="130">
        <v>0</v>
      </c>
      <c r="G71" s="129">
        <f t="shared" si="4"/>
        <v>0</v>
      </c>
      <c r="H71" s="129">
        <f t="shared" si="3"/>
        <v>0</v>
      </c>
    </row>
    <row r="72" ht="15.3" customHeight="1" spans="1:8">
      <c r="A72" s="84" t="str">
        <f t="shared" si="5"/>
        <v/>
      </c>
      <c r="B72" s="56">
        <v>20107</v>
      </c>
      <c r="C72" s="88" t="s">
        <v>159</v>
      </c>
      <c r="D72" s="86">
        <v>100</v>
      </c>
      <c r="E72" s="86"/>
      <c r="F72" s="130">
        <f>SUM(F73:F79)</f>
        <v>80</v>
      </c>
      <c r="G72" s="129">
        <f t="shared" si="4"/>
        <v>0.8</v>
      </c>
      <c r="H72" s="129">
        <f t="shared" si="3"/>
        <v>0</v>
      </c>
    </row>
    <row r="73" ht="15.3" customHeight="1" spans="1:8">
      <c r="A73" s="84" t="str">
        <f t="shared" si="5"/>
        <v>0</v>
      </c>
      <c r="B73" s="56">
        <v>2010701</v>
      </c>
      <c r="C73" s="88" t="s">
        <v>54</v>
      </c>
      <c r="D73" s="86"/>
      <c r="E73" s="86">
        <v>0</v>
      </c>
      <c r="F73" s="130">
        <v>0</v>
      </c>
      <c r="G73" s="129">
        <f t="shared" si="4"/>
        <v>0</v>
      </c>
      <c r="H73" s="129">
        <f t="shared" si="3"/>
        <v>0</v>
      </c>
    </row>
    <row r="74" ht="15.3" customHeight="1" spans="1:8">
      <c r="A74" s="84" t="str">
        <f t="shared" si="5"/>
        <v>0</v>
      </c>
      <c r="B74" s="56">
        <v>2010702</v>
      </c>
      <c r="C74" s="88" t="s">
        <v>56</v>
      </c>
      <c r="D74" s="86"/>
      <c r="E74" s="86">
        <v>0</v>
      </c>
      <c r="F74" s="130">
        <v>0</v>
      </c>
      <c r="G74" s="129">
        <f t="shared" si="4"/>
        <v>0</v>
      </c>
      <c r="H74" s="129">
        <f t="shared" si="3"/>
        <v>0</v>
      </c>
    </row>
    <row r="75" ht="15.3" customHeight="1" spans="1:8">
      <c r="A75" s="84" t="str">
        <f t="shared" si="5"/>
        <v>0</v>
      </c>
      <c r="B75" s="56">
        <v>2010703</v>
      </c>
      <c r="C75" s="90" t="s">
        <v>58</v>
      </c>
      <c r="D75" s="86"/>
      <c r="E75" s="86">
        <v>0</v>
      </c>
      <c r="F75" s="130">
        <v>0</v>
      </c>
      <c r="G75" s="129">
        <f t="shared" si="4"/>
        <v>0</v>
      </c>
      <c r="H75" s="129">
        <f t="shared" si="3"/>
        <v>0</v>
      </c>
    </row>
    <row r="76" ht="15.3" customHeight="1" spans="1:8">
      <c r="A76" s="84" t="str">
        <f t="shared" si="5"/>
        <v>0</v>
      </c>
      <c r="B76" s="56">
        <v>2010709</v>
      </c>
      <c r="C76" s="88" t="s">
        <v>152</v>
      </c>
      <c r="D76" s="86"/>
      <c r="E76" s="86">
        <v>0</v>
      </c>
      <c r="F76" s="130">
        <v>0</v>
      </c>
      <c r="G76" s="129">
        <f t="shared" si="4"/>
        <v>0</v>
      </c>
      <c r="H76" s="129">
        <f t="shared" si="3"/>
        <v>0</v>
      </c>
    </row>
    <row r="77" ht="15.3" customHeight="1" spans="1:8">
      <c r="A77" s="84" t="str">
        <f t="shared" si="5"/>
        <v>1</v>
      </c>
      <c r="B77" s="56">
        <v>2010710</v>
      </c>
      <c r="C77" s="90" t="s">
        <v>165</v>
      </c>
      <c r="D77" s="86"/>
      <c r="E77" s="86">
        <v>0</v>
      </c>
      <c r="F77" s="130">
        <v>0</v>
      </c>
      <c r="G77" s="129">
        <f t="shared" si="4"/>
        <v>0</v>
      </c>
      <c r="H77" s="129">
        <f t="shared" si="3"/>
        <v>0</v>
      </c>
    </row>
    <row r="78" ht="15.3" customHeight="1" spans="1:8">
      <c r="A78" s="84" t="str">
        <f t="shared" si="5"/>
        <v>5</v>
      </c>
      <c r="B78" s="56">
        <v>2010750</v>
      </c>
      <c r="C78" s="90" t="s">
        <v>72</v>
      </c>
      <c r="D78" s="86"/>
      <c r="E78" s="86">
        <v>0</v>
      </c>
      <c r="F78" s="130">
        <v>0</v>
      </c>
      <c r="G78" s="129">
        <f t="shared" si="4"/>
        <v>0</v>
      </c>
      <c r="H78" s="129">
        <f t="shared" si="3"/>
        <v>0</v>
      </c>
    </row>
    <row r="79" ht="15.3" customHeight="1" spans="1:8">
      <c r="A79" s="84" t="str">
        <f t="shared" si="5"/>
        <v>9</v>
      </c>
      <c r="B79" s="56">
        <v>2010799</v>
      </c>
      <c r="C79" s="90" t="s">
        <v>168</v>
      </c>
      <c r="D79" s="86">
        <v>100</v>
      </c>
      <c r="E79" s="86">
        <v>0</v>
      </c>
      <c r="F79" s="130">
        <v>80</v>
      </c>
      <c r="G79" s="129">
        <f t="shared" si="4"/>
        <v>0.8</v>
      </c>
      <c r="H79" s="129">
        <f t="shared" si="3"/>
        <v>0</v>
      </c>
    </row>
    <row r="80" ht="15.3" customHeight="1" spans="1:8">
      <c r="A80" s="84" t="str">
        <f t="shared" si="5"/>
        <v/>
      </c>
      <c r="B80" s="56">
        <v>20108</v>
      </c>
      <c r="C80" s="90" t="s">
        <v>170</v>
      </c>
      <c r="D80" s="86">
        <f>SUM(D81:D88)</f>
        <v>299</v>
      </c>
      <c r="E80" s="86">
        <f>SUM(E81:E88)</f>
        <v>304</v>
      </c>
      <c r="F80" s="130">
        <f>SUM(F81:F88)</f>
        <v>309</v>
      </c>
      <c r="G80" s="129">
        <f t="shared" si="4"/>
        <v>1.03344481605351</v>
      </c>
      <c r="H80" s="129">
        <f t="shared" si="3"/>
        <v>0.00339948952649181</v>
      </c>
    </row>
    <row r="81" ht="15.3" customHeight="1" spans="1:8">
      <c r="A81" s="84" t="str">
        <f t="shared" si="5"/>
        <v>0</v>
      </c>
      <c r="B81" s="56">
        <v>2010801</v>
      </c>
      <c r="C81" s="88" t="s">
        <v>54</v>
      </c>
      <c r="D81" s="86">
        <v>190</v>
      </c>
      <c r="E81" s="86">
        <v>180</v>
      </c>
      <c r="F81" s="130">
        <v>196</v>
      </c>
      <c r="G81" s="129">
        <f t="shared" si="4"/>
        <v>1.03157894736842</v>
      </c>
      <c r="H81" s="129">
        <f t="shared" si="3"/>
        <v>0.00573099415204678</v>
      </c>
    </row>
    <row r="82" ht="15.3" customHeight="1" spans="1:8">
      <c r="A82" s="84" t="str">
        <f t="shared" si="5"/>
        <v>0</v>
      </c>
      <c r="B82" s="56">
        <v>2010802</v>
      </c>
      <c r="C82" s="88" t="s">
        <v>56</v>
      </c>
      <c r="D82" s="86">
        <v>9</v>
      </c>
      <c r="E82" s="86">
        <v>8</v>
      </c>
      <c r="F82" s="130">
        <v>13</v>
      </c>
      <c r="G82" s="129">
        <f t="shared" si="4"/>
        <v>1.44444444444444</v>
      </c>
      <c r="H82" s="129">
        <f t="shared" si="3"/>
        <v>0.180555555555556</v>
      </c>
    </row>
    <row r="83" ht="15.3" customHeight="1" spans="1:8">
      <c r="A83" s="84" t="str">
        <f t="shared" si="5"/>
        <v>0</v>
      </c>
      <c r="B83" s="56">
        <v>2010803</v>
      </c>
      <c r="C83" s="88" t="s">
        <v>58</v>
      </c>
      <c r="D83" s="86"/>
      <c r="E83" s="86">
        <v>0</v>
      </c>
      <c r="F83" s="130">
        <v>0</v>
      </c>
      <c r="G83" s="129">
        <f t="shared" si="4"/>
        <v>0</v>
      </c>
      <c r="H83" s="129">
        <f t="shared" si="3"/>
        <v>0</v>
      </c>
    </row>
    <row r="84" ht="15.3" customHeight="1" spans="1:8">
      <c r="A84" s="84" t="str">
        <f t="shared" si="5"/>
        <v>0</v>
      </c>
      <c r="B84" s="56">
        <v>2010804</v>
      </c>
      <c r="C84" s="92" t="s">
        <v>175</v>
      </c>
      <c r="D84" s="86">
        <v>100</v>
      </c>
      <c r="E84" s="86">
        <v>116</v>
      </c>
      <c r="F84" s="130">
        <v>100</v>
      </c>
      <c r="G84" s="129">
        <f t="shared" si="4"/>
        <v>1</v>
      </c>
      <c r="H84" s="129">
        <f t="shared" si="3"/>
        <v>0.00862068965517241</v>
      </c>
    </row>
    <row r="85" ht="15.3" customHeight="1" spans="1:8">
      <c r="A85" s="84" t="str">
        <f t="shared" si="5"/>
        <v>0</v>
      </c>
      <c r="B85" s="56">
        <v>2010805</v>
      </c>
      <c r="C85" s="90" t="s">
        <v>177</v>
      </c>
      <c r="D85" s="86"/>
      <c r="E85" s="86">
        <v>0</v>
      </c>
      <c r="F85" s="130">
        <v>0</v>
      </c>
      <c r="G85" s="129">
        <f t="shared" si="4"/>
        <v>0</v>
      </c>
      <c r="H85" s="129">
        <f t="shared" si="3"/>
        <v>0</v>
      </c>
    </row>
    <row r="86" ht="15.3" customHeight="1" spans="1:8">
      <c r="A86" s="84" t="str">
        <f t="shared" si="5"/>
        <v>0</v>
      </c>
      <c r="B86" s="56">
        <v>2010806</v>
      </c>
      <c r="C86" s="90" t="s">
        <v>152</v>
      </c>
      <c r="D86" s="86"/>
      <c r="E86" s="86">
        <v>0</v>
      </c>
      <c r="F86" s="130">
        <v>0</v>
      </c>
      <c r="G86" s="129">
        <f t="shared" si="4"/>
        <v>0</v>
      </c>
      <c r="H86" s="129">
        <f t="shared" si="3"/>
        <v>0</v>
      </c>
    </row>
    <row r="87" ht="15.3" customHeight="1" spans="1:8">
      <c r="A87" s="84" t="str">
        <f t="shared" si="5"/>
        <v>5</v>
      </c>
      <c r="B87" s="56">
        <v>2010850</v>
      </c>
      <c r="C87" s="90" t="s">
        <v>72</v>
      </c>
      <c r="D87" s="86"/>
      <c r="E87" s="86">
        <v>0</v>
      </c>
      <c r="F87" s="130">
        <v>0</v>
      </c>
      <c r="G87" s="129">
        <f t="shared" si="4"/>
        <v>0</v>
      </c>
      <c r="H87" s="129">
        <f t="shared" si="3"/>
        <v>0</v>
      </c>
    </row>
    <row r="88" ht="15.3" customHeight="1" spans="1:8">
      <c r="A88" s="84" t="str">
        <f t="shared" si="5"/>
        <v>9</v>
      </c>
      <c r="B88" s="56">
        <v>2010899</v>
      </c>
      <c r="C88" s="85" t="s">
        <v>181</v>
      </c>
      <c r="D88" s="86"/>
      <c r="E88" s="86">
        <v>0</v>
      </c>
      <c r="F88" s="130">
        <v>0</v>
      </c>
      <c r="G88" s="129">
        <f t="shared" si="4"/>
        <v>0</v>
      </c>
      <c r="H88" s="129">
        <f t="shared" si="3"/>
        <v>0</v>
      </c>
    </row>
    <row r="89" ht="15.3" customHeight="1" spans="1:8">
      <c r="A89" s="84" t="str">
        <f t="shared" si="5"/>
        <v/>
      </c>
      <c r="B89" s="56">
        <v>20109</v>
      </c>
      <c r="C89" s="88" t="s">
        <v>183</v>
      </c>
      <c r="D89" s="86"/>
      <c r="E89" s="86">
        <f>SUM(E90:E101)</f>
        <v>0</v>
      </c>
      <c r="F89" s="130">
        <f>SUM(F90:F101)</f>
        <v>0</v>
      </c>
      <c r="G89" s="129">
        <f t="shared" si="4"/>
        <v>0</v>
      </c>
      <c r="H89" s="129">
        <f t="shared" si="3"/>
        <v>0</v>
      </c>
    </row>
    <row r="90" ht="15.3" customHeight="1" spans="1:8">
      <c r="A90" s="84" t="str">
        <f t="shared" si="5"/>
        <v>0</v>
      </c>
      <c r="B90" s="56">
        <v>2010901</v>
      </c>
      <c r="C90" s="88" t="s">
        <v>54</v>
      </c>
      <c r="D90" s="86"/>
      <c r="E90" s="86">
        <v>0</v>
      </c>
      <c r="F90" s="130">
        <v>0</v>
      </c>
      <c r="G90" s="129">
        <f t="shared" si="4"/>
        <v>0</v>
      </c>
      <c r="H90" s="129">
        <f t="shared" si="3"/>
        <v>0</v>
      </c>
    </row>
    <row r="91" ht="15.3" customHeight="1" spans="1:8">
      <c r="A91" s="84" t="str">
        <f t="shared" si="5"/>
        <v>0</v>
      </c>
      <c r="B91" s="56">
        <v>2010902</v>
      </c>
      <c r="C91" s="90" t="s">
        <v>56</v>
      </c>
      <c r="D91" s="86"/>
      <c r="E91" s="86">
        <v>0</v>
      </c>
      <c r="F91" s="130">
        <v>0</v>
      </c>
      <c r="G91" s="129">
        <f t="shared" si="4"/>
        <v>0</v>
      </c>
      <c r="H91" s="129">
        <f t="shared" si="3"/>
        <v>0</v>
      </c>
    </row>
    <row r="92" ht="15.3" customHeight="1" spans="1:8">
      <c r="A92" s="84" t="str">
        <f t="shared" si="5"/>
        <v>0</v>
      </c>
      <c r="B92" s="56">
        <v>2010903</v>
      </c>
      <c r="C92" s="90" t="s">
        <v>58</v>
      </c>
      <c r="D92" s="86"/>
      <c r="E92" s="86">
        <v>0</v>
      </c>
      <c r="F92" s="130">
        <v>0</v>
      </c>
      <c r="G92" s="129">
        <f t="shared" si="4"/>
        <v>0</v>
      </c>
      <c r="H92" s="129">
        <f t="shared" ref="H92:H155" si="6">IFERROR(G92/E92,0)</f>
        <v>0</v>
      </c>
    </row>
    <row r="93" ht="15.3" customHeight="1" spans="1:8">
      <c r="A93" s="84" t="str">
        <f t="shared" si="5"/>
        <v>0</v>
      </c>
      <c r="B93" s="56">
        <v>2010905</v>
      </c>
      <c r="C93" s="88" t="s">
        <v>188</v>
      </c>
      <c r="D93" s="86"/>
      <c r="E93" s="86">
        <v>0</v>
      </c>
      <c r="F93" s="130">
        <v>0</v>
      </c>
      <c r="G93" s="129">
        <f t="shared" si="4"/>
        <v>0</v>
      </c>
      <c r="H93" s="129">
        <f t="shared" si="6"/>
        <v>0</v>
      </c>
    </row>
    <row r="94" ht="15.3" customHeight="1" spans="1:8">
      <c r="A94" s="84" t="str">
        <f t="shared" si="5"/>
        <v>0</v>
      </c>
      <c r="B94" s="56">
        <v>2010907</v>
      </c>
      <c r="C94" s="88" t="s">
        <v>190</v>
      </c>
      <c r="D94" s="86"/>
      <c r="E94" s="86">
        <v>0</v>
      </c>
      <c r="F94" s="130">
        <v>0</v>
      </c>
      <c r="G94" s="129">
        <f t="shared" si="4"/>
        <v>0</v>
      </c>
      <c r="H94" s="129">
        <f t="shared" si="6"/>
        <v>0</v>
      </c>
    </row>
    <row r="95" ht="15.3" customHeight="1" spans="1:8">
      <c r="A95" s="84" t="str">
        <f t="shared" si="5"/>
        <v>0</v>
      </c>
      <c r="B95" s="56">
        <v>2010908</v>
      </c>
      <c r="C95" s="88" t="s">
        <v>152</v>
      </c>
      <c r="D95" s="86"/>
      <c r="E95" s="86">
        <v>0</v>
      </c>
      <c r="F95" s="130">
        <v>0</v>
      </c>
      <c r="G95" s="129">
        <f t="shared" si="4"/>
        <v>0</v>
      </c>
      <c r="H95" s="129">
        <f t="shared" si="6"/>
        <v>0</v>
      </c>
    </row>
    <row r="96" ht="15.3" customHeight="1" spans="1:8">
      <c r="A96" s="84" t="str">
        <f t="shared" si="5"/>
        <v>0</v>
      </c>
      <c r="B96" s="56">
        <v>2010909</v>
      </c>
      <c r="C96" s="88" t="s">
        <v>193</v>
      </c>
      <c r="D96" s="86"/>
      <c r="E96" s="86">
        <v>0</v>
      </c>
      <c r="F96" s="130">
        <v>0</v>
      </c>
      <c r="G96" s="129">
        <f t="shared" si="4"/>
        <v>0</v>
      </c>
      <c r="H96" s="129">
        <f t="shared" si="6"/>
        <v>0</v>
      </c>
    </row>
    <row r="97" ht="15.3" customHeight="1" spans="1:8">
      <c r="A97" s="84" t="str">
        <f t="shared" si="5"/>
        <v>1</v>
      </c>
      <c r="B97" s="56">
        <v>2010910</v>
      </c>
      <c r="C97" s="88" t="s">
        <v>195</v>
      </c>
      <c r="D97" s="86"/>
      <c r="E97" s="86">
        <v>0</v>
      </c>
      <c r="F97" s="130">
        <v>0</v>
      </c>
      <c r="G97" s="129">
        <f t="shared" si="4"/>
        <v>0</v>
      </c>
      <c r="H97" s="129">
        <f t="shared" si="6"/>
        <v>0</v>
      </c>
    </row>
    <row r="98" ht="15.3" customHeight="1" spans="1:8">
      <c r="A98" s="84" t="str">
        <f t="shared" si="5"/>
        <v>1</v>
      </c>
      <c r="B98" s="56">
        <v>2010911</v>
      </c>
      <c r="C98" s="88" t="s">
        <v>197</v>
      </c>
      <c r="D98" s="86"/>
      <c r="E98" s="86">
        <v>0</v>
      </c>
      <c r="F98" s="130">
        <v>0</v>
      </c>
      <c r="G98" s="129">
        <f t="shared" si="4"/>
        <v>0</v>
      </c>
      <c r="H98" s="129">
        <f t="shared" si="6"/>
        <v>0</v>
      </c>
    </row>
    <row r="99" ht="15.3" customHeight="1" spans="1:8">
      <c r="A99" s="84" t="str">
        <f t="shared" si="5"/>
        <v>1</v>
      </c>
      <c r="B99" s="56">
        <v>2010912</v>
      </c>
      <c r="C99" s="88" t="s">
        <v>199</v>
      </c>
      <c r="D99" s="86"/>
      <c r="E99" s="86">
        <v>0</v>
      </c>
      <c r="F99" s="130">
        <v>0</v>
      </c>
      <c r="G99" s="129">
        <f t="shared" si="4"/>
        <v>0</v>
      </c>
      <c r="H99" s="129">
        <f t="shared" si="6"/>
        <v>0</v>
      </c>
    </row>
    <row r="100" ht="15.3" customHeight="1" spans="1:8">
      <c r="A100" s="84" t="str">
        <f t="shared" si="5"/>
        <v>5</v>
      </c>
      <c r="B100" s="56">
        <v>2010950</v>
      </c>
      <c r="C100" s="90" t="s">
        <v>72</v>
      </c>
      <c r="D100" s="86"/>
      <c r="E100" s="86">
        <v>0</v>
      </c>
      <c r="F100" s="130">
        <v>0</v>
      </c>
      <c r="G100" s="129">
        <f t="shared" si="4"/>
        <v>0</v>
      </c>
      <c r="H100" s="129">
        <f t="shared" si="6"/>
        <v>0</v>
      </c>
    </row>
    <row r="101" ht="15.3" customHeight="1" spans="1:8">
      <c r="A101" s="84" t="str">
        <f t="shared" si="5"/>
        <v>9</v>
      </c>
      <c r="B101" s="56">
        <v>2010999</v>
      </c>
      <c r="C101" s="90" t="s">
        <v>202</v>
      </c>
      <c r="D101" s="86"/>
      <c r="E101" s="86">
        <v>0</v>
      </c>
      <c r="F101" s="130">
        <v>0</v>
      </c>
      <c r="G101" s="129">
        <f t="shared" si="4"/>
        <v>0</v>
      </c>
      <c r="H101" s="129">
        <f t="shared" si="6"/>
        <v>0</v>
      </c>
    </row>
    <row r="102" ht="15.3" customHeight="1" spans="1:8">
      <c r="A102" s="84" t="str">
        <f t="shared" si="5"/>
        <v/>
      </c>
      <c r="B102" s="56">
        <v>20111</v>
      </c>
      <c r="C102" s="93" t="s">
        <v>204</v>
      </c>
      <c r="D102" s="86">
        <f>SUM(D103:D110)</f>
        <v>902</v>
      </c>
      <c r="E102" s="86">
        <f>SUM(E103:E110)</f>
        <v>1053</v>
      </c>
      <c r="F102" s="130">
        <f>SUM(F103:F110)</f>
        <v>857</v>
      </c>
      <c r="G102" s="129">
        <f t="shared" si="4"/>
        <v>0.950110864745011</v>
      </c>
      <c r="H102" s="129">
        <f t="shared" si="6"/>
        <v>0.000902289520175699</v>
      </c>
    </row>
    <row r="103" ht="15.3" customHeight="1" spans="1:8">
      <c r="A103" s="84" t="str">
        <f t="shared" si="5"/>
        <v>0</v>
      </c>
      <c r="B103" s="56">
        <v>2011101</v>
      </c>
      <c r="C103" s="88" t="s">
        <v>54</v>
      </c>
      <c r="D103" s="86">
        <v>902</v>
      </c>
      <c r="E103" s="86">
        <v>752</v>
      </c>
      <c r="F103" s="130">
        <v>738</v>
      </c>
      <c r="G103" s="129">
        <f t="shared" si="4"/>
        <v>0.818181818181818</v>
      </c>
      <c r="H103" s="129">
        <f t="shared" si="6"/>
        <v>0.00108800773694391</v>
      </c>
    </row>
    <row r="104" ht="15.3" customHeight="1" spans="1:8">
      <c r="A104" s="84" t="str">
        <f t="shared" si="5"/>
        <v>0</v>
      </c>
      <c r="B104" s="56">
        <v>2011102</v>
      </c>
      <c r="C104" s="88" t="s">
        <v>56</v>
      </c>
      <c r="D104" s="86"/>
      <c r="E104" s="86">
        <v>301</v>
      </c>
      <c r="F104" s="130">
        <v>119</v>
      </c>
      <c r="G104" s="129">
        <f t="shared" si="4"/>
        <v>0</v>
      </c>
      <c r="H104" s="129">
        <f t="shared" si="6"/>
        <v>0</v>
      </c>
    </row>
    <row r="105" ht="15.3" customHeight="1" spans="1:8">
      <c r="A105" s="84" t="str">
        <f t="shared" si="5"/>
        <v>0</v>
      </c>
      <c r="B105" s="56">
        <v>2011103</v>
      </c>
      <c r="C105" s="88" t="s">
        <v>58</v>
      </c>
      <c r="D105" s="86"/>
      <c r="E105" s="86">
        <v>0</v>
      </c>
      <c r="F105" s="130">
        <v>0</v>
      </c>
      <c r="G105" s="129">
        <f t="shared" si="4"/>
        <v>0</v>
      </c>
      <c r="H105" s="129">
        <f t="shared" si="6"/>
        <v>0</v>
      </c>
    </row>
    <row r="106" ht="15.3" customHeight="1" spans="1:8">
      <c r="A106" s="84" t="str">
        <f t="shared" si="5"/>
        <v>0</v>
      </c>
      <c r="B106" s="56">
        <v>2011104</v>
      </c>
      <c r="C106" s="90" t="s">
        <v>209</v>
      </c>
      <c r="D106" s="86"/>
      <c r="E106" s="86">
        <v>0</v>
      </c>
      <c r="F106" s="130">
        <v>0</v>
      </c>
      <c r="G106" s="129">
        <f t="shared" si="4"/>
        <v>0</v>
      </c>
      <c r="H106" s="129">
        <f t="shared" si="6"/>
        <v>0</v>
      </c>
    </row>
    <row r="107" ht="15.3" customHeight="1" spans="1:8">
      <c r="A107" s="84" t="str">
        <f t="shared" si="5"/>
        <v>0</v>
      </c>
      <c r="B107" s="56">
        <v>2011105</v>
      </c>
      <c r="C107" s="90" t="s">
        <v>211</v>
      </c>
      <c r="D107" s="86"/>
      <c r="E107" s="86">
        <v>0</v>
      </c>
      <c r="F107" s="130">
        <v>0</v>
      </c>
      <c r="G107" s="129">
        <f t="shared" si="4"/>
        <v>0</v>
      </c>
      <c r="H107" s="129">
        <f t="shared" si="6"/>
        <v>0</v>
      </c>
    </row>
    <row r="108" ht="15.3" customHeight="1" spans="1:8">
      <c r="A108" s="84" t="str">
        <f t="shared" si="5"/>
        <v>0</v>
      </c>
      <c r="B108" s="56">
        <v>2011106</v>
      </c>
      <c r="C108" s="90" t="s">
        <v>213</v>
      </c>
      <c r="D108" s="86"/>
      <c r="E108" s="86">
        <v>0</v>
      </c>
      <c r="F108" s="130">
        <v>0</v>
      </c>
      <c r="G108" s="129">
        <f t="shared" si="4"/>
        <v>0</v>
      </c>
      <c r="H108" s="129">
        <f t="shared" si="6"/>
        <v>0</v>
      </c>
    </row>
    <row r="109" ht="15.3" customHeight="1" spans="1:8">
      <c r="A109" s="84" t="str">
        <f t="shared" si="5"/>
        <v>5</v>
      </c>
      <c r="B109" s="56">
        <v>2011150</v>
      </c>
      <c r="C109" s="88" t="s">
        <v>72</v>
      </c>
      <c r="D109" s="86"/>
      <c r="E109" s="86">
        <v>0</v>
      </c>
      <c r="F109" s="130">
        <v>0</v>
      </c>
      <c r="G109" s="129">
        <f t="shared" si="4"/>
        <v>0</v>
      </c>
      <c r="H109" s="129">
        <f t="shared" si="6"/>
        <v>0</v>
      </c>
    </row>
    <row r="110" ht="15.3" customHeight="1" spans="1:8">
      <c r="A110" s="84" t="str">
        <f t="shared" si="5"/>
        <v>9</v>
      </c>
      <c r="B110" s="56">
        <v>2011199</v>
      </c>
      <c r="C110" s="88" t="s">
        <v>216</v>
      </c>
      <c r="D110" s="86"/>
      <c r="E110" s="86">
        <v>0</v>
      </c>
      <c r="F110" s="130">
        <v>0</v>
      </c>
      <c r="G110" s="129">
        <f t="shared" si="4"/>
        <v>0</v>
      </c>
      <c r="H110" s="129">
        <f t="shared" si="6"/>
        <v>0</v>
      </c>
    </row>
    <row r="111" ht="15.3" customHeight="1" spans="1:8">
      <c r="A111" s="84" t="str">
        <f t="shared" si="5"/>
        <v/>
      </c>
      <c r="B111" s="56">
        <v>20113</v>
      </c>
      <c r="C111" s="85" t="s">
        <v>218</v>
      </c>
      <c r="D111" s="86">
        <f>SUM(D112:D121)</f>
        <v>1782</v>
      </c>
      <c r="E111" s="86">
        <f>SUM(E112:E121)</f>
        <v>4791</v>
      </c>
      <c r="F111" s="130">
        <f>SUM(F112:F121)</f>
        <v>1678</v>
      </c>
      <c r="G111" s="129">
        <f t="shared" si="4"/>
        <v>0.941638608305275</v>
      </c>
      <c r="H111" s="129">
        <f t="shared" si="6"/>
        <v>0.000196543228617256</v>
      </c>
    </row>
    <row r="112" ht="15.3" customHeight="1" spans="1:8">
      <c r="A112" s="84" t="str">
        <f t="shared" si="5"/>
        <v>0</v>
      </c>
      <c r="B112" s="56">
        <v>2011301</v>
      </c>
      <c r="C112" s="88" t="s">
        <v>54</v>
      </c>
      <c r="D112" s="86">
        <v>90</v>
      </c>
      <c r="E112" s="86">
        <v>72</v>
      </c>
      <c r="F112" s="130">
        <v>79</v>
      </c>
      <c r="G112" s="129">
        <f t="shared" si="4"/>
        <v>0.877777777777778</v>
      </c>
      <c r="H112" s="129">
        <f t="shared" si="6"/>
        <v>0.0121913580246914</v>
      </c>
    </row>
    <row r="113" ht="15.3" customHeight="1" spans="1:8">
      <c r="A113" s="84" t="str">
        <f t="shared" si="5"/>
        <v>0</v>
      </c>
      <c r="B113" s="56">
        <v>2011302</v>
      </c>
      <c r="C113" s="88" t="s">
        <v>56</v>
      </c>
      <c r="D113" s="86"/>
      <c r="E113" s="86">
        <v>2</v>
      </c>
      <c r="F113" s="130">
        <v>0</v>
      </c>
      <c r="G113" s="129">
        <f t="shared" si="4"/>
        <v>0</v>
      </c>
      <c r="H113" s="129">
        <f t="shared" si="6"/>
        <v>0</v>
      </c>
    </row>
    <row r="114" ht="15.3" customHeight="1" spans="1:8">
      <c r="A114" s="84" t="str">
        <f t="shared" si="5"/>
        <v>0</v>
      </c>
      <c r="B114" s="56">
        <v>2011303</v>
      </c>
      <c r="C114" s="88" t="s">
        <v>58</v>
      </c>
      <c r="D114" s="86"/>
      <c r="E114" s="86">
        <v>0</v>
      </c>
      <c r="F114" s="130">
        <v>0</v>
      </c>
      <c r="G114" s="129">
        <f t="shared" si="4"/>
        <v>0</v>
      </c>
      <c r="H114" s="129">
        <f t="shared" si="6"/>
        <v>0</v>
      </c>
    </row>
    <row r="115" ht="15.3" customHeight="1" spans="1:8">
      <c r="A115" s="84" t="str">
        <f t="shared" si="5"/>
        <v>0</v>
      </c>
      <c r="B115" s="56">
        <v>2011304</v>
      </c>
      <c r="C115" s="90" t="s">
        <v>221</v>
      </c>
      <c r="D115" s="86"/>
      <c r="E115" s="86">
        <v>0</v>
      </c>
      <c r="F115" s="130">
        <v>0</v>
      </c>
      <c r="G115" s="129">
        <f t="shared" si="4"/>
        <v>0</v>
      </c>
      <c r="H115" s="129">
        <f t="shared" si="6"/>
        <v>0</v>
      </c>
    </row>
    <row r="116" ht="15.3" customHeight="1" spans="1:8">
      <c r="A116" s="84" t="str">
        <f t="shared" si="5"/>
        <v>0</v>
      </c>
      <c r="B116" s="56">
        <v>2011305</v>
      </c>
      <c r="C116" s="90" t="s">
        <v>223</v>
      </c>
      <c r="D116" s="86"/>
      <c r="E116" s="86">
        <v>0</v>
      </c>
      <c r="F116" s="130">
        <v>0</v>
      </c>
      <c r="G116" s="129">
        <f t="shared" si="4"/>
        <v>0</v>
      </c>
      <c r="H116" s="129">
        <f t="shared" si="6"/>
        <v>0</v>
      </c>
    </row>
    <row r="117" ht="15.3" customHeight="1" spans="1:8">
      <c r="A117" s="84" t="str">
        <f t="shared" si="5"/>
        <v>0</v>
      </c>
      <c r="B117" s="56">
        <v>2011306</v>
      </c>
      <c r="C117" s="90" t="s">
        <v>225</v>
      </c>
      <c r="D117" s="86"/>
      <c r="E117" s="86">
        <v>0</v>
      </c>
      <c r="F117" s="130">
        <v>0</v>
      </c>
      <c r="G117" s="129">
        <f t="shared" si="4"/>
        <v>0</v>
      </c>
      <c r="H117" s="129">
        <f t="shared" si="6"/>
        <v>0</v>
      </c>
    </row>
    <row r="118" ht="15.3" customHeight="1" spans="1:8">
      <c r="A118" s="84" t="str">
        <f t="shared" si="5"/>
        <v>0</v>
      </c>
      <c r="B118" s="56">
        <v>2011307</v>
      </c>
      <c r="C118" s="88" t="s">
        <v>227</v>
      </c>
      <c r="D118" s="86"/>
      <c r="E118" s="86">
        <v>0</v>
      </c>
      <c r="F118" s="130">
        <v>0</v>
      </c>
      <c r="G118" s="129">
        <f t="shared" si="4"/>
        <v>0</v>
      </c>
      <c r="H118" s="129">
        <f t="shared" si="6"/>
        <v>0</v>
      </c>
    </row>
    <row r="119" ht="15.3" customHeight="1" spans="1:8">
      <c r="A119" s="84" t="str">
        <f t="shared" si="5"/>
        <v>0</v>
      </c>
      <c r="B119" s="56">
        <v>2011308</v>
      </c>
      <c r="C119" s="88" t="s">
        <v>229</v>
      </c>
      <c r="D119" s="86">
        <v>1500</v>
      </c>
      <c r="E119" s="86">
        <v>4533</v>
      </c>
      <c r="F119" s="130">
        <v>1398</v>
      </c>
      <c r="G119" s="129">
        <f t="shared" si="4"/>
        <v>0.932</v>
      </c>
      <c r="H119" s="129">
        <f t="shared" si="6"/>
        <v>0.000205603353187734</v>
      </c>
    </row>
    <row r="120" ht="15.3" customHeight="1" spans="1:8">
      <c r="A120" s="84" t="str">
        <f t="shared" si="5"/>
        <v>5</v>
      </c>
      <c r="B120" s="56">
        <v>2011350</v>
      </c>
      <c r="C120" s="88" t="s">
        <v>72</v>
      </c>
      <c r="D120" s="86"/>
      <c r="E120" s="86">
        <v>0</v>
      </c>
      <c r="F120" s="130">
        <v>0</v>
      </c>
      <c r="G120" s="129">
        <f t="shared" si="4"/>
        <v>0</v>
      </c>
      <c r="H120" s="129">
        <f t="shared" si="6"/>
        <v>0</v>
      </c>
    </row>
    <row r="121" ht="15.3" customHeight="1" spans="1:8">
      <c r="A121" s="84" t="str">
        <f t="shared" si="5"/>
        <v>9</v>
      </c>
      <c r="B121" s="56">
        <v>2011399</v>
      </c>
      <c r="C121" s="90" t="s">
        <v>232</v>
      </c>
      <c r="D121" s="86">
        <v>192</v>
      </c>
      <c r="E121" s="86">
        <v>184</v>
      </c>
      <c r="F121" s="130">
        <v>201</v>
      </c>
      <c r="G121" s="129">
        <f t="shared" si="4"/>
        <v>1.046875</v>
      </c>
      <c r="H121" s="129">
        <f t="shared" si="6"/>
        <v>0.00568953804347826</v>
      </c>
    </row>
    <row r="122" ht="15.3" customHeight="1" spans="1:8">
      <c r="A122" s="84" t="str">
        <f t="shared" si="5"/>
        <v/>
      </c>
      <c r="B122" s="56">
        <v>20114</v>
      </c>
      <c r="C122" s="90" t="s">
        <v>234</v>
      </c>
      <c r="D122" s="86">
        <f>SUM(D123:D133)</f>
        <v>0</v>
      </c>
      <c r="E122" s="86">
        <f>SUM(E123:E133)</f>
        <v>43</v>
      </c>
      <c r="F122" s="130">
        <f>SUM(F123:F133)</f>
        <v>9</v>
      </c>
      <c r="G122" s="129">
        <f t="shared" si="4"/>
        <v>0</v>
      </c>
      <c r="H122" s="129">
        <f t="shared" si="6"/>
        <v>0</v>
      </c>
    </row>
    <row r="123" ht="15.3" customHeight="1" spans="1:8">
      <c r="A123" s="84" t="str">
        <f t="shared" si="5"/>
        <v>0</v>
      </c>
      <c r="B123" s="56">
        <v>2011401</v>
      </c>
      <c r="C123" s="90" t="s">
        <v>54</v>
      </c>
      <c r="D123" s="86"/>
      <c r="E123" s="86">
        <v>0</v>
      </c>
      <c r="F123" s="130">
        <v>0</v>
      </c>
      <c r="G123" s="129">
        <f t="shared" si="4"/>
        <v>0</v>
      </c>
      <c r="H123" s="129">
        <f t="shared" si="6"/>
        <v>0</v>
      </c>
    </row>
    <row r="124" ht="15.3" customHeight="1" spans="1:8">
      <c r="A124" s="84" t="str">
        <f t="shared" si="5"/>
        <v>0</v>
      </c>
      <c r="B124" s="56">
        <v>2011402</v>
      </c>
      <c r="C124" s="85" t="s">
        <v>56</v>
      </c>
      <c r="D124" s="86"/>
      <c r="E124" s="86">
        <v>0</v>
      </c>
      <c r="F124" s="130">
        <v>0</v>
      </c>
      <c r="G124" s="129">
        <f t="shared" si="4"/>
        <v>0</v>
      </c>
      <c r="H124" s="129">
        <f t="shared" si="6"/>
        <v>0</v>
      </c>
    </row>
    <row r="125" ht="15.3" customHeight="1" spans="1:8">
      <c r="A125" s="84" t="str">
        <f t="shared" si="5"/>
        <v>0</v>
      </c>
      <c r="B125" s="56">
        <v>2011403</v>
      </c>
      <c r="C125" s="88" t="s">
        <v>58</v>
      </c>
      <c r="D125" s="86"/>
      <c r="E125" s="86">
        <v>0</v>
      </c>
      <c r="F125" s="130">
        <v>0</v>
      </c>
      <c r="G125" s="129">
        <f t="shared" si="4"/>
        <v>0</v>
      </c>
      <c r="H125" s="129">
        <f t="shared" si="6"/>
        <v>0</v>
      </c>
    </row>
    <row r="126" ht="15.3" customHeight="1" spans="1:8">
      <c r="A126" s="84" t="str">
        <f t="shared" si="5"/>
        <v>0</v>
      </c>
      <c r="B126" s="56">
        <v>2011404</v>
      </c>
      <c r="C126" s="88" t="s">
        <v>236</v>
      </c>
      <c r="D126" s="86"/>
      <c r="E126" s="86">
        <v>0</v>
      </c>
      <c r="F126" s="130">
        <v>0</v>
      </c>
      <c r="G126" s="129">
        <f t="shared" si="4"/>
        <v>0</v>
      </c>
      <c r="H126" s="129">
        <f t="shared" si="6"/>
        <v>0</v>
      </c>
    </row>
    <row r="127" ht="15.3" customHeight="1" spans="1:8">
      <c r="A127" s="84" t="str">
        <f t="shared" si="5"/>
        <v>0</v>
      </c>
      <c r="B127" s="56">
        <v>2011405</v>
      </c>
      <c r="C127" s="88" t="s">
        <v>237</v>
      </c>
      <c r="D127" s="86"/>
      <c r="E127" s="86">
        <v>0</v>
      </c>
      <c r="F127" s="130">
        <v>0</v>
      </c>
      <c r="G127" s="129">
        <f t="shared" si="4"/>
        <v>0</v>
      </c>
      <c r="H127" s="129">
        <f t="shared" si="6"/>
        <v>0</v>
      </c>
    </row>
    <row r="128" ht="15.3" customHeight="1" spans="1:8">
      <c r="A128" s="84" t="str">
        <f t="shared" si="5"/>
        <v>0</v>
      </c>
      <c r="B128" s="56">
        <v>2011408</v>
      </c>
      <c r="C128" s="90" t="s">
        <v>238</v>
      </c>
      <c r="D128" s="86"/>
      <c r="E128" s="86">
        <v>0</v>
      </c>
      <c r="F128" s="130">
        <v>0</v>
      </c>
      <c r="G128" s="129">
        <f t="shared" si="4"/>
        <v>0</v>
      </c>
      <c r="H128" s="129">
        <f t="shared" si="6"/>
        <v>0</v>
      </c>
    </row>
    <row r="129" ht="15.3" customHeight="1" spans="1:8">
      <c r="A129" s="84" t="str">
        <f t="shared" si="5"/>
        <v>0</v>
      </c>
      <c r="B129" s="56">
        <v>2011409</v>
      </c>
      <c r="C129" s="88" t="s">
        <v>240</v>
      </c>
      <c r="D129" s="86"/>
      <c r="E129" s="86">
        <v>43</v>
      </c>
      <c r="F129" s="130">
        <v>9</v>
      </c>
      <c r="G129" s="129">
        <f t="shared" si="4"/>
        <v>0</v>
      </c>
      <c r="H129" s="129">
        <f t="shared" si="6"/>
        <v>0</v>
      </c>
    </row>
    <row r="130" ht="15.3" customHeight="1" spans="1:8">
      <c r="A130" s="84" t="str">
        <f t="shared" si="5"/>
        <v>1</v>
      </c>
      <c r="B130" s="56">
        <v>2011410</v>
      </c>
      <c r="C130" s="88" t="s">
        <v>242</v>
      </c>
      <c r="D130" s="86"/>
      <c r="E130" s="86">
        <v>0</v>
      </c>
      <c r="F130" s="130">
        <v>0</v>
      </c>
      <c r="G130" s="129">
        <f t="shared" si="4"/>
        <v>0</v>
      </c>
      <c r="H130" s="129">
        <f t="shared" si="6"/>
        <v>0</v>
      </c>
    </row>
    <row r="131" ht="15.3" customHeight="1" spans="1:8">
      <c r="A131" s="84" t="str">
        <f t="shared" si="5"/>
        <v>1</v>
      </c>
      <c r="B131" s="56">
        <v>2011411</v>
      </c>
      <c r="C131" s="88" t="s">
        <v>244</v>
      </c>
      <c r="D131" s="86"/>
      <c r="E131" s="86">
        <v>0</v>
      </c>
      <c r="F131" s="130">
        <v>0</v>
      </c>
      <c r="G131" s="129">
        <f t="shared" si="4"/>
        <v>0</v>
      </c>
      <c r="H131" s="129">
        <f t="shared" si="6"/>
        <v>0</v>
      </c>
    </row>
    <row r="132" ht="15.3" customHeight="1" spans="1:8">
      <c r="A132" s="84" t="str">
        <f t="shared" si="5"/>
        <v>5</v>
      </c>
      <c r="B132" s="56">
        <v>2011450</v>
      </c>
      <c r="C132" s="88" t="s">
        <v>72</v>
      </c>
      <c r="D132" s="86"/>
      <c r="E132" s="86">
        <v>0</v>
      </c>
      <c r="F132" s="130">
        <v>0</v>
      </c>
      <c r="G132" s="129">
        <f t="shared" si="4"/>
        <v>0</v>
      </c>
      <c r="H132" s="129">
        <f t="shared" si="6"/>
        <v>0</v>
      </c>
    </row>
    <row r="133" ht="15.3" customHeight="1" spans="1:8">
      <c r="A133" s="84" t="str">
        <f t="shared" si="5"/>
        <v>9</v>
      </c>
      <c r="B133" s="56">
        <v>2011499</v>
      </c>
      <c r="C133" s="88" t="s">
        <v>247</v>
      </c>
      <c r="D133" s="86"/>
      <c r="E133" s="86">
        <v>0</v>
      </c>
      <c r="F133" s="130">
        <v>0</v>
      </c>
      <c r="G133" s="129">
        <f t="shared" si="4"/>
        <v>0</v>
      </c>
      <c r="H133" s="129">
        <f t="shared" si="6"/>
        <v>0</v>
      </c>
    </row>
    <row r="134" ht="15.3" customHeight="1" spans="1:8">
      <c r="A134" s="84" t="str">
        <f t="shared" si="5"/>
        <v/>
      </c>
      <c r="B134" s="56">
        <v>20123</v>
      </c>
      <c r="C134" s="88" t="s">
        <v>249</v>
      </c>
      <c r="D134" s="86">
        <f>SUM(D135:D140)</f>
        <v>68</v>
      </c>
      <c r="E134" s="86">
        <f>SUM(E135:E140)</f>
        <v>65</v>
      </c>
      <c r="F134" s="130">
        <f>SUM(F135:F140)</f>
        <v>69</v>
      </c>
      <c r="G134" s="129">
        <f t="shared" ref="G134:G197" si="7">IFERROR(F134/D134,0)</f>
        <v>1.01470588235294</v>
      </c>
      <c r="H134" s="129">
        <f t="shared" si="6"/>
        <v>0.0156108597285068</v>
      </c>
    </row>
    <row r="135" ht="15.3" customHeight="1" spans="1:8">
      <c r="A135" s="84" t="str">
        <f t="shared" ref="A135:A198" si="8">MID(B135,6,1)</f>
        <v>0</v>
      </c>
      <c r="B135" s="56">
        <v>2012301</v>
      </c>
      <c r="C135" s="88" t="s">
        <v>54</v>
      </c>
      <c r="D135" s="86">
        <v>68</v>
      </c>
      <c r="E135" s="86">
        <v>65</v>
      </c>
      <c r="F135" s="130">
        <v>60</v>
      </c>
      <c r="G135" s="129">
        <f t="shared" si="7"/>
        <v>0.882352941176471</v>
      </c>
      <c r="H135" s="129">
        <f t="shared" si="6"/>
        <v>0.0135746606334842</v>
      </c>
    </row>
    <row r="136" ht="15.3" customHeight="1" spans="1:8">
      <c r="A136" s="84" t="str">
        <f t="shared" si="8"/>
        <v>0</v>
      </c>
      <c r="B136" s="56">
        <v>2012302</v>
      </c>
      <c r="C136" s="88" t="s">
        <v>56</v>
      </c>
      <c r="D136" s="86"/>
      <c r="E136" s="86">
        <v>0</v>
      </c>
      <c r="F136" s="130">
        <v>9</v>
      </c>
      <c r="G136" s="129">
        <f t="shared" si="7"/>
        <v>0</v>
      </c>
      <c r="H136" s="129">
        <f t="shared" si="6"/>
        <v>0</v>
      </c>
    </row>
    <row r="137" ht="15.3" customHeight="1" spans="1:8">
      <c r="A137" s="84" t="str">
        <f t="shared" si="8"/>
        <v>0</v>
      </c>
      <c r="B137" s="56">
        <v>2012303</v>
      </c>
      <c r="C137" s="90" t="s">
        <v>58</v>
      </c>
      <c r="D137" s="86"/>
      <c r="E137" s="86">
        <v>0</v>
      </c>
      <c r="F137" s="130">
        <v>0</v>
      </c>
      <c r="G137" s="129">
        <f t="shared" si="7"/>
        <v>0</v>
      </c>
      <c r="H137" s="129">
        <f t="shared" si="6"/>
        <v>0</v>
      </c>
    </row>
    <row r="138" ht="15.3" customHeight="1" spans="1:8">
      <c r="A138" s="84" t="str">
        <f t="shared" si="8"/>
        <v>0</v>
      </c>
      <c r="B138" s="56">
        <v>2012304</v>
      </c>
      <c r="C138" s="90" t="s">
        <v>254</v>
      </c>
      <c r="D138" s="86"/>
      <c r="E138" s="86">
        <v>0</v>
      </c>
      <c r="F138" s="130">
        <v>0</v>
      </c>
      <c r="G138" s="129">
        <f t="shared" si="7"/>
        <v>0</v>
      </c>
      <c r="H138" s="129">
        <f t="shared" si="6"/>
        <v>0</v>
      </c>
    </row>
    <row r="139" ht="15.3" customHeight="1" spans="1:8">
      <c r="A139" s="84" t="str">
        <f t="shared" si="8"/>
        <v>5</v>
      </c>
      <c r="B139" s="56">
        <v>2012350</v>
      </c>
      <c r="C139" s="90" t="s">
        <v>72</v>
      </c>
      <c r="D139" s="86"/>
      <c r="E139" s="86">
        <v>0</v>
      </c>
      <c r="F139" s="130">
        <v>0</v>
      </c>
      <c r="G139" s="129">
        <f t="shared" si="7"/>
        <v>0</v>
      </c>
      <c r="H139" s="129">
        <f t="shared" si="6"/>
        <v>0</v>
      </c>
    </row>
    <row r="140" ht="15.3" customHeight="1" spans="1:8">
      <c r="A140" s="84" t="str">
        <f t="shared" si="8"/>
        <v>9</v>
      </c>
      <c r="B140" s="56">
        <v>2012399</v>
      </c>
      <c r="C140" s="85" t="s">
        <v>257</v>
      </c>
      <c r="D140" s="86"/>
      <c r="E140" s="86">
        <v>0</v>
      </c>
      <c r="F140" s="130">
        <v>0</v>
      </c>
      <c r="G140" s="129">
        <f t="shared" si="7"/>
        <v>0</v>
      </c>
      <c r="H140" s="129">
        <f t="shared" si="6"/>
        <v>0</v>
      </c>
    </row>
    <row r="141" ht="15.3" customHeight="1" spans="1:8">
      <c r="A141" s="84" t="str">
        <f t="shared" si="8"/>
        <v/>
      </c>
      <c r="B141" s="56">
        <v>20125</v>
      </c>
      <c r="C141" s="88" t="s">
        <v>259</v>
      </c>
      <c r="D141" s="86">
        <f>SUM(D142:D148)</f>
        <v>0</v>
      </c>
      <c r="E141" s="86">
        <f>SUM(E142:E148)</f>
        <v>0</v>
      </c>
      <c r="F141" s="130">
        <f>SUM(F142:F148)</f>
        <v>0</v>
      </c>
      <c r="G141" s="129">
        <f t="shared" si="7"/>
        <v>0</v>
      </c>
      <c r="H141" s="129">
        <f t="shared" si="6"/>
        <v>0</v>
      </c>
    </row>
    <row r="142" ht="15.3" customHeight="1" spans="1:8">
      <c r="A142" s="84" t="str">
        <f t="shared" si="8"/>
        <v>0</v>
      </c>
      <c r="B142" s="56">
        <v>2012501</v>
      </c>
      <c r="C142" s="88" t="s">
        <v>54</v>
      </c>
      <c r="D142" s="86"/>
      <c r="E142" s="86">
        <v>0</v>
      </c>
      <c r="F142" s="130">
        <v>0</v>
      </c>
      <c r="G142" s="129">
        <f t="shared" si="7"/>
        <v>0</v>
      </c>
      <c r="H142" s="129">
        <f t="shared" si="6"/>
        <v>0</v>
      </c>
    </row>
    <row r="143" ht="15.3" customHeight="1" spans="1:8">
      <c r="A143" s="84" t="str">
        <f t="shared" si="8"/>
        <v>0</v>
      </c>
      <c r="B143" s="56">
        <v>2012502</v>
      </c>
      <c r="C143" s="90" t="s">
        <v>56</v>
      </c>
      <c r="D143" s="86"/>
      <c r="E143" s="86">
        <v>0</v>
      </c>
      <c r="F143" s="130">
        <v>0</v>
      </c>
      <c r="G143" s="129">
        <f t="shared" si="7"/>
        <v>0</v>
      </c>
      <c r="H143" s="129">
        <f t="shared" si="6"/>
        <v>0</v>
      </c>
    </row>
    <row r="144" ht="15.3" customHeight="1" spans="1:8">
      <c r="A144" s="84" t="str">
        <f t="shared" si="8"/>
        <v>0</v>
      </c>
      <c r="B144" s="56">
        <v>2012503</v>
      </c>
      <c r="C144" s="90" t="s">
        <v>58</v>
      </c>
      <c r="D144" s="86"/>
      <c r="E144" s="86">
        <v>0</v>
      </c>
      <c r="F144" s="130">
        <v>0</v>
      </c>
      <c r="G144" s="129">
        <f t="shared" si="7"/>
        <v>0</v>
      </c>
      <c r="H144" s="129">
        <f t="shared" si="6"/>
        <v>0</v>
      </c>
    </row>
    <row r="145" ht="15.3" customHeight="1" spans="1:8">
      <c r="A145" s="84" t="str">
        <f t="shared" si="8"/>
        <v>0</v>
      </c>
      <c r="B145" s="56">
        <v>2012504</v>
      </c>
      <c r="C145" s="90" t="s">
        <v>264</v>
      </c>
      <c r="D145" s="86"/>
      <c r="E145" s="86">
        <v>0</v>
      </c>
      <c r="F145" s="130">
        <v>0</v>
      </c>
      <c r="G145" s="129">
        <f t="shared" si="7"/>
        <v>0</v>
      </c>
      <c r="H145" s="129">
        <f t="shared" si="6"/>
        <v>0</v>
      </c>
    </row>
    <row r="146" ht="15.3" customHeight="1" spans="1:8">
      <c r="A146" s="84" t="str">
        <f t="shared" si="8"/>
        <v>0</v>
      </c>
      <c r="B146" s="56">
        <v>2012505</v>
      </c>
      <c r="C146" s="85" t="s">
        <v>266</v>
      </c>
      <c r="D146" s="86"/>
      <c r="E146" s="86">
        <v>0</v>
      </c>
      <c r="F146" s="130">
        <v>0</v>
      </c>
      <c r="G146" s="129">
        <f t="shared" si="7"/>
        <v>0</v>
      </c>
      <c r="H146" s="129">
        <f t="shared" si="6"/>
        <v>0</v>
      </c>
    </row>
    <row r="147" ht="15.3" customHeight="1" spans="1:8">
      <c r="A147" s="84" t="str">
        <f t="shared" si="8"/>
        <v>5</v>
      </c>
      <c r="B147" s="56">
        <v>2012550</v>
      </c>
      <c r="C147" s="88" t="s">
        <v>72</v>
      </c>
      <c r="D147" s="86"/>
      <c r="E147" s="86">
        <v>0</v>
      </c>
      <c r="F147" s="130">
        <v>0</v>
      </c>
      <c r="G147" s="129">
        <f t="shared" si="7"/>
        <v>0</v>
      </c>
      <c r="H147" s="129">
        <f t="shared" si="6"/>
        <v>0</v>
      </c>
    </row>
    <row r="148" ht="15.3" customHeight="1" spans="1:8">
      <c r="A148" s="84" t="str">
        <f t="shared" si="8"/>
        <v>9</v>
      </c>
      <c r="B148" s="56">
        <v>2012599</v>
      </c>
      <c r="C148" s="88" t="s">
        <v>269</v>
      </c>
      <c r="D148" s="86"/>
      <c r="E148" s="86">
        <v>0</v>
      </c>
      <c r="F148" s="130">
        <v>0</v>
      </c>
      <c r="G148" s="129">
        <f t="shared" si="7"/>
        <v>0</v>
      </c>
      <c r="H148" s="129">
        <f t="shared" si="6"/>
        <v>0</v>
      </c>
    </row>
    <row r="149" ht="15.3" customHeight="1" spans="1:8">
      <c r="A149" s="84" t="str">
        <f t="shared" si="8"/>
        <v/>
      </c>
      <c r="B149" s="56">
        <v>20126</v>
      </c>
      <c r="C149" s="90" t="s">
        <v>271</v>
      </c>
      <c r="D149" s="86">
        <f>SUM(D150:D154)</f>
        <v>122</v>
      </c>
      <c r="E149" s="86">
        <f>SUM(E150:E154)</f>
        <v>120</v>
      </c>
      <c r="F149" s="130">
        <f>SUM(F150:F154)</f>
        <v>129</v>
      </c>
      <c r="G149" s="129">
        <f t="shared" si="7"/>
        <v>1.05737704918033</v>
      </c>
      <c r="H149" s="129">
        <f t="shared" si="6"/>
        <v>0.00881147540983607</v>
      </c>
    </row>
    <row r="150" ht="15.3" customHeight="1" spans="1:8">
      <c r="A150" s="84" t="str">
        <f t="shared" si="8"/>
        <v>0</v>
      </c>
      <c r="B150" s="56">
        <v>2012601</v>
      </c>
      <c r="C150" s="90" t="s">
        <v>54</v>
      </c>
      <c r="D150" s="86"/>
      <c r="E150" s="86">
        <v>0</v>
      </c>
      <c r="F150" s="130">
        <v>0</v>
      </c>
      <c r="G150" s="129">
        <f t="shared" si="7"/>
        <v>0</v>
      </c>
      <c r="H150" s="129">
        <f t="shared" si="6"/>
        <v>0</v>
      </c>
    </row>
    <row r="151" ht="15.3" customHeight="1" spans="1:8">
      <c r="A151" s="84" t="str">
        <f t="shared" si="8"/>
        <v>0</v>
      </c>
      <c r="B151" s="56">
        <v>2012602</v>
      </c>
      <c r="C151" s="90" t="s">
        <v>56</v>
      </c>
      <c r="D151" s="86"/>
      <c r="E151" s="86">
        <v>0</v>
      </c>
      <c r="F151" s="130">
        <v>0</v>
      </c>
      <c r="G151" s="129">
        <f t="shared" si="7"/>
        <v>0</v>
      </c>
      <c r="H151" s="129">
        <f t="shared" si="6"/>
        <v>0</v>
      </c>
    </row>
    <row r="152" ht="15.3" customHeight="1" spans="1:8">
      <c r="A152" s="84" t="str">
        <f t="shared" si="8"/>
        <v>0</v>
      </c>
      <c r="B152" s="56">
        <v>2012603</v>
      </c>
      <c r="C152" s="88" t="s">
        <v>58</v>
      </c>
      <c r="D152" s="86"/>
      <c r="E152" s="86">
        <v>0</v>
      </c>
      <c r="F152" s="130">
        <v>0</v>
      </c>
      <c r="G152" s="129">
        <f t="shared" si="7"/>
        <v>0</v>
      </c>
      <c r="H152" s="129">
        <f t="shared" si="6"/>
        <v>0</v>
      </c>
    </row>
    <row r="153" ht="15.3" customHeight="1" spans="1:8">
      <c r="A153" s="84" t="str">
        <f t="shared" si="8"/>
        <v>0</v>
      </c>
      <c r="B153" s="56">
        <v>2012604</v>
      </c>
      <c r="C153" s="91" t="s">
        <v>276</v>
      </c>
      <c r="D153" s="86"/>
      <c r="E153" s="86">
        <v>0</v>
      </c>
      <c r="F153" s="130">
        <v>0</v>
      </c>
      <c r="G153" s="129">
        <f t="shared" si="7"/>
        <v>0</v>
      </c>
      <c r="H153" s="129">
        <f t="shared" si="6"/>
        <v>0</v>
      </c>
    </row>
    <row r="154" ht="15.3" customHeight="1" spans="1:8">
      <c r="A154" s="84" t="str">
        <f t="shared" si="8"/>
        <v>9</v>
      </c>
      <c r="B154" s="56">
        <v>2012699</v>
      </c>
      <c r="C154" s="88" t="s">
        <v>278</v>
      </c>
      <c r="D154" s="86">
        <v>122</v>
      </c>
      <c r="E154" s="86">
        <v>120</v>
      </c>
      <c r="F154" s="130">
        <v>129</v>
      </c>
      <c r="G154" s="129">
        <f t="shared" si="7"/>
        <v>1.05737704918033</v>
      </c>
      <c r="H154" s="129">
        <f t="shared" si="6"/>
        <v>0.00881147540983607</v>
      </c>
    </row>
    <row r="155" ht="15.3" customHeight="1" spans="1:8">
      <c r="A155" s="84" t="str">
        <f t="shared" si="8"/>
        <v/>
      </c>
      <c r="B155" s="56">
        <v>20128</v>
      </c>
      <c r="C155" s="90" t="s">
        <v>280</v>
      </c>
      <c r="D155" s="86">
        <f>SUM(D156:D161)</f>
        <v>88</v>
      </c>
      <c r="E155" s="86">
        <f>SUM(E156:E161)</f>
        <v>61</v>
      </c>
      <c r="F155" s="130">
        <f>SUM(F156:F161)</f>
        <v>80</v>
      </c>
      <c r="G155" s="129">
        <f t="shared" si="7"/>
        <v>0.909090909090909</v>
      </c>
      <c r="H155" s="129">
        <f t="shared" si="6"/>
        <v>0.014903129657228</v>
      </c>
    </row>
    <row r="156" ht="15.3" customHeight="1" spans="1:8">
      <c r="A156" s="84" t="str">
        <f t="shared" si="8"/>
        <v>0</v>
      </c>
      <c r="B156" s="56">
        <v>2012801</v>
      </c>
      <c r="C156" s="90" t="s">
        <v>54</v>
      </c>
      <c r="D156" s="86">
        <v>88</v>
      </c>
      <c r="E156" s="86">
        <v>61</v>
      </c>
      <c r="F156" s="130">
        <v>79</v>
      </c>
      <c r="G156" s="129">
        <f t="shared" si="7"/>
        <v>0.897727272727273</v>
      </c>
      <c r="H156" s="129">
        <f t="shared" ref="H156:H219" si="9">IFERROR(G156/E156,0)</f>
        <v>0.0147168405365127</v>
      </c>
    </row>
    <row r="157" ht="15.3" customHeight="1" spans="1:8">
      <c r="A157" s="84" t="str">
        <f t="shared" si="8"/>
        <v>0</v>
      </c>
      <c r="B157" s="56">
        <v>2012802</v>
      </c>
      <c r="C157" s="90" t="s">
        <v>56</v>
      </c>
      <c r="D157" s="86"/>
      <c r="E157" s="86">
        <v>0</v>
      </c>
      <c r="F157" s="130">
        <v>1</v>
      </c>
      <c r="G157" s="129">
        <f t="shared" si="7"/>
        <v>0</v>
      </c>
      <c r="H157" s="129">
        <f t="shared" si="9"/>
        <v>0</v>
      </c>
    </row>
    <row r="158" ht="15.3" customHeight="1" spans="1:8">
      <c r="A158" s="84" t="str">
        <f t="shared" si="8"/>
        <v>0</v>
      </c>
      <c r="B158" s="56">
        <v>2012803</v>
      </c>
      <c r="C158" s="85" t="s">
        <v>58</v>
      </c>
      <c r="D158" s="86"/>
      <c r="E158" s="86">
        <v>0</v>
      </c>
      <c r="F158" s="130">
        <v>0</v>
      </c>
      <c r="G158" s="129">
        <f t="shared" si="7"/>
        <v>0</v>
      </c>
      <c r="H158" s="129">
        <f t="shared" si="9"/>
        <v>0</v>
      </c>
    </row>
    <row r="159" ht="15.3" customHeight="1" spans="1:8">
      <c r="A159" s="84" t="str">
        <f t="shared" si="8"/>
        <v>0</v>
      </c>
      <c r="B159" s="56">
        <v>2012804</v>
      </c>
      <c r="C159" s="88" t="s">
        <v>85</v>
      </c>
      <c r="D159" s="86"/>
      <c r="E159" s="131">
        <v>0</v>
      </c>
      <c r="F159" s="132">
        <v>0</v>
      </c>
      <c r="G159" s="129">
        <f t="shared" si="7"/>
        <v>0</v>
      </c>
      <c r="H159" s="129">
        <f t="shared" si="9"/>
        <v>0</v>
      </c>
    </row>
    <row r="160" ht="15.3" customHeight="1" spans="1:8">
      <c r="A160" s="84" t="str">
        <f t="shared" si="8"/>
        <v>5</v>
      </c>
      <c r="B160" s="56">
        <v>2012850</v>
      </c>
      <c r="C160" s="88" t="s">
        <v>72</v>
      </c>
      <c r="D160" s="86"/>
      <c r="E160" s="86">
        <v>0</v>
      </c>
      <c r="F160" s="130">
        <v>0</v>
      </c>
      <c r="G160" s="129">
        <f t="shared" si="7"/>
        <v>0</v>
      </c>
      <c r="H160" s="129">
        <f t="shared" si="9"/>
        <v>0</v>
      </c>
    </row>
    <row r="161" ht="15.3" customHeight="1" spans="1:8">
      <c r="A161" s="84" t="str">
        <f t="shared" si="8"/>
        <v>9</v>
      </c>
      <c r="B161" s="56">
        <v>2012899</v>
      </c>
      <c r="C161" s="88" t="s">
        <v>286</v>
      </c>
      <c r="D161" s="86"/>
      <c r="E161" s="86">
        <v>0</v>
      </c>
      <c r="F161" s="130">
        <v>0</v>
      </c>
      <c r="G161" s="129">
        <f t="shared" si="7"/>
        <v>0</v>
      </c>
      <c r="H161" s="129">
        <f t="shared" si="9"/>
        <v>0</v>
      </c>
    </row>
    <row r="162" ht="15.3" customHeight="1" spans="1:8">
      <c r="A162" s="84" t="str">
        <f t="shared" si="8"/>
        <v/>
      </c>
      <c r="B162" s="56">
        <v>20129</v>
      </c>
      <c r="C162" s="90" t="s">
        <v>288</v>
      </c>
      <c r="D162" s="86">
        <f>SUM(D163:D168)</f>
        <v>734</v>
      </c>
      <c r="E162" s="86">
        <f>SUM(E163:E168)</f>
        <v>923</v>
      </c>
      <c r="F162" s="130">
        <f>SUM(F163:F168)</f>
        <v>920</v>
      </c>
      <c r="G162" s="129">
        <f t="shared" si="7"/>
        <v>1.25340599455041</v>
      </c>
      <c r="H162" s="129">
        <f t="shared" si="9"/>
        <v>0.00135796965823446</v>
      </c>
    </row>
    <row r="163" ht="15.3" customHeight="1" spans="1:8">
      <c r="A163" s="84" t="str">
        <f t="shared" si="8"/>
        <v>0</v>
      </c>
      <c r="B163" s="56">
        <v>2012901</v>
      </c>
      <c r="C163" s="90" t="s">
        <v>54</v>
      </c>
      <c r="D163" s="86">
        <v>203</v>
      </c>
      <c r="E163" s="86">
        <v>194</v>
      </c>
      <c r="F163" s="130">
        <v>251</v>
      </c>
      <c r="G163" s="129">
        <f t="shared" si="7"/>
        <v>1.23645320197044</v>
      </c>
      <c r="H163" s="129">
        <f t="shared" si="9"/>
        <v>0.00637347011324971</v>
      </c>
    </row>
    <row r="164" ht="15.3" customHeight="1" spans="1:8">
      <c r="A164" s="84" t="str">
        <f t="shared" si="8"/>
        <v>0</v>
      </c>
      <c r="B164" s="56">
        <v>2012902</v>
      </c>
      <c r="C164" s="90" t="s">
        <v>56</v>
      </c>
      <c r="D164" s="86">
        <v>103</v>
      </c>
      <c r="E164" s="86">
        <v>95</v>
      </c>
      <c r="F164" s="130">
        <v>91</v>
      </c>
      <c r="G164" s="129">
        <f t="shared" si="7"/>
        <v>0.883495145631068</v>
      </c>
      <c r="H164" s="129">
        <f t="shared" si="9"/>
        <v>0.00929994890137966</v>
      </c>
    </row>
    <row r="165" ht="15.3" customHeight="1" spans="1:8">
      <c r="A165" s="84" t="str">
        <f t="shared" si="8"/>
        <v>0</v>
      </c>
      <c r="B165" s="56">
        <v>2012903</v>
      </c>
      <c r="C165" s="88" t="s">
        <v>58</v>
      </c>
      <c r="D165" s="86"/>
      <c r="E165" s="86">
        <v>0</v>
      </c>
      <c r="F165" s="130">
        <v>0</v>
      </c>
      <c r="G165" s="129">
        <f t="shared" si="7"/>
        <v>0</v>
      </c>
      <c r="H165" s="129">
        <f t="shared" si="9"/>
        <v>0</v>
      </c>
    </row>
    <row r="166" ht="15.3" customHeight="1" spans="1:8">
      <c r="A166" s="84" t="str">
        <f t="shared" si="8"/>
        <v>0</v>
      </c>
      <c r="B166" s="56">
        <v>2012906</v>
      </c>
      <c r="C166" s="88" t="s">
        <v>293</v>
      </c>
      <c r="D166" s="86"/>
      <c r="E166" s="86">
        <v>0</v>
      </c>
      <c r="F166" s="130">
        <v>0</v>
      </c>
      <c r="G166" s="129">
        <f t="shared" si="7"/>
        <v>0</v>
      </c>
      <c r="H166" s="129">
        <f t="shared" si="9"/>
        <v>0</v>
      </c>
    </row>
    <row r="167" ht="15.3" customHeight="1" spans="1:8">
      <c r="A167" s="84" t="str">
        <f t="shared" si="8"/>
        <v>5</v>
      </c>
      <c r="B167" s="56">
        <v>2012950</v>
      </c>
      <c r="C167" s="90" t="s">
        <v>72</v>
      </c>
      <c r="D167" s="86"/>
      <c r="E167" s="86">
        <v>0</v>
      </c>
      <c r="F167" s="130">
        <v>0</v>
      </c>
      <c r="G167" s="129">
        <f t="shared" si="7"/>
        <v>0</v>
      </c>
      <c r="H167" s="129">
        <f t="shared" si="9"/>
        <v>0</v>
      </c>
    </row>
    <row r="168" ht="15.3" customHeight="1" spans="1:8">
      <c r="A168" s="84" t="str">
        <f t="shared" si="8"/>
        <v>9</v>
      </c>
      <c r="B168" s="56">
        <v>2012999</v>
      </c>
      <c r="C168" s="90" t="s">
        <v>296</v>
      </c>
      <c r="D168" s="86">
        <v>428</v>
      </c>
      <c r="E168" s="86">
        <v>634</v>
      </c>
      <c r="F168" s="130">
        <v>578</v>
      </c>
      <c r="G168" s="129">
        <f t="shared" si="7"/>
        <v>1.35046728971963</v>
      </c>
      <c r="H168" s="129">
        <f t="shared" si="9"/>
        <v>0.00213007458946313</v>
      </c>
    </row>
    <row r="169" ht="15.3" customHeight="1" spans="1:8">
      <c r="A169" s="84" t="str">
        <f t="shared" si="8"/>
        <v/>
      </c>
      <c r="B169" s="56">
        <v>20131</v>
      </c>
      <c r="C169" s="90" t="s">
        <v>298</v>
      </c>
      <c r="D169" s="86">
        <f>SUM(D170:D175)</f>
        <v>735</v>
      </c>
      <c r="E169" s="86">
        <f>SUM(E170:E175)</f>
        <v>1118</v>
      </c>
      <c r="F169" s="130">
        <f>SUM(F170:F175)</f>
        <v>1163</v>
      </c>
      <c r="G169" s="129">
        <f t="shared" si="7"/>
        <v>1.58231292517007</v>
      </c>
      <c r="H169" s="129">
        <f t="shared" si="9"/>
        <v>0.00141530673092135</v>
      </c>
    </row>
    <row r="170" ht="15.3" customHeight="1" spans="1:8">
      <c r="A170" s="84" t="str">
        <f t="shared" si="8"/>
        <v>0</v>
      </c>
      <c r="B170" s="56">
        <v>2013101</v>
      </c>
      <c r="C170" s="90" t="s">
        <v>54</v>
      </c>
      <c r="D170" s="86">
        <v>613</v>
      </c>
      <c r="E170" s="86">
        <v>583</v>
      </c>
      <c r="F170" s="130">
        <v>616</v>
      </c>
      <c r="G170" s="129">
        <f t="shared" si="7"/>
        <v>1.00489396411093</v>
      </c>
      <c r="H170" s="129">
        <f t="shared" si="9"/>
        <v>0.00172366031579919</v>
      </c>
    </row>
    <row r="171" ht="15.3" customHeight="1" spans="1:8">
      <c r="A171" s="84" t="str">
        <f t="shared" si="8"/>
        <v>0</v>
      </c>
      <c r="B171" s="56">
        <v>2013102</v>
      </c>
      <c r="C171" s="88" t="s">
        <v>56</v>
      </c>
      <c r="D171" s="86">
        <v>9</v>
      </c>
      <c r="E171" s="86">
        <v>227</v>
      </c>
      <c r="F171" s="130">
        <v>448</v>
      </c>
      <c r="G171" s="129">
        <f t="shared" si="7"/>
        <v>49.7777777777778</v>
      </c>
      <c r="H171" s="129">
        <f t="shared" si="9"/>
        <v>0.219285364659814</v>
      </c>
    </row>
    <row r="172" ht="15.3" customHeight="1" spans="1:8">
      <c r="A172" s="84" t="str">
        <f t="shared" si="8"/>
        <v>0</v>
      </c>
      <c r="B172" s="56">
        <v>2013103</v>
      </c>
      <c r="C172" s="88" t="s">
        <v>58</v>
      </c>
      <c r="D172" s="86"/>
      <c r="E172" s="86">
        <v>0</v>
      </c>
      <c r="F172" s="130">
        <v>0</v>
      </c>
      <c r="G172" s="129">
        <f t="shared" si="7"/>
        <v>0</v>
      </c>
      <c r="H172" s="129">
        <f t="shared" si="9"/>
        <v>0</v>
      </c>
    </row>
    <row r="173" ht="15.3" customHeight="1" spans="1:8">
      <c r="A173" s="84" t="str">
        <f t="shared" si="8"/>
        <v>0</v>
      </c>
      <c r="B173" s="56">
        <v>2013105</v>
      </c>
      <c r="C173" s="88" t="s">
        <v>303</v>
      </c>
      <c r="D173" s="86">
        <v>113</v>
      </c>
      <c r="E173" s="86">
        <v>308</v>
      </c>
      <c r="F173" s="130">
        <v>99</v>
      </c>
      <c r="G173" s="129">
        <f t="shared" si="7"/>
        <v>0.876106194690266</v>
      </c>
      <c r="H173" s="129">
        <f t="shared" si="9"/>
        <v>0.00284450063211125</v>
      </c>
    </row>
    <row r="174" ht="15.3" customHeight="1" spans="1:8">
      <c r="A174" s="84" t="str">
        <f t="shared" si="8"/>
        <v>5</v>
      </c>
      <c r="B174" s="56">
        <v>2013150</v>
      </c>
      <c r="C174" s="90" t="s">
        <v>72</v>
      </c>
      <c r="D174" s="86"/>
      <c r="E174" s="86">
        <v>0</v>
      </c>
      <c r="F174" s="130">
        <v>0</v>
      </c>
      <c r="G174" s="129">
        <f t="shared" si="7"/>
        <v>0</v>
      </c>
      <c r="H174" s="129">
        <f t="shared" si="9"/>
        <v>0</v>
      </c>
    </row>
    <row r="175" ht="15.3" customHeight="1" spans="1:8">
      <c r="A175" s="84" t="str">
        <f t="shared" si="8"/>
        <v>9</v>
      </c>
      <c r="B175" s="56">
        <v>2013199</v>
      </c>
      <c r="C175" s="90" t="s">
        <v>306</v>
      </c>
      <c r="D175" s="86"/>
      <c r="E175" s="86">
        <v>0</v>
      </c>
      <c r="F175" s="130">
        <v>0</v>
      </c>
      <c r="G175" s="129">
        <f t="shared" si="7"/>
        <v>0</v>
      </c>
      <c r="H175" s="129">
        <f t="shared" si="9"/>
        <v>0</v>
      </c>
    </row>
    <row r="176" ht="15.3" customHeight="1" spans="1:8">
      <c r="A176" s="84" t="str">
        <f t="shared" si="8"/>
        <v/>
      </c>
      <c r="B176" s="56">
        <v>20132</v>
      </c>
      <c r="C176" s="90" t="s">
        <v>308</v>
      </c>
      <c r="D176" s="86">
        <f>SUM(D177:D182)</f>
        <v>768</v>
      </c>
      <c r="E176" s="86">
        <f>SUM(E177:E182)</f>
        <v>755</v>
      </c>
      <c r="F176" s="130">
        <f>SUM(F177:F182)</f>
        <v>657</v>
      </c>
      <c r="G176" s="129">
        <f t="shared" si="7"/>
        <v>0.85546875</v>
      </c>
      <c r="H176" s="129">
        <f t="shared" si="9"/>
        <v>0.00113307119205298</v>
      </c>
    </row>
    <row r="177" ht="15.3" customHeight="1" spans="1:8">
      <c r="A177" s="84" t="str">
        <f t="shared" si="8"/>
        <v>0</v>
      </c>
      <c r="B177" s="56">
        <v>2013201</v>
      </c>
      <c r="C177" s="88" t="s">
        <v>54</v>
      </c>
      <c r="D177" s="86">
        <v>236</v>
      </c>
      <c r="E177" s="86">
        <v>217</v>
      </c>
      <c r="F177" s="130">
        <v>213</v>
      </c>
      <c r="G177" s="129">
        <f t="shared" si="7"/>
        <v>0.902542372881356</v>
      </c>
      <c r="H177" s="129">
        <f t="shared" si="9"/>
        <v>0.00415918144184957</v>
      </c>
    </row>
    <row r="178" ht="15.3" customHeight="1" spans="1:8">
      <c r="A178" s="84" t="str">
        <f t="shared" si="8"/>
        <v>0</v>
      </c>
      <c r="B178" s="56">
        <v>2013202</v>
      </c>
      <c r="C178" s="88" t="s">
        <v>56</v>
      </c>
      <c r="D178" s="86">
        <v>495</v>
      </c>
      <c r="E178" s="86">
        <v>501</v>
      </c>
      <c r="F178" s="130">
        <v>407</v>
      </c>
      <c r="G178" s="129">
        <f t="shared" si="7"/>
        <v>0.822222222222222</v>
      </c>
      <c r="H178" s="129">
        <f t="shared" si="9"/>
        <v>0.00164116212020404</v>
      </c>
    </row>
    <row r="179" ht="15.3" customHeight="1" spans="1:8">
      <c r="A179" s="84" t="str">
        <f t="shared" si="8"/>
        <v>0</v>
      </c>
      <c r="B179" s="56">
        <v>2013203</v>
      </c>
      <c r="C179" s="88" t="s">
        <v>58</v>
      </c>
      <c r="D179" s="86"/>
      <c r="E179" s="86">
        <v>0</v>
      </c>
      <c r="F179" s="130">
        <v>0</v>
      </c>
      <c r="G179" s="129">
        <f t="shared" si="7"/>
        <v>0</v>
      </c>
      <c r="H179" s="129">
        <f t="shared" si="9"/>
        <v>0</v>
      </c>
    </row>
    <row r="180" ht="15.3" customHeight="1" spans="1:8">
      <c r="A180" s="84" t="str">
        <f t="shared" si="8"/>
        <v>0</v>
      </c>
      <c r="B180" s="56">
        <v>2013204</v>
      </c>
      <c r="C180" s="88" t="s">
        <v>313</v>
      </c>
      <c r="D180" s="86"/>
      <c r="E180" s="86">
        <v>0</v>
      </c>
      <c r="F180" s="130">
        <v>0</v>
      </c>
      <c r="G180" s="129">
        <f t="shared" si="7"/>
        <v>0</v>
      </c>
      <c r="H180" s="129">
        <f t="shared" si="9"/>
        <v>0</v>
      </c>
    </row>
    <row r="181" ht="15.3" customHeight="1" spans="1:8">
      <c r="A181" s="84" t="str">
        <f t="shared" si="8"/>
        <v>5</v>
      </c>
      <c r="B181" s="56">
        <v>2013250</v>
      </c>
      <c r="C181" s="88" t="s">
        <v>72</v>
      </c>
      <c r="D181" s="86"/>
      <c r="E181" s="86">
        <v>0</v>
      </c>
      <c r="F181" s="130">
        <v>0</v>
      </c>
      <c r="G181" s="129">
        <f t="shared" si="7"/>
        <v>0</v>
      </c>
      <c r="H181" s="129">
        <f t="shared" si="9"/>
        <v>0</v>
      </c>
    </row>
    <row r="182" ht="15.3" customHeight="1" spans="1:8">
      <c r="A182" s="84" t="str">
        <f t="shared" si="8"/>
        <v>9</v>
      </c>
      <c r="B182" s="56">
        <v>2013299</v>
      </c>
      <c r="C182" s="90" t="s">
        <v>316</v>
      </c>
      <c r="D182" s="86">
        <v>37</v>
      </c>
      <c r="E182" s="86">
        <v>37</v>
      </c>
      <c r="F182" s="130">
        <v>37</v>
      </c>
      <c r="G182" s="129">
        <f t="shared" si="7"/>
        <v>1</v>
      </c>
      <c r="H182" s="129">
        <f t="shared" si="9"/>
        <v>0.027027027027027</v>
      </c>
    </row>
    <row r="183" ht="15.3" customHeight="1" spans="1:8">
      <c r="A183" s="84" t="str">
        <f t="shared" si="8"/>
        <v/>
      </c>
      <c r="B183" s="56">
        <v>20133</v>
      </c>
      <c r="C183" s="90" t="s">
        <v>318</v>
      </c>
      <c r="D183" s="86">
        <f>SUM(D184:D189)</f>
        <v>1475</v>
      </c>
      <c r="E183" s="86">
        <f>SUM(E184:E189)</f>
        <v>1347</v>
      </c>
      <c r="F183" s="130">
        <f>SUM(F184:F189)</f>
        <v>1217</v>
      </c>
      <c r="G183" s="129">
        <f t="shared" si="7"/>
        <v>0.825084745762712</v>
      </c>
      <c r="H183" s="129">
        <f t="shared" si="9"/>
        <v>0.00061253507480528</v>
      </c>
    </row>
    <row r="184" ht="15.3" customHeight="1" spans="1:8">
      <c r="A184" s="84" t="str">
        <f t="shared" si="8"/>
        <v>0</v>
      </c>
      <c r="B184" s="56">
        <v>2013301</v>
      </c>
      <c r="C184" s="85" t="s">
        <v>54</v>
      </c>
      <c r="D184" s="86">
        <v>394</v>
      </c>
      <c r="E184" s="86">
        <v>369</v>
      </c>
      <c r="F184" s="130">
        <v>201</v>
      </c>
      <c r="G184" s="129">
        <f t="shared" si="7"/>
        <v>0.510152284263959</v>
      </c>
      <c r="H184" s="129">
        <f t="shared" si="9"/>
        <v>0.00138252651562049</v>
      </c>
    </row>
    <row r="185" ht="15.3" customHeight="1" spans="1:8">
      <c r="A185" s="84" t="str">
        <f t="shared" si="8"/>
        <v>0</v>
      </c>
      <c r="B185" s="56">
        <v>2013302</v>
      </c>
      <c r="C185" s="88" t="s">
        <v>56</v>
      </c>
      <c r="D185" s="86">
        <v>676</v>
      </c>
      <c r="E185" s="86">
        <v>577</v>
      </c>
      <c r="F185" s="130">
        <v>495</v>
      </c>
      <c r="G185" s="129">
        <f t="shared" si="7"/>
        <v>0.732248520710059</v>
      </c>
      <c r="H185" s="129">
        <f t="shared" si="9"/>
        <v>0.00126906156102263</v>
      </c>
    </row>
    <row r="186" ht="15.3" customHeight="1" spans="1:8">
      <c r="A186" s="84" t="str">
        <f t="shared" si="8"/>
        <v>0</v>
      </c>
      <c r="B186" s="56">
        <v>2013303</v>
      </c>
      <c r="C186" s="88" t="s">
        <v>58</v>
      </c>
      <c r="D186" s="86"/>
      <c r="E186" s="86">
        <v>0</v>
      </c>
      <c r="F186" s="130">
        <v>0</v>
      </c>
      <c r="G186" s="129">
        <f t="shared" si="7"/>
        <v>0</v>
      </c>
      <c r="H186" s="129">
        <f t="shared" si="9"/>
        <v>0</v>
      </c>
    </row>
    <row r="187" ht="15.3" customHeight="1" spans="1:8">
      <c r="A187" s="84" t="str">
        <f t="shared" si="8"/>
        <v>0</v>
      </c>
      <c r="B187" s="56">
        <v>2013304</v>
      </c>
      <c r="C187" s="88" t="s">
        <v>323</v>
      </c>
      <c r="D187" s="86">
        <v>272</v>
      </c>
      <c r="E187" s="86">
        <v>270</v>
      </c>
      <c r="F187" s="130">
        <v>0</v>
      </c>
      <c r="G187" s="129">
        <f t="shared" si="7"/>
        <v>0</v>
      </c>
      <c r="H187" s="129">
        <f t="shared" si="9"/>
        <v>0</v>
      </c>
    </row>
    <row r="188" ht="15.3" customHeight="1" spans="1:8">
      <c r="A188" s="84" t="str">
        <f t="shared" si="8"/>
        <v>5</v>
      </c>
      <c r="B188" s="56">
        <v>2013350</v>
      </c>
      <c r="C188" s="88" t="s">
        <v>72</v>
      </c>
      <c r="D188" s="86"/>
      <c r="E188" s="86">
        <v>0</v>
      </c>
      <c r="F188" s="130">
        <v>411</v>
      </c>
      <c r="G188" s="129">
        <f t="shared" si="7"/>
        <v>0</v>
      </c>
      <c r="H188" s="129">
        <f t="shared" si="9"/>
        <v>0</v>
      </c>
    </row>
    <row r="189" ht="15.3" customHeight="1" spans="1:8">
      <c r="A189" s="84" t="str">
        <f t="shared" si="8"/>
        <v>9</v>
      </c>
      <c r="B189" s="56">
        <v>2013399</v>
      </c>
      <c r="C189" s="90" t="s">
        <v>326</v>
      </c>
      <c r="D189" s="86">
        <v>133</v>
      </c>
      <c r="E189" s="86">
        <v>131</v>
      </c>
      <c r="F189" s="130">
        <v>110</v>
      </c>
      <c r="G189" s="129">
        <f t="shared" si="7"/>
        <v>0.827067669172932</v>
      </c>
      <c r="H189" s="129">
        <f t="shared" si="9"/>
        <v>0.00631349365780864</v>
      </c>
    </row>
    <row r="190" ht="15.3" customHeight="1" spans="1:8">
      <c r="A190" s="84" t="str">
        <f t="shared" si="8"/>
        <v/>
      </c>
      <c r="B190" s="56">
        <v>20134</v>
      </c>
      <c r="C190" s="90" t="s">
        <v>328</v>
      </c>
      <c r="D190" s="86">
        <f>SUM(D191:D197)</f>
        <v>499</v>
      </c>
      <c r="E190" s="86">
        <f>SUM(E191:E197)</f>
        <v>484</v>
      </c>
      <c r="F190" s="130">
        <f>SUM(F191:F197)</f>
        <v>473</v>
      </c>
      <c r="G190" s="129">
        <f t="shared" si="7"/>
        <v>0.947895791583166</v>
      </c>
      <c r="H190" s="129">
        <f t="shared" si="9"/>
        <v>0.00195846237930406</v>
      </c>
    </row>
    <row r="191" ht="15.3" customHeight="1" spans="1:8">
      <c r="A191" s="84" t="str">
        <f t="shared" si="8"/>
        <v>0</v>
      </c>
      <c r="B191" s="56">
        <v>2013401</v>
      </c>
      <c r="C191" s="90" t="s">
        <v>54</v>
      </c>
      <c r="D191" s="86">
        <v>212</v>
      </c>
      <c r="E191" s="86">
        <v>190</v>
      </c>
      <c r="F191" s="130">
        <v>208</v>
      </c>
      <c r="G191" s="129">
        <f t="shared" si="7"/>
        <v>0.981132075471698</v>
      </c>
      <c r="H191" s="129">
        <f t="shared" si="9"/>
        <v>0.00516385302879841</v>
      </c>
    </row>
    <row r="192" ht="15.3" customHeight="1" spans="1:8">
      <c r="A192" s="84" t="str">
        <f t="shared" si="8"/>
        <v>0</v>
      </c>
      <c r="B192" s="56">
        <v>2013402</v>
      </c>
      <c r="C192" s="88" t="s">
        <v>56</v>
      </c>
      <c r="D192" s="86"/>
      <c r="E192" s="86">
        <v>5</v>
      </c>
      <c r="F192" s="130">
        <v>2</v>
      </c>
      <c r="G192" s="129">
        <f t="shared" si="7"/>
        <v>0</v>
      </c>
      <c r="H192" s="129">
        <f t="shared" si="9"/>
        <v>0</v>
      </c>
    </row>
    <row r="193" ht="15.3" customHeight="1" spans="1:8">
      <c r="A193" s="84" t="str">
        <f t="shared" si="8"/>
        <v>0</v>
      </c>
      <c r="B193" s="56">
        <v>2013403</v>
      </c>
      <c r="C193" s="88" t="s">
        <v>58</v>
      </c>
      <c r="D193" s="86"/>
      <c r="E193" s="86">
        <v>0</v>
      </c>
      <c r="F193" s="130">
        <v>0</v>
      </c>
      <c r="G193" s="129">
        <f t="shared" si="7"/>
        <v>0</v>
      </c>
      <c r="H193" s="129">
        <f t="shared" si="9"/>
        <v>0</v>
      </c>
    </row>
    <row r="194" ht="15.3" customHeight="1" spans="1:8">
      <c r="A194" s="84" t="str">
        <f t="shared" si="8"/>
        <v>0</v>
      </c>
      <c r="B194" s="56">
        <v>2013404</v>
      </c>
      <c r="C194" s="88" t="s">
        <v>333</v>
      </c>
      <c r="D194" s="86">
        <v>287</v>
      </c>
      <c r="E194" s="86">
        <v>289</v>
      </c>
      <c r="F194" s="130">
        <v>263</v>
      </c>
      <c r="G194" s="129">
        <f t="shared" si="7"/>
        <v>0.916376306620209</v>
      </c>
      <c r="H194" s="129">
        <f t="shared" si="9"/>
        <v>0.00317085227204225</v>
      </c>
    </row>
    <row r="195" ht="15.3" customHeight="1" spans="1:8">
      <c r="A195" s="84" t="str">
        <f t="shared" si="8"/>
        <v>0</v>
      </c>
      <c r="B195" s="56">
        <v>2013405</v>
      </c>
      <c r="C195" s="88" t="s">
        <v>335</v>
      </c>
      <c r="D195" s="86"/>
      <c r="E195" s="86">
        <v>0</v>
      </c>
      <c r="F195" s="130">
        <v>0</v>
      </c>
      <c r="G195" s="129">
        <f t="shared" si="7"/>
        <v>0</v>
      </c>
      <c r="H195" s="129">
        <f t="shared" si="9"/>
        <v>0</v>
      </c>
    </row>
    <row r="196" ht="15.3" customHeight="1" spans="1:8">
      <c r="A196" s="84" t="str">
        <f t="shared" si="8"/>
        <v>5</v>
      </c>
      <c r="B196" s="56">
        <v>2013450</v>
      </c>
      <c r="C196" s="88" t="s">
        <v>72</v>
      </c>
      <c r="D196" s="86"/>
      <c r="E196" s="131">
        <v>0</v>
      </c>
      <c r="F196" s="132">
        <v>0</v>
      </c>
      <c r="G196" s="129">
        <f t="shared" si="7"/>
        <v>0</v>
      </c>
      <c r="H196" s="129">
        <f t="shared" si="9"/>
        <v>0</v>
      </c>
    </row>
    <row r="197" ht="15.3" customHeight="1" spans="1:8">
      <c r="A197" s="84" t="str">
        <f t="shared" si="8"/>
        <v>9</v>
      </c>
      <c r="B197" s="56">
        <v>2013499</v>
      </c>
      <c r="C197" s="90" t="s">
        <v>338</v>
      </c>
      <c r="D197" s="86"/>
      <c r="E197" s="131">
        <v>0</v>
      </c>
      <c r="F197" s="132">
        <v>0</v>
      </c>
      <c r="G197" s="129">
        <f t="shared" si="7"/>
        <v>0</v>
      </c>
      <c r="H197" s="129">
        <f t="shared" si="9"/>
        <v>0</v>
      </c>
    </row>
    <row r="198" ht="15.3" customHeight="1" spans="1:8">
      <c r="A198" s="84" t="str">
        <f t="shared" si="8"/>
        <v/>
      </c>
      <c r="B198" s="56">
        <v>20135</v>
      </c>
      <c r="C198" s="90" t="s">
        <v>340</v>
      </c>
      <c r="D198" s="86">
        <f>SUM(D199:D203)</f>
        <v>0</v>
      </c>
      <c r="E198" s="86">
        <f>SUM(E199:E203)</f>
        <v>0</v>
      </c>
      <c r="F198" s="130">
        <f>SUM(F199:F203)</f>
        <v>0</v>
      </c>
      <c r="G198" s="129">
        <f t="shared" ref="G198:G261" si="10">IFERROR(F198/D198,0)</f>
        <v>0</v>
      </c>
      <c r="H198" s="129">
        <f t="shared" si="9"/>
        <v>0</v>
      </c>
    </row>
    <row r="199" ht="15.3" customHeight="1" spans="1:8">
      <c r="A199" s="84" t="str">
        <f t="shared" ref="A199:A262" si="11">MID(B199,6,1)</f>
        <v>0</v>
      </c>
      <c r="B199" s="56">
        <v>2013501</v>
      </c>
      <c r="C199" s="90" t="s">
        <v>54</v>
      </c>
      <c r="D199" s="86"/>
      <c r="E199" s="86">
        <v>0</v>
      </c>
      <c r="F199" s="130">
        <v>0</v>
      </c>
      <c r="G199" s="129">
        <f t="shared" si="10"/>
        <v>0</v>
      </c>
      <c r="H199" s="129">
        <f t="shared" si="9"/>
        <v>0</v>
      </c>
    </row>
    <row r="200" ht="15.3" customHeight="1" spans="1:8">
      <c r="A200" s="84" t="str">
        <f t="shared" si="11"/>
        <v>0</v>
      </c>
      <c r="B200" s="56">
        <v>2013502</v>
      </c>
      <c r="C200" s="85" t="s">
        <v>56</v>
      </c>
      <c r="D200" s="86"/>
      <c r="E200" s="86">
        <v>0</v>
      </c>
      <c r="F200" s="130">
        <v>0</v>
      </c>
      <c r="G200" s="129">
        <f t="shared" si="10"/>
        <v>0</v>
      </c>
      <c r="H200" s="129">
        <f t="shared" si="9"/>
        <v>0</v>
      </c>
    </row>
    <row r="201" ht="15.3" customHeight="1" spans="1:8">
      <c r="A201" s="84" t="str">
        <f t="shared" si="11"/>
        <v>0</v>
      </c>
      <c r="B201" s="56">
        <v>2013503</v>
      </c>
      <c r="C201" s="88" t="s">
        <v>58</v>
      </c>
      <c r="D201" s="133"/>
      <c r="E201" s="86">
        <v>0</v>
      </c>
      <c r="F201" s="130">
        <v>0</v>
      </c>
      <c r="G201" s="129">
        <f t="shared" si="10"/>
        <v>0</v>
      </c>
      <c r="H201" s="129">
        <f t="shared" si="9"/>
        <v>0</v>
      </c>
    </row>
    <row r="202" ht="15.3" customHeight="1" spans="1:8">
      <c r="A202" s="84" t="str">
        <f t="shared" si="11"/>
        <v>5</v>
      </c>
      <c r="B202" s="56">
        <v>2013550</v>
      </c>
      <c r="C202" s="88" t="s">
        <v>72</v>
      </c>
      <c r="D202" s="133"/>
      <c r="E202" s="86">
        <v>0</v>
      </c>
      <c r="F202" s="130">
        <v>0</v>
      </c>
      <c r="G202" s="129">
        <f t="shared" si="10"/>
        <v>0</v>
      </c>
      <c r="H202" s="129">
        <f t="shared" si="9"/>
        <v>0</v>
      </c>
    </row>
    <row r="203" ht="15.3" customHeight="1" spans="1:8">
      <c r="A203" s="84" t="str">
        <f t="shared" si="11"/>
        <v>9</v>
      </c>
      <c r="B203" s="56">
        <v>2013599</v>
      </c>
      <c r="C203" s="88" t="s">
        <v>346</v>
      </c>
      <c r="D203" s="133"/>
      <c r="E203" s="86">
        <v>0</v>
      </c>
      <c r="F203" s="130">
        <v>0</v>
      </c>
      <c r="G203" s="129">
        <f t="shared" si="10"/>
        <v>0</v>
      </c>
      <c r="H203" s="129">
        <f t="shared" si="9"/>
        <v>0</v>
      </c>
    </row>
    <row r="204" ht="15.3" customHeight="1" spans="1:8">
      <c r="A204" s="84" t="str">
        <f t="shared" si="11"/>
        <v/>
      </c>
      <c r="B204" s="56">
        <v>20136</v>
      </c>
      <c r="C204" s="90" t="s">
        <v>348</v>
      </c>
      <c r="D204" s="86">
        <f>SUM(D205:D209)</f>
        <v>150</v>
      </c>
      <c r="E204" s="86">
        <f>SUM(E205:E209)</f>
        <v>129</v>
      </c>
      <c r="F204" s="130">
        <f>SUM(F205:F209)</f>
        <v>127</v>
      </c>
      <c r="G204" s="129">
        <f t="shared" si="10"/>
        <v>0.846666666666667</v>
      </c>
      <c r="H204" s="129">
        <f t="shared" si="9"/>
        <v>0.00656330749354005</v>
      </c>
    </row>
    <row r="205" ht="15.3" customHeight="1" spans="1:8">
      <c r="A205" s="84" t="str">
        <f t="shared" si="11"/>
        <v>0</v>
      </c>
      <c r="B205" s="56">
        <v>2013601</v>
      </c>
      <c r="C205" s="90" t="s">
        <v>54</v>
      </c>
      <c r="D205" s="133">
        <v>138</v>
      </c>
      <c r="E205" s="86">
        <v>117</v>
      </c>
      <c r="F205" s="130">
        <v>115</v>
      </c>
      <c r="G205" s="129">
        <f t="shared" si="10"/>
        <v>0.833333333333333</v>
      </c>
      <c r="H205" s="129">
        <f t="shared" si="9"/>
        <v>0.00712250712250712</v>
      </c>
    </row>
    <row r="206" ht="15.3" customHeight="1" spans="1:8">
      <c r="A206" s="84" t="str">
        <f t="shared" si="11"/>
        <v>0</v>
      </c>
      <c r="B206" s="56">
        <v>2013602</v>
      </c>
      <c r="C206" s="90" t="s">
        <v>56</v>
      </c>
      <c r="D206" s="133">
        <v>12</v>
      </c>
      <c r="E206" s="86">
        <v>12</v>
      </c>
      <c r="F206" s="130">
        <v>12</v>
      </c>
      <c r="G206" s="129">
        <f t="shared" si="10"/>
        <v>1</v>
      </c>
      <c r="H206" s="129">
        <f t="shared" si="9"/>
        <v>0.0833333333333333</v>
      </c>
    </row>
    <row r="207" ht="15.3" customHeight="1" spans="1:8">
      <c r="A207" s="84" t="str">
        <f t="shared" si="11"/>
        <v>0</v>
      </c>
      <c r="B207" s="56">
        <v>2013603</v>
      </c>
      <c r="C207" s="88" t="s">
        <v>58</v>
      </c>
      <c r="D207" s="133"/>
      <c r="E207" s="86">
        <v>0</v>
      </c>
      <c r="F207" s="130">
        <v>0</v>
      </c>
      <c r="G207" s="129">
        <f t="shared" si="10"/>
        <v>0</v>
      </c>
      <c r="H207" s="129">
        <f t="shared" si="9"/>
        <v>0</v>
      </c>
    </row>
    <row r="208" ht="15.3" customHeight="1" spans="1:8">
      <c r="A208" s="84" t="str">
        <f t="shared" si="11"/>
        <v>5</v>
      </c>
      <c r="B208" s="56">
        <v>2013650</v>
      </c>
      <c r="C208" s="88" t="s">
        <v>72</v>
      </c>
      <c r="D208" s="133"/>
      <c r="E208" s="86">
        <v>0</v>
      </c>
      <c r="F208" s="130">
        <v>0</v>
      </c>
      <c r="G208" s="129">
        <f t="shared" si="10"/>
        <v>0</v>
      </c>
      <c r="H208" s="129">
        <f t="shared" si="9"/>
        <v>0</v>
      </c>
    </row>
    <row r="209" ht="15.3" customHeight="1" spans="1:8">
      <c r="A209" s="84" t="str">
        <f t="shared" si="11"/>
        <v>9</v>
      </c>
      <c r="B209" s="56">
        <v>2013699</v>
      </c>
      <c r="C209" s="88" t="s">
        <v>354</v>
      </c>
      <c r="D209" s="133"/>
      <c r="E209" s="86">
        <v>0</v>
      </c>
      <c r="F209" s="130">
        <v>0</v>
      </c>
      <c r="G209" s="129">
        <f t="shared" si="10"/>
        <v>0</v>
      </c>
      <c r="H209" s="129">
        <f t="shared" si="9"/>
        <v>0</v>
      </c>
    </row>
    <row r="210" ht="15.3" customHeight="1" spans="1:8">
      <c r="A210" s="84" t="str">
        <f t="shared" si="11"/>
        <v/>
      </c>
      <c r="B210" s="56">
        <v>20137</v>
      </c>
      <c r="C210" s="88" t="s">
        <v>356</v>
      </c>
      <c r="D210" s="86">
        <f>SUM(D211:D216)</f>
        <v>111</v>
      </c>
      <c r="E210" s="86">
        <f>SUM(E211:E216)</f>
        <v>91</v>
      </c>
      <c r="F210" s="130">
        <f>SUM(F211:F216)</f>
        <v>88</v>
      </c>
      <c r="G210" s="129">
        <f t="shared" si="10"/>
        <v>0.792792792792793</v>
      </c>
      <c r="H210" s="129">
        <f t="shared" si="9"/>
        <v>0.00871200871200871</v>
      </c>
    </row>
    <row r="211" ht="15.3" customHeight="1" spans="1:8">
      <c r="A211" s="84" t="str">
        <f t="shared" si="11"/>
        <v>0</v>
      </c>
      <c r="B211" s="56">
        <v>2013701</v>
      </c>
      <c r="C211" s="88" t="s">
        <v>54</v>
      </c>
      <c r="D211" s="133">
        <v>76</v>
      </c>
      <c r="E211" s="86">
        <v>56</v>
      </c>
      <c r="F211" s="130">
        <v>60</v>
      </c>
      <c r="G211" s="129">
        <f t="shared" si="10"/>
        <v>0.789473684210526</v>
      </c>
      <c r="H211" s="129">
        <f t="shared" si="9"/>
        <v>0.0140977443609023</v>
      </c>
    </row>
    <row r="212" ht="15.3" customHeight="1" spans="1:8">
      <c r="A212" s="84" t="str">
        <f t="shared" si="11"/>
        <v>0</v>
      </c>
      <c r="B212" s="56">
        <v>2013702</v>
      </c>
      <c r="C212" s="88" t="s">
        <v>56</v>
      </c>
      <c r="D212" s="133">
        <v>35</v>
      </c>
      <c r="E212" s="86">
        <v>35</v>
      </c>
      <c r="F212" s="130">
        <v>28</v>
      </c>
      <c r="G212" s="129">
        <f t="shared" si="10"/>
        <v>0.8</v>
      </c>
      <c r="H212" s="129">
        <f t="shared" si="9"/>
        <v>0.0228571428571429</v>
      </c>
    </row>
    <row r="213" ht="15.3" customHeight="1" spans="1:8">
      <c r="A213" s="84" t="str">
        <f t="shared" si="11"/>
        <v>0</v>
      </c>
      <c r="B213" s="56">
        <v>2013703</v>
      </c>
      <c r="C213" s="88" t="s">
        <v>58</v>
      </c>
      <c r="D213" s="133"/>
      <c r="E213" s="86">
        <v>0</v>
      </c>
      <c r="F213" s="130">
        <v>0</v>
      </c>
      <c r="G213" s="129">
        <f t="shared" si="10"/>
        <v>0</v>
      </c>
      <c r="H213" s="129">
        <f t="shared" si="9"/>
        <v>0</v>
      </c>
    </row>
    <row r="214" ht="15.3" customHeight="1" spans="1:8">
      <c r="A214" s="84" t="str">
        <f t="shared" si="11"/>
        <v>0</v>
      </c>
      <c r="B214" s="56">
        <v>2013704</v>
      </c>
      <c r="C214" s="88" t="s">
        <v>361</v>
      </c>
      <c r="D214" s="133"/>
      <c r="E214" s="86">
        <v>0</v>
      </c>
      <c r="F214" s="130">
        <v>0</v>
      </c>
      <c r="G214" s="129">
        <f t="shared" si="10"/>
        <v>0</v>
      </c>
      <c r="H214" s="129">
        <f t="shared" si="9"/>
        <v>0</v>
      </c>
    </row>
    <row r="215" ht="15.3" customHeight="1" spans="1:8">
      <c r="A215" s="84" t="str">
        <f t="shared" si="11"/>
        <v>5</v>
      </c>
      <c r="B215" s="56">
        <v>2013750</v>
      </c>
      <c r="C215" s="88" t="s">
        <v>72</v>
      </c>
      <c r="D215" s="133"/>
      <c r="E215" s="86">
        <v>0</v>
      </c>
      <c r="F215" s="130">
        <v>0</v>
      </c>
      <c r="G215" s="129">
        <f t="shared" si="10"/>
        <v>0</v>
      </c>
      <c r="H215" s="129">
        <f t="shared" si="9"/>
        <v>0</v>
      </c>
    </row>
    <row r="216" ht="15.3" customHeight="1" spans="1:8">
      <c r="A216" s="84" t="str">
        <f t="shared" si="11"/>
        <v>9</v>
      </c>
      <c r="B216" s="56">
        <v>2013799</v>
      </c>
      <c r="C216" s="88" t="s">
        <v>364</v>
      </c>
      <c r="D216" s="133"/>
      <c r="E216" s="86">
        <v>0</v>
      </c>
      <c r="F216" s="130">
        <v>0</v>
      </c>
      <c r="G216" s="129">
        <f t="shared" si="10"/>
        <v>0</v>
      </c>
      <c r="H216" s="129">
        <f t="shared" si="9"/>
        <v>0</v>
      </c>
    </row>
    <row r="217" ht="15.3" customHeight="1" spans="1:8">
      <c r="A217" s="84" t="str">
        <f t="shared" si="11"/>
        <v/>
      </c>
      <c r="B217" s="56">
        <v>20138</v>
      </c>
      <c r="C217" s="88" t="s">
        <v>366</v>
      </c>
      <c r="D217" s="86">
        <f>SUM(D218:D231)</f>
        <v>946</v>
      </c>
      <c r="E217" s="86">
        <f>SUM(E218:E231)</f>
        <v>982</v>
      </c>
      <c r="F217" s="130">
        <f>SUM(F218:F231)</f>
        <v>958</v>
      </c>
      <c r="G217" s="129">
        <f t="shared" si="10"/>
        <v>1.01268498942918</v>
      </c>
      <c r="H217" s="129">
        <f t="shared" si="9"/>
        <v>0.00103124744341057</v>
      </c>
    </row>
    <row r="218" ht="15.3" customHeight="1" spans="1:8">
      <c r="A218" s="84" t="str">
        <f t="shared" si="11"/>
        <v>0</v>
      </c>
      <c r="B218" s="56">
        <v>2013801</v>
      </c>
      <c r="C218" s="88" t="s">
        <v>54</v>
      </c>
      <c r="D218" s="86">
        <v>837</v>
      </c>
      <c r="E218" s="86">
        <v>798</v>
      </c>
      <c r="F218" s="130">
        <v>804</v>
      </c>
      <c r="G218" s="129">
        <f t="shared" si="10"/>
        <v>0.960573476702509</v>
      </c>
      <c r="H218" s="129">
        <f t="shared" si="9"/>
        <v>0.00120372616128134</v>
      </c>
    </row>
    <row r="219" ht="15.3" customHeight="1" spans="1:8">
      <c r="A219" s="84" t="str">
        <f t="shared" si="11"/>
        <v>0</v>
      </c>
      <c r="B219" s="56">
        <v>2013802</v>
      </c>
      <c r="C219" s="88" t="s">
        <v>56</v>
      </c>
      <c r="D219" s="86"/>
      <c r="E219" s="86">
        <v>71</v>
      </c>
      <c r="F219" s="130">
        <v>8</v>
      </c>
      <c r="G219" s="129">
        <f t="shared" si="10"/>
        <v>0</v>
      </c>
      <c r="H219" s="129">
        <f t="shared" si="9"/>
        <v>0</v>
      </c>
    </row>
    <row r="220" ht="15.3" customHeight="1" spans="1:8">
      <c r="A220" s="84" t="str">
        <f t="shared" si="11"/>
        <v>0</v>
      </c>
      <c r="B220" s="56">
        <v>2013803</v>
      </c>
      <c r="C220" s="88" t="s">
        <v>58</v>
      </c>
      <c r="D220" s="86"/>
      <c r="E220" s="86">
        <v>0</v>
      </c>
      <c r="F220" s="130">
        <v>0</v>
      </c>
      <c r="G220" s="129">
        <f t="shared" si="10"/>
        <v>0</v>
      </c>
      <c r="H220" s="129">
        <f t="shared" ref="H220:H234" si="12">IFERROR(G220/E220,0)</f>
        <v>0</v>
      </c>
    </row>
    <row r="221" ht="15.3" customHeight="1" spans="1:8">
      <c r="A221" s="84" t="str">
        <f t="shared" si="11"/>
        <v>0</v>
      </c>
      <c r="B221" s="56">
        <v>2013804</v>
      </c>
      <c r="C221" s="88" t="s">
        <v>370</v>
      </c>
      <c r="D221" s="86">
        <v>75</v>
      </c>
      <c r="E221" s="86">
        <v>65</v>
      </c>
      <c r="F221" s="130">
        <v>97</v>
      </c>
      <c r="G221" s="129">
        <f t="shared" si="10"/>
        <v>1.29333333333333</v>
      </c>
      <c r="H221" s="129">
        <f t="shared" si="12"/>
        <v>0.0198974358974359</v>
      </c>
    </row>
    <row r="222" ht="15.3" customHeight="1" spans="1:8">
      <c r="A222" s="84" t="str">
        <f t="shared" si="11"/>
        <v>0</v>
      </c>
      <c r="B222" s="56">
        <v>2013805</v>
      </c>
      <c r="C222" s="88" t="s">
        <v>371</v>
      </c>
      <c r="D222" s="86">
        <v>4</v>
      </c>
      <c r="E222" s="86">
        <v>4</v>
      </c>
      <c r="F222" s="130">
        <v>4</v>
      </c>
      <c r="G222" s="129">
        <f t="shared" si="10"/>
        <v>1</v>
      </c>
      <c r="H222" s="129">
        <f t="shared" si="12"/>
        <v>0.25</v>
      </c>
    </row>
    <row r="223" ht="15.3" customHeight="1" spans="1:8">
      <c r="A223" s="84" t="str">
        <f t="shared" si="11"/>
        <v>0</v>
      </c>
      <c r="B223" s="56">
        <v>2013808</v>
      </c>
      <c r="C223" s="88" t="s">
        <v>152</v>
      </c>
      <c r="D223" s="86"/>
      <c r="E223" s="86">
        <v>0</v>
      </c>
      <c r="F223" s="130">
        <v>0</v>
      </c>
      <c r="G223" s="129">
        <f t="shared" si="10"/>
        <v>0</v>
      </c>
      <c r="H223" s="129">
        <f t="shared" si="12"/>
        <v>0</v>
      </c>
    </row>
    <row r="224" ht="15.3" customHeight="1" spans="1:8">
      <c r="A224" s="84" t="str">
        <f t="shared" si="11"/>
        <v>1</v>
      </c>
      <c r="B224" s="56">
        <v>2013810</v>
      </c>
      <c r="C224" s="88" t="s">
        <v>372</v>
      </c>
      <c r="D224" s="86"/>
      <c r="E224" s="86">
        <v>0</v>
      </c>
      <c r="F224" s="130">
        <v>0</v>
      </c>
      <c r="G224" s="129">
        <f t="shared" si="10"/>
        <v>0</v>
      </c>
      <c r="H224" s="129">
        <f t="shared" si="12"/>
        <v>0</v>
      </c>
    </row>
    <row r="225" ht="15.3" customHeight="1" spans="1:8">
      <c r="A225" s="84" t="str">
        <f t="shared" si="11"/>
        <v>1</v>
      </c>
      <c r="B225" s="56">
        <v>2013812</v>
      </c>
      <c r="C225" s="88" t="s">
        <v>373</v>
      </c>
      <c r="D225" s="86">
        <v>15</v>
      </c>
      <c r="E225" s="86">
        <v>29</v>
      </c>
      <c r="F225" s="130">
        <v>32</v>
      </c>
      <c r="G225" s="129">
        <f t="shared" si="10"/>
        <v>2.13333333333333</v>
      </c>
      <c r="H225" s="129">
        <f t="shared" si="12"/>
        <v>0.0735632183908046</v>
      </c>
    </row>
    <row r="226" ht="15.3" customHeight="1" spans="1:8">
      <c r="A226" s="84" t="str">
        <f t="shared" si="11"/>
        <v>1</v>
      </c>
      <c r="B226" s="56">
        <v>2013813</v>
      </c>
      <c r="C226" s="88" t="s">
        <v>374</v>
      </c>
      <c r="D226" s="86"/>
      <c r="E226" s="86">
        <v>0</v>
      </c>
      <c r="F226" s="130">
        <v>0</v>
      </c>
      <c r="G226" s="129">
        <f t="shared" si="10"/>
        <v>0</v>
      </c>
      <c r="H226" s="129">
        <f t="shared" si="12"/>
        <v>0</v>
      </c>
    </row>
    <row r="227" ht="15.3" customHeight="1" spans="1:8">
      <c r="A227" s="84" t="str">
        <f t="shared" si="11"/>
        <v>1</v>
      </c>
      <c r="B227" s="56">
        <v>2013814</v>
      </c>
      <c r="C227" s="88" t="s">
        <v>375</v>
      </c>
      <c r="D227" s="86"/>
      <c r="E227" s="86">
        <v>0</v>
      </c>
      <c r="F227" s="130">
        <v>0</v>
      </c>
      <c r="G227" s="129">
        <f t="shared" si="10"/>
        <v>0</v>
      </c>
      <c r="H227" s="129">
        <f t="shared" si="12"/>
        <v>0</v>
      </c>
    </row>
    <row r="228" ht="15.3" customHeight="1" spans="1:8">
      <c r="A228" s="84" t="str">
        <f t="shared" si="11"/>
        <v>1</v>
      </c>
      <c r="B228" s="56">
        <v>2013815</v>
      </c>
      <c r="C228" s="88" t="s">
        <v>377</v>
      </c>
      <c r="D228" s="86"/>
      <c r="E228" s="86">
        <v>0</v>
      </c>
      <c r="F228" s="130">
        <v>0</v>
      </c>
      <c r="G228" s="129">
        <f t="shared" si="10"/>
        <v>0</v>
      </c>
      <c r="H228" s="129">
        <f t="shared" si="12"/>
        <v>0</v>
      </c>
    </row>
    <row r="229" ht="15.3" customHeight="1" spans="1:8">
      <c r="A229" s="84" t="str">
        <f t="shared" si="11"/>
        <v>1</v>
      </c>
      <c r="B229" s="56">
        <v>2013816</v>
      </c>
      <c r="C229" s="88" t="s">
        <v>379</v>
      </c>
      <c r="D229" s="86">
        <v>15</v>
      </c>
      <c r="E229" s="86">
        <v>15</v>
      </c>
      <c r="F229" s="130">
        <v>13</v>
      </c>
      <c r="G229" s="129">
        <f t="shared" si="10"/>
        <v>0.866666666666667</v>
      </c>
      <c r="H229" s="129">
        <f t="shared" si="12"/>
        <v>0.0577777777777778</v>
      </c>
    </row>
    <row r="230" ht="15.3" customHeight="1" spans="1:8">
      <c r="A230" s="84" t="str">
        <f t="shared" si="11"/>
        <v>5</v>
      </c>
      <c r="B230" s="56">
        <v>2013850</v>
      </c>
      <c r="C230" s="88" t="s">
        <v>72</v>
      </c>
      <c r="D230" s="86"/>
      <c r="E230" s="86">
        <v>0</v>
      </c>
      <c r="F230" s="130">
        <v>0</v>
      </c>
      <c r="G230" s="129">
        <f t="shared" si="10"/>
        <v>0</v>
      </c>
      <c r="H230" s="129">
        <f t="shared" si="12"/>
        <v>0</v>
      </c>
    </row>
    <row r="231" ht="15.3" customHeight="1" spans="1:8">
      <c r="A231" s="84" t="str">
        <f t="shared" si="11"/>
        <v>9</v>
      </c>
      <c r="B231" s="56">
        <v>2013899</v>
      </c>
      <c r="C231" s="88" t="s">
        <v>380</v>
      </c>
      <c r="D231" s="86"/>
      <c r="E231" s="86">
        <v>0</v>
      </c>
      <c r="F231" s="130">
        <v>0</v>
      </c>
      <c r="G231" s="129">
        <f t="shared" si="10"/>
        <v>0</v>
      </c>
      <c r="H231" s="129">
        <f t="shared" si="12"/>
        <v>0</v>
      </c>
    </row>
    <row r="232" ht="15.3" customHeight="1" spans="1:8">
      <c r="A232" s="84" t="str">
        <f t="shared" ref="A232:A265" si="13">MID(B232,6,1)</f>
        <v/>
      </c>
      <c r="B232" s="56">
        <v>20140</v>
      </c>
      <c r="C232" s="88" t="s">
        <v>1458</v>
      </c>
      <c r="D232" s="86">
        <f>D233+D234</f>
        <v>0</v>
      </c>
      <c r="E232" s="86">
        <f>E233+E234</f>
        <v>0</v>
      </c>
      <c r="F232" s="86">
        <f>F233+F234</f>
        <v>226</v>
      </c>
      <c r="G232" s="129">
        <f t="shared" si="10"/>
        <v>0</v>
      </c>
      <c r="H232" s="129">
        <f t="shared" si="12"/>
        <v>0</v>
      </c>
    </row>
    <row r="233" ht="15.3" customHeight="1" spans="1:8">
      <c r="A233" s="84" t="str">
        <f t="shared" si="13"/>
        <v>0</v>
      </c>
      <c r="B233" s="56">
        <v>2014002</v>
      </c>
      <c r="C233" s="88" t="s">
        <v>1459</v>
      </c>
      <c r="D233" s="86"/>
      <c r="E233" s="86"/>
      <c r="F233" s="130">
        <v>16</v>
      </c>
      <c r="G233" s="129">
        <f t="shared" si="10"/>
        <v>0</v>
      </c>
      <c r="H233" s="129">
        <f t="shared" si="12"/>
        <v>0</v>
      </c>
    </row>
    <row r="234" ht="15.3" customHeight="1" spans="1:8">
      <c r="A234" s="84" t="str">
        <f t="shared" si="13"/>
        <v>0</v>
      </c>
      <c r="B234" s="56">
        <v>2014004</v>
      </c>
      <c r="C234" s="88" t="s">
        <v>1460</v>
      </c>
      <c r="D234" s="86"/>
      <c r="E234" s="86"/>
      <c r="F234" s="130">
        <v>210</v>
      </c>
      <c r="G234" s="129">
        <f t="shared" si="10"/>
        <v>0</v>
      </c>
      <c r="H234" s="129">
        <f t="shared" si="12"/>
        <v>0</v>
      </c>
    </row>
    <row r="235" ht="15.3" customHeight="1" spans="1:8">
      <c r="A235" s="84" t="str">
        <f t="shared" si="13"/>
        <v/>
      </c>
      <c r="B235" s="56">
        <v>20199</v>
      </c>
      <c r="C235" s="88" t="s">
        <v>381</v>
      </c>
      <c r="D235" s="86">
        <f>SUM(D236:D237)</f>
        <v>445</v>
      </c>
      <c r="E235" s="86">
        <f>SUM(E236:E237)</f>
        <v>2453</v>
      </c>
      <c r="F235" s="130">
        <f>SUM(F236:F237)</f>
        <v>513</v>
      </c>
      <c r="G235" s="129">
        <f t="shared" si="10"/>
        <v>1.15280898876404</v>
      </c>
      <c r="H235" s="129">
        <f t="shared" ref="H235:H286" si="14">IFERROR(G235/E235,0)</f>
        <v>0.00046995882134694</v>
      </c>
    </row>
    <row r="236" ht="15.3" customHeight="1" spans="1:8">
      <c r="A236" s="84" t="str">
        <f t="shared" si="13"/>
        <v>0</v>
      </c>
      <c r="B236" s="56">
        <v>2019901</v>
      </c>
      <c r="C236" s="90" t="s">
        <v>382</v>
      </c>
      <c r="D236" s="86"/>
      <c r="E236" s="86">
        <v>0</v>
      </c>
      <c r="F236" s="130">
        <v>0</v>
      </c>
      <c r="G236" s="129">
        <f t="shared" si="10"/>
        <v>0</v>
      </c>
      <c r="H236" s="129">
        <f t="shared" si="14"/>
        <v>0</v>
      </c>
    </row>
    <row r="237" ht="15.3" customHeight="1" spans="1:8">
      <c r="A237" s="84" t="str">
        <f t="shared" si="13"/>
        <v>9</v>
      </c>
      <c r="B237" s="56">
        <v>2019999</v>
      </c>
      <c r="C237" s="90" t="s">
        <v>383</v>
      </c>
      <c r="D237" s="86">
        <v>445</v>
      </c>
      <c r="E237" s="86">
        <v>2453</v>
      </c>
      <c r="F237" s="130">
        <v>513</v>
      </c>
      <c r="G237" s="129">
        <f t="shared" si="10"/>
        <v>1.15280898876404</v>
      </c>
      <c r="H237" s="129">
        <f t="shared" si="14"/>
        <v>0.00046995882134694</v>
      </c>
    </row>
    <row r="238" ht="15.3" customHeight="1" spans="1:8">
      <c r="A238" s="84" t="str">
        <f t="shared" si="13"/>
        <v/>
      </c>
      <c r="B238" s="56">
        <v>202</v>
      </c>
      <c r="C238" s="85" t="s">
        <v>384</v>
      </c>
      <c r="D238" s="86">
        <f>SUM(D239:D241)</f>
        <v>0</v>
      </c>
      <c r="E238" s="86">
        <f>SUM(E239:E241)</f>
        <v>0</v>
      </c>
      <c r="F238" s="130">
        <f>SUM(F239:F241)</f>
        <v>0</v>
      </c>
      <c r="G238" s="129">
        <f t="shared" si="10"/>
        <v>0</v>
      </c>
      <c r="H238" s="129">
        <f t="shared" si="14"/>
        <v>0</v>
      </c>
    </row>
    <row r="239" ht="15.3" customHeight="1" spans="1:8">
      <c r="A239" s="84" t="str">
        <f t="shared" si="13"/>
        <v/>
      </c>
      <c r="B239" s="56">
        <v>20205</v>
      </c>
      <c r="C239" s="88" t="s">
        <v>385</v>
      </c>
      <c r="D239" s="86"/>
      <c r="E239" s="86"/>
      <c r="F239" s="130"/>
      <c r="G239" s="129">
        <f t="shared" si="10"/>
        <v>0</v>
      </c>
      <c r="H239" s="129">
        <f t="shared" si="14"/>
        <v>0</v>
      </c>
    </row>
    <row r="240" ht="15.3" customHeight="1" spans="1:8">
      <c r="A240" s="84" t="str">
        <f t="shared" si="13"/>
        <v/>
      </c>
      <c r="B240" s="56">
        <v>20206</v>
      </c>
      <c r="C240" s="88" t="s">
        <v>386</v>
      </c>
      <c r="D240" s="86"/>
      <c r="E240" s="86"/>
      <c r="F240" s="130"/>
      <c r="G240" s="129">
        <f t="shared" si="10"/>
        <v>0</v>
      </c>
      <c r="H240" s="129">
        <f t="shared" si="14"/>
        <v>0</v>
      </c>
    </row>
    <row r="241" ht="15.3" customHeight="1" spans="1:8">
      <c r="A241" s="84" t="str">
        <f t="shared" si="13"/>
        <v/>
      </c>
      <c r="B241" s="56">
        <v>20299</v>
      </c>
      <c r="C241" s="88" t="s">
        <v>387</v>
      </c>
      <c r="D241" s="86"/>
      <c r="E241" s="86"/>
      <c r="F241" s="130"/>
      <c r="G241" s="129">
        <f t="shared" si="10"/>
        <v>0</v>
      </c>
      <c r="H241" s="129">
        <f t="shared" si="14"/>
        <v>0</v>
      </c>
    </row>
    <row r="242" ht="15.3" customHeight="1" spans="1:8">
      <c r="A242" s="84" t="str">
        <f t="shared" si="13"/>
        <v/>
      </c>
      <c r="B242" s="56">
        <v>203</v>
      </c>
      <c r="C242" s="85" t="s">
        <v>388</v>
      </c>
      <c r="D242" s="86">
        <f>SUM(D243,D251)</f>
        <v>201</v>
      </c>
      <c r="E242" s="86">
        <f>SUM(E243,E251)</f>
        <v>259</v>
      </c>
      <c r="F242" s="130">
        <f>SUM(F243,F251)</f>
        <v>48</v>
      </c>
      <c r="G242" s="129">
        <f t="shared" si="10"/>
        <v>0.238805970149254</v>
      </c>
      <c r="H242" s="129">
        <f t="shared" si="14"/>
        <v>0.000922030772777041</v>
      </c>
    </row>
    <row r="243" ht="15.3" customHeight="1" spans="1:8">
      <c r="A243" s="84" t="str">
        <f t="shared" si="13"/>
        <v/>
      </c>
      <c r="B243" s="56">
        <v>20306</v>
      </c>
      <c r="C243" s="90" t="s">
        <v>389</v>
      </c>
      <c r="D243" s="86">
        <f>SUM(D244:D250)</f>
        <v>201</v>
      </c>
      <c r="E243" s="86">
        <f>SUM(E244:E250)</f>
        <v>259</v>
      </c>
      <c r="F243" s="130">
        <f>SUM(F244:F250)</f>
        <v>48</v>
      </c>
      <c r="G243" s="129">
        <f t="shared" si="10"/>
        <v>0.238805970149254</v>
      </c>
      <c r="H243" s="129">
        <f t="shared" si="14"/>
        <v>0.000922030772777041</v>
      </c>
    </row>
    <row r="244" ht="15.3" customHeight="1" spans="1:8">
      <c r="A244" s="84" t="str">
        <f t="shared" si="13"/>
        <v>0</v>
      </c>
      <c r="B244" s="56">
        <v>2030601</v>
      </c>
      <c r="C244" s="90" t="s">
        <v>390</v>
      </c>
      <c r="D244" s="86"/>
      <c r="E244" s="86">
        <v>0</v>
      </c>
      <c r="F244" s="130">
        <v>0</v>
      </c>
      <c r="G244" s="129">
        <f t="shared" si="10"/>
        <v>0</v>
      </c>
      <c r="H244" s="129">
        <f t="shared" si="14"/>
        <v>0</v>
      </c>
    </row>
    <row r="245" ht="15.3" customHeight="1" spans="1:8">
      <c r="A245" s="84" t="str">
        <f t="shared" si="13"/>
        <v>0</v>
      </c>
      <c r="B245" s="56">
        <v>2030602</v>
      </c>
      <c r="C245" s="88" t="s">
        <v>391</v>
      </c>
      <c r="D245" s="86"/>
      <c r="E245" s="86">
        <v>0</v>
      </c>
      <c r="F245" s="130">
        <v>0</v>
      </c>
      <c r="G245" s="129">
        <f t="shared" si="10"/>
        <v>0</v>
      </c>
      <c r="H245" s="129">
        <f t="shared" si="14"/>
        <v>0</v>
      </c>
    </row>
    <row r="246" ht="15.3" customHeight="1" spans="1:8">
      <c r="A246" s="84" t="str">
        <f t="shared" si="13"/>
        <v>0</v>
      </c>
      <c r="B246" s="56">
        <v>2030603</v>
      </c>
      <c r="C246" s="88" t="s">
        <v>392</v>
      </c>
      <c r="D246" s="86"/>
      <c r="E246" s="86">
        <v>0</v>
      </c>
      <c r="F246" s="130">
        <v>0</v>
      </c>
      <c r="G246" s="129">
        <f t="shared" si="10"/>
        <v>0</v>
      </c>
      <c r="H246" s="129">
        <f t="shared" si="14"/>
        <v>0</v>
      </c>
    </row>
    <row r="247" ht="15.3" customHeight="1" spans="1:8">
      <c r="A247" s="84" t="str">
        <f t="shared" si="13"/>
        <v>0</v>
      </c>
      <c r="B247" s="56">
        <v>2030604</v>
      </c>
      <c r="C247" s="88" t="s">
        <v>393</v>
      </c>
      <c r="D247" s="86"/>
      <c r="E247" s="86">
        <v>0</v>
      </c>
      <c r="F247" s="130">
        <v>0</v>
      </c>
      <c r="G247" s="129">
        <f t="shared" si="10"/>
        <v>0</v>
      </c>
      <c r="H247" s="129">
        <f t="shared" si="14"/>
        <v>0</v>
      </c>
    </row>
    <row r="248" ht="15.3" customHeight="1" spans="1:8">
      <c r="A248" s="84" t="str">
        <f t="shared" si="13"/>
        <v>0</v>
      </c>
      <c r="B248" s="56">
        <v>2030607</v>
      </c>
      <c r="C248" s="90" t="s">
        <v>394</v>
      </c>
      <c r="D248" s="86">
        <v>201</v>
      </c>
      <c r="E248" s="86">
        <v>259</v>
      </c>
      <c r="F248" s="130">
        <v>48</v>
      </c>
      <c r="G248" s="129">
        <f t="shared" si="10"/>
        <v>0.238805970149254</v>
      </c>
      <c r="H248" s="129">
        <f t="shared" si="14"/>
        <v>0.000922030772777041</v>
      </c>
    </row>
    <row r="249" ht="15.3" customHeight="1" spans="1:8">
      <c r="A249" s="84" t="str">
        <f t="shared" si="13"/>
        <v>0</v>
      </c>
      <c r="B249" s="56">
        <v>2030608</v>
      </c>
      <c r="C249" s="90" t="s">
        <v>395</v>
      </c>
      <c r="D249" s="86"/>
      <c r="E249" s="86">
        <v>0</v>
      </c>
      <c r="F249" s="130">
        <v>0</v>
      </c>
      <c r="G249" s="129">
        <f t="shared" si="10"/>
        <v>0</v>
      </c>
      <c r="H249" s="129">
        <f t="shared" si="14"/>
        <v>0</v>
      </c>
    </row>
    <row r="250" ht="15.3" customHeight="1" spans="1:8">
      <c r="A250" s="84" t="str">
        <f t="shared" si="13"/>
        <v>9</v>
      </c>
      <c r="B250" s="56">
        <v>2030699</v>
      </c>
      <c r="C250" s="90" t="s">
        <v>396</v>
      </c>
      <c r="D250" s="86"/>
      <c r="E250" s="86">
        <v>0</v>
      </c>
      <c r="F250" s="130">
        <v>0</v>
      </c>
      <c r="G250" s="129">
        <f t="shared" si="10"/>
        <v>0</v>
      </c>
      <c r="H250" s="129">
        <f t="shared" si="14"/>
        <v>0</v>
      </c>
    </row>
    <row r="251" ht="15.3" customHeight="1" spans="1:8">
      <c r="A251" s="84" t="str">
        <f t="shared" si="13"/>
        <v/>
      </c>
      <c r="B251" s="56">
        <v>20399</v>
      </c>
      <c r="C251" s="90" t="s">
        <v>397</v>
      </c>
      <c r="D251" s="86"/>
      <c r="E251" s="86"/>
      <c r="F251" s="130"/>
      <c r="G251" s="129">
        <f t="shared" si="10"/>
        <v>0</v>
      </c>
      <c r="H251" s="129">
        <f t="shared" si="14"/>
        <v>0</v>
      </c>
    </row>
    <row r="252" ht="15.3" customHeight="1" spans="1:8">
      <c r="A252" s="84" t="str">
        <f t="shared" si="13"/>
        <v/>
      </c>
      <c r="B252" s="56">
        <v>204</v>
      </c>
      <c r="C252" s="85" t="s">
        <v>1461</v>
      </c>
      <c r="D252" s="86">
        <f>SUM(D253,D256,D267,D274,D282,D291,D305,D315,D325,D333,D339)</f>
        <v>8576</v>
      </c>
      <c r="E252" s="86">
        <f>SUM(E253,E256,E267,E274,E282,E291,E305,E315,E325,E333,E339)</f>
        <v>9085</v>
      </c>
      <c r="F252" s="130">
        <f>SUM(F253,F256,F267,F274,F282,F291,F305,F315,F325,F333,F339)</f>
        <v>9133</v>
      </c>
      <c r="G252" s="129">
        <f t="shared" si="10"/>
        <v>1.06494869402985</v>
      </c>
      <c r="H252" s="129">
        <f t="shared" si="14"/>
        <v>0.000117220549700589</v>
      </c>
    </row>
    <row r="253" ht="15.3" customHeight="1" spans="1:8">
      <c r="A253" s="84" t="str">
        <f t="shared" si="13"/>
        <v/>
      </c>
      <c r="B253" s="56">
        <v>20401</v>
      </c>
      <c r="C253" s="88" t="s">
        <v>399</v>
      </c>
      <c r="D253" s="86">
        <f>SUM(D254:D255)</f>
        <v>0</v>
      </c>
      <c r="E253" s="86">
        <f>SUM(E254:E255)</f>
        <v>0</v>
      </c>
      <c r="F253" s="130">
        <f>SUM(F254:F255)</f>
        <v>0</v>
      </c>
      <c r="G253" s="129">
        <f t="shared" si="10"/>
        <v>0</v>
      </c>
      <c r="H253" s="129">
        <f t="shared" si="14"/>
        <v>0</v>
      </c>
    </row>
    <row r="254" ht="15.3" customHeight="1" spans="1:8">
      <c r="A254" s="84" t="str">
        <f t="shared" si="13"/>
        <v>0</v>
      </c>
      <c r="B254" s="56">
        <v>2040101</v>
      </c>
      <c r="C254" s="88" t="s">
        <v>400</v>
      </c>
      <c r="D254" s="86"/>
      <c r="E254" s="86">
        <v>0</v>
      </c>
      <c r="F254" s="130">
        <v>0</v>
      </c>
      <c r="G254" s="129">
        <f t="shared" si="10"/>
        <v>0</v>
      </c>
      <c r="H254" s="129">
        <f t="shared" si="14"/>
        <v>0</v>
      </c>
    </row>
    <row r="255" ht="15.3" customHeight="1" spans="1:8">
      <c r="A255" s="84" t="str">
        <f t="shared" si="13"/>
        <v>9</v>
      </c>
      <c r="B255" s="56">
        <v>2040199</v>
      </c>
      <c r="C255" s="90" t="s">
        <v>401</v>
      </c>
      <c r="D255" s="86"/>
      <c r="E255" s="86">
        <v>0</v>
      </c>
      <c r="F255" s="130">
        <v>0</v>
      </c>
      <c r="G255" s="129">
        <f t="shared" si="10"/>
        <v>0</v>
      </c>
      <c r="H255" s="129">
        <f t="shared" si="14"/>
        <v>0</v>
      </c>
    </row>
    <row r="256" ht="15.3" customHeight="1" spans="1:8">
      <c r="A256" s="84" t="str">
        <f t="shared" si="13"/>
        <v/>
      </c>
      <c r="B256" s="56">
        <v>20402</v>
      </c>
      <c r="C256" s="90" t="s">
        <v>402</v>
      </c>
      <c r="D256" s="86">
        <f>SUM(D257:D266)</f>
        <v>7229</v>
      </c>
      <c r="E256" s="86">
        <f>SUM(E257:E266)</f>
        <v>7122</v>
      </c>
      <c r="F256" s="130">
        <f>SUM(F257:F266)</f>
        <v>7675</v>
      </c>
      <c r="G256" s="129">
        <f t="shared" si="10"/>
        <v>1.06169594688062</v>
      </c>
      <c r="H256" s="129">
        <f t="shared" si="14"/>
        <v>0.000149072724920053</v>
      </c>
    </row>
    <row r="257" ht="15.3" customHeight="1" spans="1:8">
      <c r="A257" s="84" t="str">
        <f t="shared" si="13"/>
        <v>0</v>
      </c>
      <c r="B257" s="56">
        <v>2040201</v>
      </c>
      <c r="C257" s="90" t="s">
        <v>54</v>
      </c>
      <c r="D257" s="86">
        <v>5214</v>
      </c>
      <c r="E257" s="86">
        <v>4582</v>
      </c>
      <c r="F257" s="130">
        <v>5227</v>
      </c>
      <c r="G257" s="129">
        <f t="shared" si="10"/>
        <v>1.00249328730341</v>
      </c>
      <c r="H257" s="129">
        <f t="shared" si="14"/>
        <v>0.000218789455980666</v>
      </c>
    </row>
    <row r="258" ht="15.3" customHeight="1" spans="1:8">
      <c r="A258" s="84" t="str">
        <f t="shared" si="13"/>
        <v>0</v>
      </c>
      <c r="B258" s="56">
        <v>2040202</v>
      </c>
      <c r="C258" s="90" t="s">
        <v>56</v>
      </c>
      <c r="D258" s="86">
        <v>115</v>
      </c>
      <c r="E258" s="86">
        <v>314</v>
      </c>
      <c r="F258" s="130">
        <v>1334</v>
      </c>
      <c r="G258" s="129">
        <f t="shared" si="10"/>
        <v>11.6</v>
      </c>
      <c r="H258" s="129">
        <f t="shared" si="14"/>
        <v>0.0369426751592357</v>
      </c>
    </row>
    <row r="259" ht="15.3" customHeight="1" spans="1:8">
      <c r="A259" s="84" t="str">
        <f t="shared" si="13"/>
        <v>0</v>
      </c>
      <c r="B259" s="56">
        <v>2040203</v>
      </c>
      <c r="C259" s="90" t="s">
        <v>58</v>
      </c>
      <c r="D259" s="86"/>
      <c r="E259" s="86">
        <v>0</v>
      </c>
      <c r="F259" s="130">
        <v>0</v>
      </c>
      <c r="G259" s="129">
        <f t="shared" si="10"/>
        <v>0</v>
      </c>
      <c r="H259" s="129">
        <f t="shared" si="14"/>
        <v>0</v>
      </c>
    </row>
    <row r="260" ht="15.3" customHeight="1" spans="1:8">
      <c r="A260" s="84" t="str">
        <f t="shared" si="13"/>
        <v>1</v>
      </c>
      <c r="B260" s="56">
        <v>2040219</v>
      </c>
      <c r="C260" s="90" t="s">
        <v>152</v>
      </c>
      <c r="D260" s="86">
        <v>300</v>
      </c>
      <c r="E260" s="86">
        <v>289</v>
      </c>
      <c r="F260" s="130">
        <v>300</v>
      </c>
      <c r="G260" s="129">
        <f t="shared" si="10"/>
        <v>1</v>
      </c>
      <c r="H260" s="129">
        <f t="shared" si="14"/>
        <v>0.00346020761245675</v>
      </c>
    </row>
    <row r="261" ht="15.3" customHeight="1" spans="1:8">
      <c r="A261" s="84" t="str">
        <f t="shared" si="13"/>
        <v>2</v>
      </c>
      <c r="B261" s="56">
        <v>2040220</v>
      </c>
      <c r="C261" s="90" t="s">
        <v>403</v>
      </c>
      <c r="D261" s="86">
        <v>1134</v>
      </c>
      <c r="E261" s="86">
        <v>1491</v>
      </c>
      <c r="F261" s="130">
        <v>464</v>
      </c>
      <c r="G261" s="129">
        <f t="shared" si="10"/>
        <v>0.409171075837742</v>
      </c>
      <c r="H261" s="129">
        <f t="shared" si="14"/>
        <v>0.000274427280910625</v>
      </c>
    </row>
    <row r="262" ht="15.3" customHeight="1" spans="1:8">
      <c r="A262" s="84" t="str">
        <f t="shared" si="13"/>
        <v>2</v>
      </c>
      <c r="B262" s="56">
        <v>2040221</v>
      </c>
      <c r="C262" s="90" t="s">
        <v>404</v>
      </c>
      <c r="D262" s="86"/>
      <c r="E262" s="86">
        <v>0</v>
      </c>
      <c r="F262" s="130">
        <v>0</v>
      </c>
      <c r="G262" s="129">
        <f>IFERROR(F262/D262,0)</f>
        <v>0</v>
      </c>
      <c r="H262" s="129">
        <f t="shared" si="14"/>
        <v>0</v>
      </c>
    </row>
    <row r="263" ht="15.3" customHeight="1" spans="1:8">
      <c r="A263" s="84" t="str">
        <f t="shared" si="13"/>
        <v>2</v>
      </c>
      <c r="B263" s="56">
        <v>2040222</v>
      </c>
      <c r="C263" s="90" t="s">
        <v>405</v>
      </c>
      <c r="D263" s="86"/>
      <c r="E263" s="86">
        <v>0</v>
      </c>
      <c r="F263" s="130">
        <v>0</v>
      </c>
      <c r="G263" s="129">
        <f>IFERROR(F263/D263,0)</f>
        <v>0</v>
      </c>
      <c r="H263" s="129">
        <f t="shared" si="14"/>
        <v>0</v>
      </c>
    </row>
    <row r="264" ht="15.3" customHeight="1" spans="1:8">
      <c r="A264" s="84" t="str">
        <f t="shared" si="13"/>
        <v>2</v>
      </c>
      <c r="B264" s="56">
        <v>2040223</v>
      </c>
      <c r="C264" s="90" t="s">
        <v>406</v>
      </c>
      <c r="D264" s="86"/>
      <c r="E264" s="86">
        <v>0</v>
      </c>
      <c r="F264" s="130">
        <v>0</v>
      </c>
      <c r="G264" s="129">
        <f>IFERROR(F264/D264,0)</f>
        <v>0</v>
      </c>
      <c r="H264" s="129">
        <f t="shared" si="14"/>
        <v>0</v>
      </c>
    </row>
    <row r="265" ht="15.3" customHeight="1" spans="1:8">
      <c r="A265" s="84" t="str">
        <f t="shared" si="13"/>
        <v>5</v>
      </c>
      <c r="B265" s="56">
        <v>2040250</v>
      </c>
      <c r="C265" s="90" t="s">
        <v>72</v>
      </c>
      <c r="D265" s="86"/>
      <c r="E265" s="86">
        <v>0</v>
      </c>
      <c r="F265" s="130">
        <v>0</v>
      </c>
      <c r="G265" s="129">
        <f t="shared" ref="G265:G328" si="15">IFERROR(F265/D265,0)</f>
        <v>0</v>
      </c>
      <c r="H265" s="129">
        <f t="shared" si="14"/>
        <v>0</v>
      </c>
    </row>
    <row r="266" ht="15.3" customHeight="1" spans="1:8">
      <c r="A266" s="84" t="str">
        <f t="shared" ref="A266:A329" si="16">MID(B266,6,1)</f>
        <v>9</v>
      </c>
      <c r="B266" s="56">
        <v>2040299</v>
      </c>
      <c r="C266" s="90" t="s">
        <v>407</v>
      </c>
      <c r="D266" s="86">
        <v>466</v>
      </c>
      <c r="E266" s="86">
        <v>446</v>
      </c>
      <c r="F266" s="130">
        <v>350</v>
      </c>
      <c r="G266" s="129">
        <f t="shared" si="15"/>
        <v>0.751072961373391</v>
      </c>
      <c r="H266" s="129">
        <f t="shared" si="14"/>
        <v>0.00168402009276545</v>
      </c>
    </row>
    <row r="267" ht="15.3" customHeight="1" spans="1:8">
      <c r="A267" s="84" t="str">
        <f t="shared" si="16"/>
        <v/>
      </c>
      <c r="B267" s="56">
        <v>20403</v>
      </c>
      <c r="C267" s="88" t="s">
        <v>408</v>
      </c>
      <c r="D267" s="86">
        <f>SUM(D268:D273)</f>
        <v>0</v>
      </c>
      <c r="E267" s="86">
        <f>SUM(E268:E273)</f>
        <v>0</v>
      </c>
      <c r="F267" s="130">
        <f>SUM(F268:F273)</f>
        <v>0</v>
      </c>
      <c r="G267" s="129">
        <f t="shared" si="15"/>
        <v>0</v>
      </c>
      <c r="H267" s="129">
        <f t="shared" si="14"/>
        <v>0</v>
      </c>
    </row>
    <row r="268" ht="15.3" customHeight="1" spans="1:8">
      <c r="A268" s="84" t="str">
        <f t="shared" si="16"/>
        <v>0</v>
      </c>
      <c r="B268" s="56">
        <v>2040301</v>
      </c>
      <c r="C268" s="88" t="s">
        <v>54</v>
      </c>
      <c r="D268" s="86"/>
      <c r="E268" s="86">
        <v>0</v>
      </c>
      <c r="F268" s="130">
        <v>0</v>
      </c>
      <c r="G268" s="129">
        <f t="shared" si="15"/>
        <v>0</v>
      </c>
      <c r="H268" s="129">
        <f t="shared" si="14"/>
        <v>0</v>
      </c>
    </row>
    <row r="269" ht="15.3" customHeight="1" spans="1:8">
      <c r="A269" s="84" t="str">
        <f t="shared" si="16"/>
        <v>0</v>
      </c>
      <c r="B269" s="56">
        <v>2040302</v>
      </c>
      <c r="C269" s="88" t="s">
        <v>56</v>
      </c>
      <c r="D269" s="86"/>
      <c r="E269" s="86">
        <v>0</v>
      </c>
      <c r="F269" s="130">
        <v>0</v>
      </c>
      <c r="G269" s="129">
        <f t="shared" si="15"/>
        <v>0</v>
      </c>
      <c r="H269" s="129">
        <f t="shared" si="14"/>
        <v>0</v>
      </c>
    </row>
    <row r="270" ht="15.3" customHeight="1" spans="1:8">
      <c r="A270" s="84" t="str">
        <f t="shared" si="16"/>
        <v>0</v>
      </c>
      <c r="B270" s="56">
        <v>2040303</v>
      </c>
      <c r="C270" s="90" t="s">
        <v>58</v>
      </c>
      <c r="D270" s="86"/>
      <c r="E270" s="86">
        <v>0</v>
      </c>
      <c r="F270" s="130">
        <v>0</v>
      </c>
      <c r="G270" s="129">
        <f t="shared" si="15"/>
        <v>0</v>
      </c>
      <c r="H270" s="129">
        <f t="shared" si="14"/>
        <v>0</v>
      </c>
    </row>
    <row r="271" ht="15.3" customHeight="1" spans="1:8">
      <c r="A271" s="84" t="str">
        <f t="shared" si="16"/>
        <v>0</v>
      </c>
      <c r="B271" s="56">
        <v>2040304</v>
      </c>
      <c r="C271" s="90" t="s">
        <v>409</v>
      </c>
      <c r="D271" s="86"/>
      <c r="E271" s="86">
        <v>0</v>
      </c>
      <c r="F271" s="130">
        <v>0</v>
      </c>
      <c r="G271" s="129">
        <f t="shared" si="15"/>
        <v>0</v>
      </c>
      <c r="H271" s="129">
        <f t="shared" si="14"/>
        <v>0</v>
      </c>
    </row>
    <row r="272" ht="15.3" customHeight="1" spans="1:8">
      <c r="A272" s="84" t="str">
        <f t="shared" si="16"/>
        <v>5</v>
      </c>
      <c r="B272" s="56">
        <v>2040350</v>
      </c>
      <c r="C272" s="90" t="s">
        <v>72</v>
      </c>
      <c r="D272" s="86"/>
      <c r="E272" s="86">
        <v>0</v>
      </c>
      <c r="F272" s="130">
        <v>0</v>
      </c>
      <c r="G272" s="129">
        <f t="shared" si="15"/>
        <v>0</v>
      </c>
      <c r="H272" s="129">
        <f t="shared" si="14"/>
        <v>0</v>
      </c>
    </row>
    <row r="273" ht="15.3" customHeight="1" spans="1:8">
      <c r="A273" s="84" t="str">
        <f t="shared" si="16"/>
        <v>9</v>
      </c>
      <c r="B273" s="56">
        <v>2040399</v>
      </c>
      <c r="C273" s="85" t="s">
        <v>410</v>
      </c>
      <c r="D273" s="86"/>
      <c r="E273" s="86">
        <v>0</v>
      </c>
      <c r="F273" s="130">
        <v>0</v>
      </c>
      <c r="G273" s="129">
        <f t="shared" si="15"/>
        <v>0</v>
      </c>
      <c r="H273" s="129">
        <f t="shared" si="14"/>
        <v>0</v>
      </c>
    </row>
    <row r="274" ht="15.3" customHeight="1" spans="1:8">
      <c r="A274" s="84" t="str">
        <f t="shared" si="16"/>
        <v/>
      </c>
      <c r="B274" s="56">
        <v>20404</v>
      </c>
      <c r="C274" s="91" t="s">
        <v>411</v>
      </c>
      <c r="D274" s="86">
        <f>SUM(D275:D281)</f>
        <v>0</v>
      </c>
      <c r="E274" s="86">
        <f>SUM(E275:E281)</f>
        <v>0</v>
      </c>
      <c r="F274" s="130">
        <f>SUM(F275:F281)</f>
        <v>0</v>
      </c>
      <c r="G274" s="129">
        <f t="shared" si="15"/>
        <v>0</v>
      </c>
      <c r="H274" s="129">
        <f t="shared" si="14"/>
        <v>0</v>
      </c>
    </row>
    <row r="275" ht="15.3" customHeight="1" spans="1:8">
      <c r="A275" s="84" t="str">
        <f t="shared" si="16"/>
        <v>0</v>
      </c>
      <c r="B275" s="56">
        <v>2040401</v>
      </c>
      <c r="C275" s="88" t="s">
        <v>54</v>
      </c>
      <c r="D275" s="86"/>
      <c r="E275" s="86">
        <v>0</v>
      </c>
      <c r="F275" s="130">
        <v>0</v>
      </c>
      <c r="G275" s="129">
        <f t="shared" si="15"/>
        <v>0</v>
      </c>
      <c r="H275" s="129">
        <f t="shared" si="14"/>
        <v>0</v>
      </c>
    </row>
    <row r="276" ht="15.3" customHeight="1" spans="1:8">
      <c r="A276" s="84" t="str">
        <f t="shared" si="16"/>
        <v>0</v>
      </c>
      <c r="B276" s="56">
        <v>2040402</v>
      </c>
      <c r="C276" s="88" t="s">
        <v>56</v>
      </c>
      <c r="D276" s="86"/>
      <c r="E276" s="86">
        <v>0</v>
      </c>
      <c r="F276" s="130">
        <v>0</v>
      </c>
      <c r="G276" s="129">
        <f t="shared" si="15"/>
        <v>0</v>
      </c>
      <c r="H276" s="129">
        <f t="shared" si="14"/>
        <v>0</v>
      </c>
    </row>
    <row r="277" ht="15.3" customHeight="1" spans="1:8">
      <c r="A277" s="84" t="str">
        <f t="shared" si="16"/>
        <v>0</v>
      </c>
      <c r="B277" s="56">
        <v>2040403</v>
      </c>
      <c r="C277" s="90" t="s">
        <v>58</v>
      </c>
      <c r="D277" s="86"/>
      <c r="E277" s="86">
        <v>0</v>
      </c>
      <c r="F277" s="130">
        <v>0</v>
      </c>
      <c r="G277" s="129">
        <f t="shared" si="15"/>
        <v>0</v>
      </c>
      <c r="H277" s="129">
        <f t="shared" si="14"/>
        <v>0</v>
      </c>
    </row>
    <row r="278" ht="15.3" customHeight="1" spans="1:8">
      <c r="A278" s="84" t="str">
        <f t="shared" si="16"/>
        <v>0</v>
      </c>
      <c r="B278" s="56">
        <v>2040409</v>
      </c>
      <c r="C278" s="90" t="s">
        <v>412</v>
      </c>
      <c r="D278" s="86"/>
      <c r="E278" s="86">
        <v>0</v>
      </c>
      <c r="F278" s="130">
        <v>0</v>
      </c>
      <c r="G278" s="129">
        <f t="shared" si="15"/>
        <v>0</v>
      </c>
      <c r="H278" s="129">
        <f t="shared" si="14"/>
        <v>0</v>
      </c>
    </row>
    <row r="279" ht="15.3" customHeight="1" spans="1:8">
      <c r="A279" s="84" t="str">
        <f t="shared" si="16"/>
        <v>1</v>
      </c>
      <c r="B279" s="56">
        <v>2040410</v>
      </c>
      <c r="C279" s="90" t="s">
        <v>413</v>
      </c>
      <c r="D279" s="86"/>
      <c r="E279" s="86">
        <v>0</v>
      </c>
      <c r="F279" s="130">
        <v>0</v>
      </c>
      <c r="G279" s="129">
        <f t="shared" si="15"/>
        <v>0</v>
      </c>
      <c r="H279" s="129">
        <f t="shared" si="14"/>
        <v>0</v>
      </c>
    </row>
    <row r="280" ht="15.3" customHeight="1" spans="1:8">
      <c r="A280" s="84" t="str">
        <f t="shared" si="16"/>
        <v>5</v>
      </c>
      <c r="B280" s="56">
        <v>2040450</v>
      </c>
      <c r="C280" s="90" t="s">
        <v>72</v>
      </c>
      <c r="D280" s="86"/>
      <c r="E280" s="86">
        <v>0</v>
      </c>
      <c r="F280" s="130">
        <v>0</v>
      </c>
      <c r="G280" s="129">
        <f t="shared" si="15"/>
        <v>0</v>
      </c>
      <c r="H280" s="129">
        <f t="shared" si="14"/>
        <v>0</v>
      </c>
    </row>
    <row r="281" ht="15.3" customHeight="1" spans="1:8">
      <c r="A281" s="84" t="str">
        <f t="shared" si="16"/>
        <v>9</v>
      </c>
      <c r="B281" s="56">
        <v>2040499</v>
      </c>
      <c r="C281" s="90" t="s">
        <v>414</v>
      </c>
      <c r="D281" s="86"/>
      <c r="E281" s="86">
        <v>0</v>
      </c>
      <c r="F281" s="130">
        <v>0</v>
      </c>
      <c r="G281" s="129">
        <f t="shared" si="15"/>
        <v>0</v>
      </c>
      <c r="H281" s="129">
        <f t="shared" si="14"/>
        <v>0</v>
      </c>
    </row>
    <row r="282" ht="15.3" customHeight="1" spans="1:8">
      <c r="A282" s="84" t="str">
        <f t="shared" si="16"/>
        <v/>
      </c>
      <c r="B282" s="56">
        <v>20405</v>
      </c>
      <c r="C282" s="85" t="s">
        <v>415</v>
      </c>
      <c r="D282" s="86">
        <f>SUM(D283:D290)</f>
        <v>0</v>
      </c>
      <c r="E282" s="86">
        <f>SUM(E283:E290)</f>
        <v>0</v>
      </c>
      <c r="F282" s="130">
        <f>SUM(F283:F290)</f>
        <v>0</v>
      </c>
      <c r="G282" s="129">
        <f t="shared" si="15"/>
        <v>0</v>
      </c>
      <c r="H282" s="129">
        <f t="shared" si="14"/>
        <v>0</v>
      </c>
    </row>
    <row r="283" ht="15.3" customHeight="1" spans="1:8">
      <c r="A283" s="84" t="str">
        <f t="shared" si="16"/>
        <v>0</v>
      </c>
      <c r="B283" s="56">
        <v>2040501</v>
      </c>
      <c r="C283" s="88" t="s">
        <v>54</v>
      </c>
      <c r="D283" s="86"/>
      <c r="E283" s="86">
        <v>0</v>
      </c>
      <c r="F283" s="130">
        <v>0</v>
      </c>
      <c r="G283" s="129">
        <f t="shared" si="15"/>
        <v>0</v>
      </c>
      <c r="H283" s="129">
        <f t="shared" si="14"/>
        <v>0</v>
      </c>
    </row>
    <row r="284" ht="15.3" customHeight="1" spans="1:8">
      <c r="A284" s="84" t="str">
        <f t="shared" si="16"/>
        <v>0</v>
      </c>
      <c r="B284" s="56">
        <v>2040502</v>
      </c>
      <c r="C284" s="88" t="s">
        <v>56</v>
      </c>
      <c r="D284" s="86"/>
      <c r="E284" s="86">
        <v>0</v>
      </c>
      <c r="F284" s="130">
        <v>0</v>
      </c>
      <c r="G284" s="129">
        <f t="shared" si="15"/>
        <v>0</v>
      </c>
      <c r="H284" s="129">
        <f t="shared" si="14"/>
        <v>0</v>
      </c>
    </row>
    <row r="285" ht="15.3" customHeight="1" spans="1:8">
      <c r="A285" s="84" t="str">
        <f t="shared" si="16"/>
        <v>0</v>
      </c>
      <c r="B285" s="56">
        <v>2040503</v>
      </c>
      <c r="C285" s="88" t="s">
        <v>58</v>
      </c>
      <c r="D285" s="86"/>
      <c r="E285" s="86">
        <v>0</v>
      </c>
      <c r="F285" s="130">
        <v>0</v>
      </c>
      <c r="G285" s="129">
        <f t="shared" si="15"/>
        <v>0</v>
      </c>
      <c r="H285" s="129">
        <f t="shared" si="14"/>
        <v>0</v>
      </c>
    </row>
    <row r="286" ht="15.3" customHeight="1" spans="1:8">
      <c r="A286" s="84" t="str">
        <f t="shared" si="16"/>
        <v>0</v>
      </c>
      <c r="B286" s="56">
        <v>2040504</v>
      </c>
      <c r="C286" s="90" t="s">
        <v>416</v>
      </c>
      <c r="D286" s="86"/>
      <c r="E286" s="86">
        <v>0</v>
      </c>
      <c r="F286" s="130">
        <v>0</v>
      </c>
      <c r="G286" s="129">
        <f t="shared" si="15"/>
        <v>0</v>
      </c>
      <c r="H286" s="129">
        <f t="shared" si="14"/>
        <v>0</v>
      </c>
    </row>
    <row r="287" ht="15.3" customHeight="1" spans="1:8">
      <c r="A287" s="84" t="str">
        <f t="shared" si="16"/>
        <v>0</v>
      </c>
      <c r="B287" s="56">
        <v>2040505</v>
      </c>
      <c r="C287" s="90" t="s">
        <v>417</v>
      </c>
      <c r="D287" s="86"/>
      <c r="E287" s="86">
        <v>0</v>
      </c>
      <c r="F287" s="130">
        <v>0</v>
      </c>
      <c r="G287" s="129">
        <f t="shared" si="15"/>
        <v>0</v>
      </c>
      <c r="H287" s="129">
        <f t="shared" ref="H287:H350" si="17">IFERROR(G287/E287,0)</f>
        <v>0</v>
      </c>
    </row>
    <row r="288" ht="15.3" customHeight="1" spans="1:8">
      <c r="A288" s="84" t="str">
        <f t="shared" si="16"/>
        <v>0</v>
      </c>
      <c r="B288" s="56">
        <v>2040506</v>
      </c>
      <c r="C288" s="90" t="s">
        <v>418</v>
      </c>
      <c r="D288" s="86"/>
      <c r="E288" s="86">
        <v>0</v>
      </c>
      <c r="F288" s="130">
        <v>0</v>
      </c>
      <c r="G288" s="129">
        <f t="shared" si="15"/>
        <v>0</v>
      </c>
      <c r="H288" s="129">
        <f t="shared" si="17"/>
        <v>0</v>
      </c>
    </row>
    <row r="289" ht="15.3" customHeight="1" spans="1:8">
      <c r="A289" s="84" t="str">
        <f t="shared" si="16"/>
        <v>5</v>
      </c>
      <c r="B289" s="56">
        <v>2040550</v>
      </c>
      <c r="C289" s="88" t="s">
        <v>72</v>
      </c>
      <c r="D289" s="86"/>
      <c r="E289" s="86">
        <v>0</v>
      </c>
      <c r="F289" s="130">
        <v>0</v>
      </c>
      <c r="G289" s="129">
        <f t="shared" si="15"/>
        <v>0</v>
      </c>
      <c r="H289" s="129">
        <f t="shared" si="17"/>
        <v>0</v>
      </c>
    </row>
    <row r="290" ht="15.3" customHeight="1" spans="1:8">
      <c r="A290" s="84" t="str">
        <f t="shared" si="16"/>
        <v>9</v>
      </c>
      <c r="B290" s="56">
        <v>2040599</v>
      </c>
      <c r="C290" s="88" t="s">
        <v>419</v>
      </c>
      <c r="D290" s="86"/>
      <c r="E290" s="86">
        <v>0</v>
      </c>
      <c r="F290" s="130">
        <v>0</v>
      </c>
      <c r="G290" s="129">
        <f t="shared" si="15"/>
        <v>0</v>
      </c>
      <c r="H290" s="129">
        <f t="shared" si="17"/>
        <v>0</v>
      </c>
    </row>
    <row r="291" ht="15.3" customHeight="1" spans="1:8">
      <c r="A291" s="84" t="str">
        <f t="shared" si="16"/>
        <v/>
      </c>
      <c r="B291" s="56">
        <v>20406</v>
      </c>
      <c r="C291" s="88" t="s">
        <v>420</v>
      </c>
      <c r="D291" s="86">
        <f>SUM(D292:D304)</f>
        <v>1347</v>
      </c>
      <c r="E291" s="86">
        <f>SUM(E292:E304)</f>
        <v>1349</v>
      </c>
      <c r="F291" s="130">
        <f>SUM(F292:F304)</f>
        <v>1451</v>
      </c>
      <c r="G291" s="129">
        <f t="shared" si="15"/>
        <v>1.07720861172977</v>
      </c>
      <c r="H291" s="129">
        <f t="shared" si="17"/>
        <v>0.000798523804099162</v>
      </c>
    </row>
    <row r="292" ht="15.3" customHeight="1" spans="1:8">
      <c r="A292" s="84" t="str">
        <f t="shared" si="16"/>
        <v>0</v>
      </c>
      <c r="B292" s="56">
        <v>2040601</v>
      </c>
      <c r="C292" s="90" t="s">
        <v>54</v>
      </c>
      <c r="D292" s="86">
        <v>877</v>
      </c>
      <c r="E292" s="86">
        <v>818</v>
      </c>
      <c r="F292" s="130">
        <v>831</v>
      </c>
      <c r="G292" s="129">
        <f t="shared" si="15"/>
        <v>0.947548460661345</v>
      </c>
      <c r="H292" s="129">
        <f t="shared" si="17"/>
        <v>0.00115837220129749</v>
      </c>
    </row>
    <row r="293" ht="15.3" customHeight="1" spans="1:8">
      <c r="A293" s="84" t="str">
        <f t="shared" si="16"/>
        <v>0</v>
      </c>
      <c r="B293" s="56">
        <v>2040602</v>
      </c>
      <c r="C293" s="90" t="s">
        <v>56</v>
      </c>
      <c r="D293" s="86">
        <v>128</v>
      </c>
      <c r="E293" s="86">
        <v>210</v>
      </c>
      <c r="F293" s="130">
        <v>249</v>
      </c>
      <c r="G293" s="129">
        <f t="shared" si="15"/>
        <v>1.9453125</v>
      </c>
      <c r="H293" s="129">
        <f t="shared" si="17"/>
        <v>0.00926339285714286</v>
      </c>
    </row>
    <row r="294" ht="15.3" customHeight="1" spans="1:8">
      <c r="A294" s="84" t="str">
        <f t="shared" si="16"/>
        <v>0</v>
      </c>
      <c r="B294" s="56">
        <v>2040603</v>
      </c>
      <c r="C294" s="90" t="s">
        <v>58</v>
      </c>
      <c r="D294" s="86"/>
      <c r="E294" s="86">
        <v>0</v>
      </c>
      <c r="F294" s="130">
        <v>0</v>
      </c>
      <c r="G294" s="129">
        <f t="shared" si="15"/>
        <v>0</v>
      </c>
      <c r="H294" s="129">
        <f t="shared" si="17"/>
        <v>0</v>
      </c>
    </row>
    <row r="295" ht="15.3" customHeight="1" spans="1:8">
      <c r="A295" s="84" t="str">
        <f t="shared" si="16"/>
        <v>0</v>
      </c>
      <c r="B295" s="56">
        <v>2040604</v>
      </c>
      <c r="C295" s="85" t="s">
        <v>421</v>
      </c>
      <c r="D295" s="86">
        <v>166</v>
      </c>
      <c r="E295" s="86">
        <v>169</v>
      </c>
      <c r="F295" s="130">
        <v>198</v>
      </c>
      <c r="G295" s="129">
        <f t="shared" si="15"/>
        <v>1.19277108433735</v>
      </c>
      <c r="H295" s="129">
        <f t="shared" si="17"/>
        <v>0.00705781706708491</v>
      </c>
    </row>
    <row r="296" ht="15.3" customHeight="1" spans="1:8">
      <c r="A296" s="84" t="str">
        <f t="shared" si="16"/>
        <v>0</v>
      </c>
      <c r="B296" s="56">
        <v>2040605</v>
      </c>
      <c r="C296" s="88" t="s">
        <v>422</v>
      </c>
      <c r="D296" s="86">
        <v>20</v>
      </c>
      <c r="E296" s="86">
        <v>20</v>
      </c>
      <c r="F296" s="130">
        <v>16</v>
      </c>
      <c r="G296" s="129">
        <f t="shared" si="15"/>
        <v>0.8</v>
      </c>
      <c r="H296" s="129">
        <f t="shared" si="17"/>
        <v>0.04</v>
      </c>
    </row>
    <row r="297" ht="15.3" customHeight="1" spans="1:8">
      <c r="A297" s="84" t="str">
        <f t="shared" si="16"/>
        <v>0</v>
      </c>
      <c r="B297" s="56">
        <v>2040606</v>
      </c>
      <c r="C297" s="88" t="s">
        <v>423</v>
      </c>
      <c r="D297" s="86">
        <v>81</v>
      </c>
      <c r="E297" s="86">
        <v>77</v>
      </c>
      <c r="F297" s="130">
        <v>0</v>
      </c>
      <c r="G297" s="129">
        <f t="shared" si="15"/>
        <v>0</v>
      </c>
      <c r="H297" s="129">
        <f t="shared" si="17"/>
        <v>0</v>
      </c>
    </row>
    <row r="298" ht="15.3" customHeight="1" spans="1:8">
      <c r="A298" s="84" t="str">
        <f t="shared" si="16"/>
        <v>0</v>
      </c>
      <c r="B298" s="56">
        <v>2040607</v>
      </c>
      <c r="C298" s="91" t="s">
        <v>424</v>
      </c>
      <c r="D298" s="86">
        <v>25</v>
      </c>
      <c r="E298" s="86">
        <v>9</v>
      </c>
      <c r="F298" s="130">
        <v>109</v>
      </c>
      <c r="G298" s="129">
        <f t="shared" si="15"/>
        <v>4.36</v>
      </c>
      <c r="H298" s="129">
        <f t="shared" si="17"/>
        <v>0.484444444444444</v>
      </c>
    </row>
    <row r="299" ht="15.3" customHeight="1" spans="1:8">
      <c r="A299" s="84" t="str">
        <f t="shared" si="16"/>
        <v>0</v>
      </c>
      <c r="B299" s="56">
        <v>2040608</v>
      </c>
      <c r="C299" s="90" t="s">
        <v>425</v>
      </c>
      <c r="D299" s="86"/>
      <c r="E299" s="86">
        <v>0</v>
      </c>
      <c r="F299" s="130">
        <v>0</v>
      </c>
      <c r="G299" s="129">
        <f t="shared" si="15"/>
        <v>0</v>
      </c>
      <c r="H299" s="129">
        <f t="shared" si="17"/>
        <v>0</v>
      </c>
    </row>
    <row r="300" ht="15.3" customHeight="1" spans="1:8">
      <c r="A300" s="84" t="str">
        <f t="shared" si="16"/>
        <v>1</v>
      </c>
      <c r="B300" s="56">
        <v>2040610</v>
      </c>
      <c r="C300" s="90" t="s">
        <v>426</v>
      </c>
      <c r="D300" s="86">
        <v>44</v>
      </c>
      <c r="E300" s="86">
        <v>39</v>
      </c>
      <c r="F300" s="130">
        <v>42</v>
      </c>
      <c r="G300" s="129">
        <f t="shared" si="15"/>
        <v>0.954545454545455</v>
      </c>
      <c r="H300" s="129">
        <f t="shared" si="17"/>
        <v>0.0244755244755245</v>
      </c>
    </row>
    <row r="301" ht="15.3" customHeight="1" spans="1:8">
      <c r="A301" s="84" t="str">
        <f t="shared" si="16"/>
        <v>1</v>
      </c>
      <c r="B301" s="56">
        <v>2040612</v>
      </c>
      <c r="C301" s="90" t="s">
        <v>427</v>
      </c>
      <c r="D301" s="86">
        <v>6</v>
      </c>
      <c r="E301" s="86">
        <v>7</v>
      </c>
      <c r="F301" s="130">
        <v>6</v>
      </c>
      <c r="G301" s="129">
        <f t="shared" si="15"/>
        <v>1</v>
      </c>
      <c r="H301" s="129">
        <f t="shared" si="17"/>
        <v>0.142857142857143</v>
      </c>
    </row>
    <row r="302" ht="15.3" customHeight="1" spans="1:8">
      <c r="A302" s="84" t="str">
        <f t="shared" si="16"/>
        <v>1</v>
      </c>
      <c r="B302" s="56">
        <v>2040613</v>
      </c>
      <c r="C302" s="90" t="s">
        <v>152</v>
      </c>
      <c r="D302" s="86"/>
      <c r="E302" s="86">
        <v>0</v>
      </c>
      <c r="F302" s="130">
        <v>0</v>
      </c>
      <c r="G302" s="129">
        <f t="shared" si="15"/>
        <v>0</v>
      </c>
      <c r="H302" s="129">
        <f t="shared" si="17"/>
        <v>0</v>
      </c>
    </row>
    <row r="303" ht="15.3" customHeight="1" spans="1:8">
      <c r="A303" s="84" t="str">
        <f t="shared" si="16"/>
        <v>5</v>
      </c>
      <c r="B303" s="56">
        <v>2040650</v>
      </c>
      <c r="C303" s="90" t="s">
        <v>72</v>
      </c>
      <c r="D303" s="86"/>
      <c r="E303" s="86">
        <v>0</v>
      </c>
      <c r="F303" s="130">
        <v>0</v>
      </c>
      <c r="G303" s="129">
        <f t="shared" si="15"/>
        <v>0</v>
      </c>
      <c r="H303" s="129">
        <f t="shared" si="17"/>
        <v>0</v>
      </c>
    </row>
    <row r="304" ht="15.3" customHeight="1" spans="1:8">
      <c r="A304" s="84" t="str">
        <f t="shared" si="16"/>
        <v>9</v>
      </c>
      <c r="B304" s="56">
        <v>2040699</v>
      </c>
      <c r="C304" s="88" t="s">
        <v>428</v>
      </c>
      <c r="D304" s="86"/>
      <c r="E304" s="86">
        <v>0</v>
      </c>
      <c r="F304" s="130">
        <v>0</v>
      </c>
      <c r="G304" s="129">
        <f t="shared" si="15"/>
        <v>0</v>
      </c>
      <c r="H304" s="129">
        <f t="shared" si="17"/>
        <v>0</v>
      </c>
    </row>
    <row r="305" ht="15.3" customHeight="1" spans="1:8">
      <c r="A305" s="84" t="str">
        <f t="shared" si="16"/>
        <v/>
      </c>
      <c r="B305" s="56">
        <v>20407</v>
      </c>
      <c r="C305" s="91" t="s">
        <v>429</v>
      </c>
      <c r="D305" s="86">
        <f>SUM(D306:D314)</f>
        <v>0</v>
      </c>
      <c r="E305" s="86">
        <f>SUM(E306:E314)</f>
        <v>0</v>
      </c>
      <c r="F305" s="130">
        <f>SUM(F306:F314)</f>
        <v>0</v>
      </c>
      <c r="G305" s="129">
        <f t="shared" si="15"/>
        <v>0</v>
      </c>
      <c r="H305" s="129">
        <f t="shared" si="17"/>
        <v>0</v>
      </c>
    </row>
    <row r="306" ht="15.3" customHeight="1" spans="1:8">
      <c r="A306" s="84" t="str">
        <f t="shared" si="16"/>
        <v>0</v>
      </c>
      <c r="B306" s="56">
        <v>2040701</v>
      </c>
      <c r="C306" s="88" t="s">
        <v>54</v>
      </c>
      <c r="D306" s="86"/>
      <c r="E306" s="86">
        <v>0</v>
      </c>
      <c r="F306" s="130">
        <v>0</v>
      </c>
      <c r="G306" s="129">
        <f t="shared" si="15"/>
        <v>0</v>
      </c>
      <c r="H306" s="129">
        <f t="shared" si="17"/>
        <v>0</v>
      </c>
    </row>
    <row r="307" ht="15.3" customHeight="1" spans="1:8">
      <c r="A307" s="84" t="str">
        <f t="shared" si="16"/>
        <v>0</v>
      </c>
      <c r="B307" s="56">
        <v>2040702</v>
      </c>
      <c r="C307" s="90" t="s">
        <v>56</v>
      </c>
      <c r="D307" s="86"/>
      <c r="E307" s="86">
        <v>0</v>
      </c>
      <c r="F307" s="130">
        <v>0</v>
      </c>
      <c r="G307" s="129">
        <f t="shared" si="15"/>
        <v>0</v>
      </c>
      <c r="H307" s="129">
        <f t="shared" si="17"/>
        <v>0</v>
      </c>
    </row>
    <row r="308" ht="15.3" customHeight="1" spans="1:8">
      <c r="A308" s="84" t="str">
        <f t="shared" si="16"/>
        <v>0</v>
      </c>
      <c r="B308" s="56">
        <v>2040703</v>
      </c>
      <c r="C308" s="90" t="s">
        <v>58</v>
      </c>
      <c r="D308" s="86"/>
      <c r="E308" s="86">
        <v>0</v>
      </c>
      <c r="F308" s="130">
        <v>0</v>
      </c>
      <c r="G308" s="129">
        <f t="shared" si="15"/>
        <v>0</v>
      </c>
      <c r="H308" s="129">
        <f t="shared" si="17"/>
        <v>0</v>
      </c>
    </row>
    <row r="309" ht="15.3" customHeight="1" spans="1:8">
      <c r="A309" s="84" t="str">
        <f t="shared" si="16"/>
        <v>0</v>
      </c>
      <c r="B309" s="56">
        <v>2040704</v>
      </c>
      <c r="C309" s="90" t="s">
        <v>430</v>
      </c>
      <c r="D309" s="86"/>
      <c r="E309" s="86">
        <v>0</v>
      </c>
      <c r="F309" s="130">
        <v>0</v>
      </c>
      <c r="G309" s="129">
        <f t="shared" si="15"/>
        <v>0</v>
      </c>
      <c r="H309" s="129">
        <f t="shared" si="17"/>
        <v>0</v>
      </c>
    </row>
    <row r="310" ht="15.3" customHeight="1" spans="1:8">
      <c r="A310" s="84" t="str">
        <f t="shared" si="16"/>
        <v>0</v>
      </c>
      <c r="B310" s="56">
        <v>2040705</v>
      </c>
      <c r="C310" s="85" t="s">
        <v>431</v>
      </c>
      <c r="D310" s="86"/>
      <c r="E310" s="86">
        <v>0</v>
      </c>
      <c r="F310" s="130">
        <v>0</v>
      </c>
      <c r="G310" s="129">
        <f t="shared" si="15"/>
        <v>0</v>
      </c>
      <c r="H310" s="129">
        <f t="shared" si="17"/>
        <v>0</v>
      </c>
    </row>
    <row r="311" ht="15.3" customHeight="1" spans="1:8">
      <c r="A311" s="84" t="str">
        <f t="shared" si="16"/>
        <v>0</v>
      </c>
      <c r="B311" s="56">
        <v>2040706</v>
      </c>
      <c r="C311" s="88" t="s">
        <v>432</v>
      </c>
      <c r="D311" s="86"/>
      <c r="E311" s="86">
        <v>0</v>
      </c>
      <c r="F311" s="130">
        <v>0</v>
      </c>
      <c r="G311" s="129">
        <f t="shared" si="15"/>
        <v>0</v>
      </c>
      <c r="H311" s="129">
        <f t="shared" si="17"/>
        <v>0</v>
      </c>
    </row>
    <row r="312" ht="15.3" customHeight="1" spans="1:8">
      <c r="A312" s="84" t="str">
        <f t="shared" si="16"/>
        <v>0</v>
      </c>
      <c r="B312" s="56">
        <v>2040707</v>
      </c>
      <c r="C312" s="88" t="s">
        <v>152</v>
      </c>
      <c r="D312" s="86"/>
      <c r="E312" s="86">
        <v>0</v>
      </c>
      <c r="F312" s="130">
        <v>0</v>
      </c>
      <c r="G312" s="129">
        <f t="shared" si="15"/>
        <v>0</v>
      </c>
      <c r="H312" s="129">
        <f t="shared" si="17"/>
        <v>0</v>
      </c>
    </row>
    <row r="313" ht="15.3" customHeight="1" spans="1:8">
      <c r="A313" s="84" t="str">
        <f t="shared" si="16"/>
        <v>5</v>
      </c>
      <c r="B313" s="56">
        <v>2040750</v>
      </c>
      <c r="C313" s="88" t="s">
        <v>72</v>
      </c>
      <c r="D313" s="86"/>
      <c r="E313" s="86">
        <v>0</v>
      </c>
      <c r="F313" s="130">
        <v>0</v>
      </c>
      <c r="G313" s="129">
        <f t="shared" si="15"/>
        <v>0</v>
      </c>
      <c r="H313" s="129">
        <f t="shared" si="17"/>
        <v>0</v>
      </c>
    </row>
    <row r="314" ht="15.3" customHeight="1" spans="1:8">
      <c r="A314" s="84" t="str">
        <f t="shared" si="16"/>
        <v>9</v>
      </c>
      <c r="B314" s="56">
        <v>2040799</v>
      </c>
      <c r="C314" s="88" t="s">
        <v>433</v>
      </c>
      <c r="D314" s="86"/>
      <c r="E314" s="86">
        <v>0</v>
      </c>
      <c r="F314" s="130">
        <v>0</v>
      </c>
      <c r="G314" s="129">
        <f t="shared" si="15"/>
        <v>0</v>
      </c>
      <c r="H314" s="129">
        <f t="shared" si="17"/>
        <v>0</v>
      </c>
    </row>
    <row r="315" ht="15.3" customHeight="1" spans="1:8">
      <c r="A315" s="84" t="str">
        <f t="shared" si="16"/>
        <v/>
      </c>
      <c r="B315" s="56">
        <v>20408</v>
      </c>
      <c r="C315" s="90" t="s">
        <v>434</v>
      </c>
      <c r="D315" s="86">
        <f>SUM(D316:D324)</f>
        <v>0</v>
      </c>
      <c r="E315" s="86">
        <f>SUM(E316:E324)</f>
        <v>0</v>
      </c>
      <c r="F315" s="130">
        <f>SUM(F316:F324)</f>
        <v>0</v>
      </c>
      <c r="G315" s="129">
        <f t="shared" si="15"/>
        <v>0</v>
      </c>
      <c r="H315" s="129">
        <f t="shared" si="17"/>
        <v>0</v>
      </c>
    </row>
    <row r="316" ht="15.3" customHeight="1" spans="1:8">
      <c r="A316" s="84" t="str">
        <f t="shared" si="16"/>
        <v>0</v>
      </c>
      <c r="B316" s="56">
        <v>2040801</v>
      </c>
      <c r="C316" s="90" t="s">
        <v>54</v>
      </c>
      <c r="D316" s="86"/>
      <c r="E316" s="86">
        <v>0</v>
      </c>
      <c r="F316" s="130">
        <v>0</v>
      </c>
      <c r="G316" s="129">
        <f t="shared" si="15"/>
        <v>0</v>
      </c>
      <c r="H316" s="129">
        <f t="shared" si="17"/>
        <v>0</v>
      </c>
    </row>
    <row r="317" ht="15.3" customHeight="1" spans="1:8">
      <c r="A317" s="84" t="str">
        <f t="shared" si="16"/>
        <v>0</v>
      </c>
      <c r="B317" s="56">
        <v>2040802</v>
      </c>
      <c r="C317" s="90" t="s">
        <v>56</v>
      </c>
      <c r="D317" s="86"/>
      <c r="E317" s="86">
        <v>0</v>
      </c>
      <c r="F317" s="130">
        <v>0</v>
      </c>
      <c r="G317" s="129">
        <f t="shared" si="15"/>
        <v>0</v>
      </c>
      <c r="H317" s="129">
        <f t="shared" si="17"/>
        <v>0</v>
      </c>
    </row>
    <row r="318" ht="15.3" customHeight="1" spans="1:8">
      <c r="A318" s="84" t="str">
        <f t="shared" si="16"/>
        <v>0</v>
      </c>
      <c r="B318" s="56">
        <v>2040803</v>
      </c>
      <c r="C318" s="88" t="s">
        <v>58</v>
      </c>
      <c r="D318" s="86"/>
      <c r="E318" s="86">
        <v>0</v>
      </c>
      <c r="F318" s="130">
        <v>0</v>
      </c>
      <c r="G318" s="129">
        <f t="shared" si="15"/>
        <v>0</v>
      </c>
      <c r="H318" s="129">
        <f t="shared" si="17"/>
        <v>0</v>
      </c>
    </row>
    <row r="319" ht="15.3" customHeight="1" spans="1:8">
      <c r="A319" s="84" t="str">
        <f t="shared" si="16"/>
        <v>0</v>
      </c>
      <c r="B319" s="56">
        <v>2040804</v>
      </c>
      <c r="C319" s="88" t="s">
        <v>435</v>
      </c>
      <c r="D319" s="86"/>
      <c r="E319" s="86">
        <v>0</v>
      </c>
      <c r="F319" s="130">
        <v>0</v>
      </c>
      <c r="G319" s="129">
        <f t="shared" si="15"/>
        <v>0</v>
      </c>
      <c r="H319" s="129">
        <f t="shared" si="17"/>
        <v>0</v>
      </c>
    </row>
    <row r="320" ht="15.3" customHeight="1" spans="1:8">
      <c r="A320" s="84" t="str">
        <f t="shared" si="16"/>
        <v>0</v>
      </c>
      <c r="B320" s="56">
        <v>2040805</v>
      </c>
      <c r="C320" s="88" t="s">
        <v>436</v>
      </c>
      <c r="D320" s="86"/>
      <c r="E320" s="86">
        <v>0</v>
      </c>
      <c r="F320" s="130">
        <v>0</v>
      </c>
      <c r="G320" s="129">
        <f t="shared" si="15"/>
        <v>0</v>
      </c>
      <c r="H320" s="129">
        <f t="shared" si="17"/>
        <v>0</v>
      </c>
    </row>
    <row r="321" ht="15.3" customHeight="1" spans="1:8">
      <c r="A321" s="84" t="str">
        <f t="shared" si="16"/>
        <v>0</v>
      </c>
      <c r="B321" s="56">
        <v>2040806</v>
      </c>
      <c r="C321" s="90" t="s">
        <v>437</v>
      </c>
      <c r="D321" s="86"/>
      <c r="E321" s="86">
        <v>0</v>
      </c>
      <c r="F321" s="130">
        <v>0</v>
      </c>
      <c r="G321" s="129">
        <f t="shared" si="15"/>
        <v>0</v>
      </c>
      <c r="H321" s="129">
        <f t="shared" si="17"/>
        <v>0</v>
      </c>
    </row>
    <row r="322" ht="15.3" customHeight="1" spans="1:8">
      <c r="A322" s="84" t="str">
        <f t="shared" si="16"/>
        <v>0</v>
      </c>
      <c r="B322" s="56">
        <v>2040807</v>
      </c>
      <c r="C322" s="90" t="s">
        <v>152</v>
      </c>
      <c r="D322" s="86"/>
      <c r="E322" s="86">
        <v>0</v>
      </c>
      <c r="F322" s="130">
        <v>0</v>
      </c>
      <c r="G322" s="129">
        <f t="shared" si="15"/>
        <v>0</v>
      </c>
      <c r="H322" s="129">
        <f t="shared" si="17"/>
        <v>0</v>
      </c>
    </row>
    <row r="323" ht="15.3" customHeight="1" spans="1:8">
      <c r="A323" s="84" t="str">
        <f t="shared" si="16"/>
        <v>5</v>
      </c>
      <c r="B323" s="56">
        <v>2040850</v>
      </c>
      <c r="C323" s="90" t="s">
        <v>72</v>
      </c>
      <c r="D323" s="86"/>
      <c r="E323" s="86">
        <v>0</v>
      </c>
      <c r="F323" s="130">
        <v>0</v>
      </c>
      <c r="G323" s="129">
        <f t="shared" si="15"/>
        <v>0</v>
      </c>
      <c r="H323" s="129">
        <f t="shared" si="17"/>
        <v>0</v>
      </c>
    </row>
    <row r="324" ht="15.3" customHeight="1" spans="1:8">
      <c r="A324" s="84" t="str">
        <f t="shared" si="16"/>
        <v>9</v>
      </c>
      <c r="B324" s="56">
        <v>2040899</v>
      </c>
      <c r="C324" s="90" t="s">
        <v>438</v>
      </c>
      <c r="D324" s="86"/>
      <c r="E324" s="86">
        <v>0</v>
      </c>
      <c r="F324" s="130">
        <v>0</v>
      </c>
      <c r="G324" s="129">
        <f t="shared" si="15"/>
        <v>0</v>
      </c>
      <c r="H324" s="129">
        <f t="shared" si="17"/>
        <v>0</v>
      </c>
    </row>
    <row r="325" ht="15.3" customHeight="1" spans="1:8">
      <c r="A325" s="84" t="str">
        <f t="shared" si="16"/>
        <v/>
      </c>
      <c r="B325" s="56">
        <v>20409</v>
      </c>
      <c r="C325" s="85" t="s">
        <v>439</v>
      </c>
      <c r="D325" s="86">
        <f>SUM(D326:D332)</f>
        <v>0</v>
      </c>
      <c r="E325" s="86">
        <f>SUM(E326:E332)</f>
        <v>0</v>
      </c>
      <c r="F325" s="130">
        <f>SUM(F326:F332)</f>
        <v>0</v>
      </c>
      <c r="G325" s="129">
        <f t="shared" si="15"/>
        <v>0</v>
      </c>
      <c r="H325" s="129">
        <f t="shared" si="17"/>
        <v>0</v>
      </c>
    </row>
    <row r="326" ht="15.3" customHeight="1" spans="1:8">
      <c r="A326" s="84" t="str">
        <f t="shared" si="16"/>
        <v>0</v>
      </c>
      <c r="B326" s="56">
        <v>2040901</v>
      </c>
      <c r="C326" s="88" t="s">
        <v>54</v>
      </c>
      <c r="D326" s="86"/>
      <c r="E326" s="86">
        <v>0</v>
      </c>
      <c r="F326" s="130">
        <v>0</v>
      </c>
      <c r="G326" s="129">
        <f t="shared" si="15"/>
        <v>0</v>
      </c>
      <c r="H326" s="129">
        <f t="shared" si="17"/>
        <v>0</v>
      </c>
    </row>
    <row r="327" ht="15.3" customHeight="1" spans="1:8">
      <c r="A327" s="84" t="str">
        <f t="shared" si="16"/>
        <v>0</v>
      </c>
      <c r="B327" s="56">
        <v>2040902</v>
      </c>
      <c r="C327" s="88" t="s">
        <v>56</v>
      </c>
      <c r="D327" s="86"/>
      <c r="E327" s="86">
        <v>0</v>
      </c>
      <c r="F327" s="130">
        <v>0</v>
      </c>
      <c r="G327" s="129">
        <f t="shared" si="15"/>
        <v>0</v>
      </c>
      <c r="H327" s="129">
        <f t="shared" si="17"/>
        <v>0</v>
      </c>
    </row>
    <row r="328" ht="15.3" customHeight="1" spans="1:8">
      <c r="A328" s="84" t="str">
        <f t="shared" si="16"/>
        <v>0</v>
      </c>
      <c r="B328" s="56">
        <v>2040903</v>
      </c>
      <c r="C328" s="91" t="s">
        <v>58</v>
      </c>
      <c r="D328" s="86"/>
      <c r="E328" s="86">
        <v>0</v>
      </c>
      <c r="F328" s="130">
        <v>0</v>
      </c>
      <c r="G328" s="129">
        <f t="shared" si="15"/>
        <v>0</v>
      </c>
      <c r="H328" s="129">
        <f t="shared" si="17"/>
        <v>0</v>
      </c>
    </row>
    <row r="329" ht="15.3" customHeight="1" spans="1:8">
      <c r="A329" s="84" t="str">
        <f t="shared" si="16"/>
        <v>0</v>
      </c>
      <c r="B329" s="56">
        <v>2040904</v>
      </c>
      <c r="C329" s="92" t="s">
        <v>440</v>
      </c>
      <c r="D329" s="86"/>
      <c r="E329" s="86">
        <v>0</v>
      </c>
      <c r="F329" s="130">
        <v>0</v>
      </c>
      <c r="G329" s="129">
        <f t="shared" ref="G329:G392" si="18">IFERROR(F329/D329,0)</f>
        <v>0</v>
      </c>
      <c r="H329" s="129">
        <f t="shared" si="17"/>
        <v>0</v>
      </c>
    </row>
    <row r="330" ht="15.3" customHeight="1" spans="1:8">
      <c r="A330" s="84" t="str">
        <f t="shared" ref="A330:A393" si="19">MID(B330,6,1)</f>
        <v>0</v>
      </c>
      <c r="B330" s="56">
        <v>2040905</v>
      </c>
      <c r="C330" s="90" t="s">
        <v>441</v>
      </c>
      <c r="D330" s="86"/>
      <c r="E330" s="86">
        <v>0</v>
      </c>
      <c r="F330" s="130">
        <v>0</v>
      </c>
      <c r="G330" s="129">
        <f t="shared" si="18"/>
        <v>0</v>
      </c>
      <c r="H330" s="129">
        <f t="shared" si="17"/>
        <v>0</v>
      </c>
    </row>
    <row r="331" ht="15.3" customHeight="1" spans="1:8">
      <c r="A331" s="84" t="str">
        <f t="shared" si="19"/>
        <v>5</v>
      </c>
      <c r="B331" s="56">
        <v>2040950</v>
      </c>
      <c r="C331" s="90" t="s">
        <v>72</v>
      </c>
      <c r="D331" s="86"/>
      <c r="E331" s="86">
        <v>0</v>
      </c>
      <c r="F331" s="130">
        <v>0</v>
      </c>
      <c r="G331" s="129">
        <f t="shared" si="18"/>
        <v>0</v>
      </c>
      <c r="H331" s="129">
        <f t="shared" si="17"/>
        <v>0</v>
      </c>
    </row>
    <row r="332" ht="15.3" customHeight="1" spans="1:8">
      <c r="A332" s="84" t="str">
        <f t="shared" si="19"/>
        <v>9</v>
      </c>
      <c r="B332" s="56">
        <v>2040999</v>
      </c>
      <c r="C332" s="88" t="s">
        <v>442</v>
      </c>
      <c r="D332" s="86"/>
      <c r="E332" s="86">
        <v>0</v>
      </c>
      <c r="F332" s="130">
        <v>0</v>
      </c>
      <c r="G332" s="129">
        <f t="shared" si="18"/>
        <v>0</v>
      </c>
      <c r="H332" s="129">
        <f t="shared" si="17"/>
        <v>0</v>
      </c>
    </row>
    <row r="333" ht="15.3" customHeight="1" spans="1:8">
      <c r="A333" s="84" t="str">
        <f t="shared" si="19"/>
        <v/>
      </c>
      <c r="B333" s="56">
        <v>20410</v>
      </c>
      <c r="C333" s="88" t="s">
        <v>443</v>
      </c>
      <c r="D333" s="86">
        <f>SUM(D334:D338)</f>
        <v>0</v>
      </c>
      <c r="E333" s="86">
        <f>SUM(E334:E338)</f>
        <v>0</v>
      </c>
      <c r="F333" s="130">
        <f>SUM(F334:F338)</f>
        <v>0</v>
      </c>
      <c r="G333" s="129">
        <f t="shared" si="18"/>
        <v>0</v>
      </c>
      <c r="H333" s="129">
        <f t="shared" si="17"/>
        <v>0</v>
      </c>
    </row>
    <row r="334" ht="15.3" customHeight="1" spans="1:8">
      <c r="A334" s="84" t="str">
        <f t="shared" si="19"/>
        <v>0</v>
      </c>
      <c r="B334" s="56">
        <v>2041001</v>
      </c>
      <c r="C334" s="88" t="s">
        <v>54</v>
      </c>
      <c r="D334" s="86"/>
      <c r="E334" s="86">
        <v>0</v>
      </c>
      <c r="F334" s="130">
        <v>0</v>
      </c>
      <c r="G334" s="129">
        <f t="shared" si="18"/>
        <v>0</v>
      </c>
      <c r="H334" s="129">
        <f t="shared" si="17"/>
        <v>0</v>
      </c>
    </row>
    <row r="335" ht="15.3" customHeight="1" spans="1:8">
      <c r="A335" s="84" t="str">
        <f t="shared" si="19"/>
        <v>0</v>
      </c>
      <c r="B335" s="56">
        <v>2041002</v>
      </c>
      <c r="C335" s="90" t="s">
        <v>56</v>
      </c>
      <c r="D335" s="86"/>
      <c r="E335" s="86">
        <v>0</v>
      </c>
      <c r="F335" s="130">
        <v>0</v>
      </c>
      <c r="G335" s="129">
        <f t="shared" si="18"/>
        <v>0</v>
      </c>
      <c r="H335" s="129">
        <f t="shared" si="17"/>
        <v>0</v>
      </c>
    </row>
    <row r="336" ht="15.3" customHeight="1" spans="1:8">
      <c r="A336" s="84" t="str">
        <f t="shared" si="19"/>
        <v>0</v>
      </c>
      <c r="B336" s="56">
        <v>2041006</v>
      </c>
      <c r="C336" s="88" t="s">
        <v>152</v>
      </c>
      <c r="D336" s="86"/>
      <c r="E336" s="86">
        <v>0</v>
      </c>
      <c r="F336" s="130">
        <v>0</v>
      </c>
      <c r="G336" s="129">
        <f t="shared" si="18"/>
        <v>0</v>
      </c>
      <c r="H336" s="129">
        <f t="shared" si="17"/>
        <v>0</v>
      </c>
    </row>
    <row r="337" ht="15.3" customHeight="1" spans="1:8">
      <c r="A337" s="84" t="str">
        <f t="shared" si="19"/>
        <v>0</v>
      </c>
      <c r="B337" s="56">
        <v>2041007</v>
      </c>
      <c r="C337" s="90" t="s">
        <v>444</v>
      </c>
      <c r="D337" s="86"/>
      <c r="E337" s="86">
        <v>0</v>
      </c>
      <c r="F337" s="130">
        <v>0</v>
      </c>
      <c r="G337" s="129">
        <f t="shared" si="18"/>
        <v>0</v>
      </c>
      <c r="H337" s="129">
        <f t="shared" si="17"/>
        <v>0</v>
      </c>
    </row>
    <row r="338" ht="15.3" customHeight="1" spans="1:8">
      <c r="A338" s="84" t="str">
        <f t="shared" si="19"/>
        <v>9</v>
      </c>
      <c r="B338" s="56">
        <v>2041099</v>
      </c>
      <c r="C338" s="88" t="s">
        <v>445</v>
      </c>
      <c r="D338" s="86"/>
      <c r="E338" s="86">
        <v>0</v>
      </c>
      <c r="F338" s="130">
        <v>0</v>
      </c>
      <c r="G338" s="129">
        <f t="shared" si="18"/>
        <v>0</v>
      </c>
      <c r="H338" s="129">
        <f t="shared" si="17"/>
        <v>0</v>
      </c>
    </row>
    <row r="339" ht="15.3" customHeight="1" spans="1:8">
      <c r="A339" s="84" t="str">
        <f t="shared" si="19"/>
        <v/>
      </c>
      <c r="B339" s="56">
        <v>20499</v>
      </c>
      <c r="C339" s="88" t="s">
        <v>446</v>
      </c>
      <c r="D339" s="86">
        <f>SUM(D340:D341)</f>
        <v>0</v>
      </c>
      <c r="E339" s="86">
        <f>SUM(E340:E341)</f>
        <v>614</v>
      </c>
      <c r="F339" s="130">
        <f>SUM(F340:F341)</f>
        <v>7</v>
      </c>
      <c r="G339" s="129">
        <f t="shared" si="18"/>
        <v>0</v>
      </c>
      <c r="H339" s="129">
        <f t="shared" si="17"/>
        <v>0</v>
      </c>
    </row>
    <row r="340" ht="15.3" customHeight="1" spans="1:8">
      <c r="A340" s="84" t="str">
        <f t="shared" si="19"/>
        <v>0</v>
      </c>
      <c r="B340" s="56">
        <v>2049902</v>
      </c>
      <c r="C340" s="88" t="s">
        <v>447</v>
      </c>
      <c r="D340" s="86"/>
      <c r="E340" s="86">
        <v>10</v>
      </c>
      <c r="F340" s="130">
        <v>1</v>
      </c>
      <c r="G340" s="129">
        <f t="shared" si="18"/>
        <v>0</v>
      </c>
      <c r="H340" s="129">
        <f t="shared" si="17"/>
        <v>0</v>
      </c>
    </row>
    <row r="341" ht="15.3" customHeight="1" spans="1:8">
      <c r="A341" s="84" t="str">
        <f t="shared" si="19"/>
        <v>9</v>
      </c>
      <c r="B341" s="56">
        <v>2049999</v>
      </c>
      <c r="C341" s="88" t="s">
        <v>448</v>
      </c>
      <c r="D341" s="86"/>
      <c r="E341" s="86">
        <v>604</v>
      </c>
      <c r="F341" s="130">
        <v>6</v>
      </c>
      <c r="G341" s="129">
        <f t="shared" si="18"/>
        <v>0</v>
      </c>
      <c r="H341" s="129">
        <f t="shared" si="17"/>
        <v>0</v>
      </c>
    </row>
    <row r="342" ht="15.3" customHeight="1" spans="1:8">
      <c r="A342" s="84" t="str">
        <f t="shared" si="19"/>
        <v/>
      </c>
      <c r="B342" s="56">
        <v>205</v>
      </c>
      <c r="C342" s="85" t="s">
        <v>449</v>
      </c>
      <c r="D342" s="86">
        <f>SUM(D343,D348,D355,D361,D367,D371,D375,D379,D385,D392)</f>
        <v>45697</v>
      </c>
      <c r="E342" s="86">
        <f>SUM(E343,E348,E355,E361,E367,E371,E375,E379,E385,E392)</f>
        <v>63902</v>
      </c>
      <c r="F342" s="130">
        <f>SUM(F343,F348,F355,F361,F367,F371,F375,F379,F385,F392)</f>
        <v>52416</v>
      </c>
      <c r="G342" s="129">
        <f t="shared" si="18"/>
        <v>1.14703372212618</v>
      </c>
      <c r="H342" s="129">
        <f t="shared" si="17"/>
        <v>1.79498876737219e-5</v>
      </c>
    </row>
    <row r="343" ht="15.3" customHeight="1" spans="1:8">
      <c r="A343" s="84" t="str">
        <f t="shared" si="19"/>
        <v/>
      </c>
      <c r="B343" s="56">
        <v>20501</v>
      </c>
      <c r="C343" s="90" t="s">
        <v>450</v>
      </c>
      <c r="D343" s="86">
        <f>SUM(D344:D347)</f>
        <v>1163</v>
      </c>
      <c r="E343" s="86">
        <f>SUM(E344:E347)</f>
        <v>690</v>
      </c>
      <c r="F343" s="130">
        <f>SUM(F344:F347)</f>
        <v>836</v>
      </c>
      <c r="G343" s="129">
        <f t="shared" si="18"/>
        <v>0.718830610490112</v>
      </c>
      <c r="H343" s="129">
        <f t="shared" si="17"/>
        <v>0.00104178349346393</v>
      </c>
    </row>
    <row r="344" ht="15.3" customHeight="1" spans="1:8">
      <c r="A344" s="84" t="str">
        <f t="shared" si="19"/>
        <v>0</v>
      </c>
      <c r="B344" s="56">
        <v>2050101</v>
      </c>
      <c r="C344" s="88" t="s">
        <v>54</v>
      </c>
      <c r="D344" s="86">
        <v>262</v>
      </c>
      <c r="E344" s="86">
        <v>268</v>
      </c>
      <c r="F344" s="130">
        <v>274</v>
      </c>
      <c r="G344" s="129">
        <f t="shared" si="18"/>
        <v>1.04580152671756</v>
      </c>
      <c r="H344" s="129">
        <f t="shared" si="17"/>
        <v>0.00390224450267745</v>
      </c>
    </row>
    <row r="345" ht="15.3" customHeight="1" spans="1:8">
      <c r="A345" s="84" t="str">
        <f t="shared" si="19"/>
        <v>0</v>
      </c>
      <c r="B345" s="56">
        <v>2050102</v>
      </c>
      <c r="C345" s="88" t="s">
        <v>56</v>
      </c>
      <c r="D345" s="86">
        <v>25</v>
      </c>
      <c r="E345" s="86">
        <v>25</v>
      </c>
      <c r="F345" s="130">
        <v>16</v>
      </c>
      <c r="G345" s="129">
        <f t="shared" si="18"/>
        <v>0.64</v>
      </c>
      <c r="H345" s="129">
        <f t="shared" si="17"/>
        <v>0.0256</v>
      </c>
    </row>
    <row r="346" ht="15.3" customHeight="1" spans="1:8">
      <c r="A346" s="84" t="str">
        <f t="shared" si="19"/>
        <v>0</v>
      </c>
      <c r="B346" s="56">
        <v>2050103</v>
      </c>
      <c r="C346" s="88" t="s">
        <v>58</v>
      </c>
      <c r="D346" s="86"/>
      <c r="E346" s="86">
        <v>0</v>
      </c>
      <c r="F346" s="130">
        <v>0</v>
      </c>
      <c r="G346" s="129">
        <f t="shared" si="18"/>
        <v>0</v>
      </c>
      <c r="H346" s="129">
        <f t="shared" si="17"/>
        <v>0</v>
      </c>
    </row>
    <row r="347" ht="15.3" customHeight="1" spans="1:8">
      <c r="A347" s="84" t="str">
        <f t="shared" si="19"/>
        <v>9</v>
      </c>
      <c r="B347" s="56">
        <v>2050199</v>
      </c>
      <c r="C347" s="92" t="s">
        <v>451</v>
      </c>
      <c r="D347" s="86">
        <v>876</v>
      </c>
      <c r="E347" s="86">
        <v>397</v>
      </c>
      <c r="F347" s="130">
        <v>546</v>
      </c>
      <c r="G347" s="129">
        <f t="shared" si="18"/>
        <v>0.623287671232877</v>
      </c>
      <c r="H347" s="129">
        <f t="shared" si="17"/>
        <v>0.00156999413408785</v>
      </c>
    </row>
    <row r="348" ht="15.3" customHeight="1" spans="1:8">
      <c r="A348" s="84" t="str">
        <f t="shared" si="19"/>
        <v/>
      </c>
      <c r="B348" s="56">
        <v>20502</v>
      </c>
      <c r="C348" s="88" t="s">
        <v>452</v>
      </c>
      <c r="D348" s="86">
        <f>SUM(D349:D354)</f>
        <v>40986</v>
      </c>
      <c r="E348" s="86">
        <f>SUM(E349:E354)</f>
        <v>54608</v>
      </c>
      <c r="F348" s="130">
        <f>SUM(F349:F354)</f>
        <v>46460</v>
      </c>
      <c r="G348" s="129">
        <f t="shared" si="18"/>
        <v>1.13355780022447</v>
      </c>
      <c r="H348" s="129">
        <f t="shared" si="17"/>
        <v>2.0758090393797e-5</v>
      </c>
    </row>
    <row r="349" ht="15.3" customHeight="1" spans="1:8">
      <c r="A349" s="84" t="str">
        <f t="shared" si="19"/>
        <v>0</v>
      </c>
      <c r="B349" s="56">
        <v>2050201</v>
      </c>
      <c r="C349" s="88" t="s">
        <v>453</v>
      </c>
      <c r="D349" s="86">
        <v>2165</v>
      </c>
      <c r="E349" s="86">
        <v>5184</v>
      </c>
      <c r="F349" s="130">
        <v>4485</v>
      </c>
      <c r="G349" s="129">
        <f t="shared" si="18"/>
        <v>2.0715935334873</v>
      </c>
      <c r="H349" s="129">
        <f t="shared" si="17"/>
        <v>0.000399612950132581</v>
      </c>
    </row>
    <row r="350" ht="15.3" customHeight="1" spans="1:8">
      <c r="A350" s="84" t="str">
        <f t="shared" si="19"/>
        <v>0</v>
      </c>
      <c r="B350" s="56">
        <v>2050202</v>
      </c>
      <c r="C350" s="88" t="s">
        <v>454</v>
      </c>
      <c r="D350" s="86">
        <v>21403</v>
      </c>
      <c r="E350" s="86">
        <v>23873</v>
      </c>
      <c r="F350" s="130">
        <v>22959</v>
      </c>
      <c r="G350" s="129">
        <f t="shared" si="18"/>
        <v>1.0727000887726</v>
      </c>
      <c r="H350" s="129">
        <f t="shared" si="17"/>
        <v>4.49336107222637e-5</v>
      </c>
    </row>
    <row r="351" ht="15.3" customHeight="1" spans="1:8">
      <c r="A351" s="84" t="str">
        <f t="shared" si="19"/>
        <v>0</v>
      </c>
      <c r="B351" s="56">
        <v>2050203</v>
      </c>
      <c r="C351" s="90" t="s">
        <v>455</v>
      </c>
      <c r="D351" s="86">
        <v>11087</v>
      </c>
      <c r="E351" s="86">
        <v>11541</v>
      </c>
      <c r="F351" s="130">
        <v>11501</v>
      </c>
      <c r="G351" s="129">
        <f t="shared" si="18"/>
        <v>1.03734103003518</v>
      </c>
      <c r="H351" s="129">
        <f t="shared" ref="H351:H414" si="20">IFERROR(G351/E351,0)</f>
        <v>8.98831149844187e-5</v>
      </c>
    </row>
    <row r="352" ht="15.3" customHeight="1" spans="1:8">
      <c r="A352" s="84" t="str">
        <f t="shared" si="19"/>
        <v>0</v>
      </c>
      <c r="B352" s="56">
        <v>2050204</v>
      </c>
      <c r="C352" s="90" t="s">
        <v>456</v>
      </c>
      <c r="D352" s="86">
        <v>6331</v>
      </c>
      <c r="E352" s="86">
        <v>8433</v>
      </c>
      <c r="F352" s="130">
        <v>7272</v>
      </c>
      <c r="G352" s="129">
        <f t="shared" si="18"/>
        <v>1.14863370715527</v>
      </c>
      <c r="H352" s="129">
        <f t="shared" si="20"/>
        <v>0.000136207009030626</v>
      </c>
    </row>
    <row r="353" ht="15.3" customHeight="1" spans="1:8">
      <c r="A353" s="84" t="str">
        <f t="shared" si="19"/>
        <v>0</v>
      </c>
      <c r="B353" s="56">
        <v>2050205</v>
      </c>
      <c r="C353" s="90" t="s">
        <v>457</v>
      </c>
      <c r="D353" s="86"/>
      <c r="E353" s="86">
        <v>0</v>
      </c>
      <c r="F353" s="130">
        <v>0</v>
      </c>
      <c r="G353" s="129">
        <f t="shared" si="18"/>
        <v>0</v>
      </c>
      <c r="H353" s="129">
        <f t="shared" si="20"/>
        <v>0</v>
      </c>
    </row>
    <row r="354" ht="15.3" customHeight="1" spans="1:8">
      <c r="A354" s="84" t="str">
        <f t="shared" si="19"/>
        <v>9</v>
      </c>
      <c r="B354" s="56">
        <v>2050299</v>
      </c>
      <c r="C354" s="88" t="s">
        <v>458</v>
      </c>
      <c r="D354" s="86"/>
      <c r="E354" s="86">
        <v>5577</v>
      </c>
      <c r="F354" s="130">
        <v>243</v>
      </c>
      <c r="G354" s="129">
        <f t="shared" si="18"/>
        <v>0</v>
      </c>
      <c r="H354" s="129">
        <f t="shared" si="20"/>
        <v>0</v>
      </c>
    </row>
    <row r="355" ht="15.3" customHeight="1" spans="1:8">
      <c r="A355" s="84" t="str">
        <f t="shared" si="19"/>
        <v/>
      </c>
      <c r="B355" s="56">
        <v>20503</v>
      </c>
      <c r="C355" s="88" t="s">
        <v>459</v>
      </c>
      <c r="D355" s="86">
        <f>SUM(D356:D360)</f>
        <v>2270</v>
      </c>
      <c r="E355" s="86">
        <f>SUM(E356:E360)</f>
        <v>3808</v>
      </c>
      <c r="F355" s="130">
        <f>SUM(F356:F360)</f>
        <v>3332</v>
      </c>
      <c r="G355" s="129">
        <f t="shared" si="18"/>
        <v>1.46784140969163</v>
      </c>
      <c r="H355" s="129">
        <f t="shared" si="20"/>
        <v>0.000385462555066079</v>
      </c>
    </row>
    <row r="356" ht="15.3" customHeight="1" spans="1:8">
      <c r="A356" s="84" t="str">
        <f t="shared" si="19"/>
        <v>0</v>
      </c>
      <c r="B356" s="56">
        <v>2050301</v>
      </c>
      <c r="C356" s="88" t="s">
        <v>460</v>
      </c>
      <c r="D356" s="86"/>
      <c r="E356" s="86">
        <v>0</v>
      </c>
      <c r="F356" s="130">
        <v>0</v>
      </c>
      <c r="G356" s="129">
        <f t="shared" si="18"/>
        <v>0</v>
      </c>
      <c r="H356" s="129">
        <f t="shared" si="20"/>
        <v>0</v>
      </c>
    </row>
    <row r="357" ht="15.3" customHeight="1" spans="1:8">
      <c r="A357" s="84" t="str">
        <f t="shared" si="19"/>
        <v>0</v>
      </c>
      <c r="B357" s="56">
        <v>2050302</v>
      </c>
      <c r="C357" s="88" t="s">
        <v>461</v>
      </c>
      <c r="D357" s="86">
        <v>2270</v>
      </c>
      <c r="E357" s="86">
        <v>3415</v>
      </c>
      <c r="F357" s="130">
        <v>3288</v>
      </c>
      <c r="G357" s="129">
        <f t="shared" si="18"/>
        <v>1.44845814977974</v>
      </c>
      <c r="H357" s="129">
        <f t="shared" si="20"/>
        <v>0.000424145871092163</v>
      </c>
    </row>
    <row r="358" ht="15.3" customHeight="1" spans="1:8">
      <c r="A358" s="84" t="str">
        <f t="shared" si="19"/>
        <v>0</v>
      </c>
      <c r="B358" s="56">
        <v>2050303</v>
      </c>
      <c r="C358" s="88" t="s">
        <v>462</v>
      </c>
      <c r="D358" s="86"/>
      <c r="E358" s="86">
        <v>0</v>
      </c>
      <c r="F358" s="130">
        <v>0</v>
      </c>
      <c r="G358" s="129">
        <f t="shared" si="18"/>
        <v>0</v>
      </c>
      <c r="H358" s="129">
        <f t="shared" si="20"/>
        <v>0</v>
      </c>
    </row>
    <row r="359" ht="15.3" customHeight="1" spans="1:8">
      <c r="A359" s="84" t="str">
        <f t="shared" si="19"/>
        <v>0</v>
      </c>
      <c r="B359" s="56">
        <v>2050305</v>
      </c>
      <c r="C359" s="90" t="s">
        <v>463</v>
      </c>
      <c r="D359" s="86"/>
      <c r="E359" s="86">
        <v>0</v>
      </c>
      <c r="F359" s="130">
        <v>0</v>
      </c>
      <c r="G359" s="129">
        <f t="shared" si="18"/>
        <v>0</v>
      </c>
      <c r="H359" s="129">
        <f t="shared" si="20"/>
        <v>0</v>
      </c>
    </row>
    <row r="360" ht="15.3" customHeight="1" spans="1:8">
      <c r="A360" s="84" t="str">
        <f t="shared" si="19"/>
        <v>9</v>
      </c>
      <c r="B360" s="56">
        <v>2050399</v>
      </c>
      <c r="C360" s="90" t="s">
        <v>464</v>
      </c>
      <c r="D360" s="86"/>
      <c r="E360" s="86">
        <v>393</v>
      </c>
      <c r="F360" s="130">
        <v>44</v>
      </c>
      <c r="G360" s="129">
        <f t="shared" si="18"/>
        <v>0</v>
      </c>
      <c r="H360" s="129">
        <f t="shared" si="20"/>
        <v>0</v>
      </c>
    </row>
    <row r="361" ht="15.3" customHeight="1" spans="1:8">
      <c r="A361" s="84" t="str">
        <f t="shared" si="19"/>
        <v/>
      </c>
      <c r="B361" s="56">
        <v>20504</v>
      </c>
      <c r="C361" s="85" t="s">
        <v>465</v>
      </c>
      <c r="D361" s="86">
        <f>SUM(D362:D366)</f>
        <v>0</v>
      </c>
      <c r="E361" s="86">
        <f>SUM(E362:E366)</f>
        <v>0</v>
      </c>
      <c r="F361" s="130">
        <f>SUM(F362:F366)</f>
        <v>0</v>
      </c>
      <c r="G361" s="129">
        <f t="shared" si="18"/>
        <v>0</v>
      </c>
      <c r="H361" s="129">
        <f t="shared" si="20"/>
        <v>0</v>
      </c>
    </row>
    <row r="362" ht="15.3" customHeight="1" spans="1:8">
      <c r="A362" s="84" t="str">
        <f t="shared" si="19"/>
        <v>0</v>
      </c>
      <c r="B362" s="56">
        <v>2050401</v>
      </c>
      <c r="C362" s="88" t="s">
        <v>466</v>
      </c>
      <c r="D362" s="86"/>
      <c r="E362" s="86">
        <v>0</v>
      </c>
      <c r="F362" s="130">
        <v>0</v>
      </c>
      <c r="G362" s="129">
        <f t="shared" si="18"/>
        <v>0</v>
      </c>
      <c r="H362" s="129">
        <f t="shared" si="20"/>
        <v>0</v>
      </c>
    </row>
    <row r="363" ht="15.3" customHeight="1" spans="1:8">
      <c r="A363" s="84" t="str">
        <f t="shared" si="19"/>
        <v>0</v>
      </c>
      <c r="B363" s="56">
        <v>2050402</v>
      </c>
      <c r="C363" s="88" t="s">
        <v>467</v>
      </c>
      <c r="D363" s="86"/>
      <c r="E363" s="86">
        <v>0</v>
      </c>
      <c r="F363" s="130">
        <v>0</v>
      </c>
      <c r="G363" s="129">
        <f t="shared" si="18"/>
        <v>0</v>
      </c>
      <c r="H363" s="129">
        <f t="shared" si="20"/>
        <v>0</v>
      </c>
    </row>
    <row r="364" ht="15.3" customHeight="1" spans="1:8">
      <c r="A364" s="84" t="str">
        <f t="shared" si="19"/>
        <v>0</v>
      </c>
      <c r="B364" s="56">
        <v>2050403</v>
      </c>
      <c r="C364" s="88" t="s">
        <v>468</v>
      </c>
      <c r="D364" s="86"/>
      <c r="E364" s="86">
        <v>0</v>
      </c>
      <c r="F364" s="130">
        <v>0</v>
      </c>
      <c r="G364" s="129">
        <f t="shared" si="18"/>
        <v>0</v>
      </c>
      <c r="H364" s="129">
        <f t="shared" si="20"/>
        <v>0</v>
      </c>
    </row>
    <row r="365" ht="15.3" customHeight="1" spans="1:8">
      <c r="A365" s="84" t="str">
        <f t="shared" si="19"/>
        <v>0</v>
      </c>
      <c r="B365" s="56">
        <v>2050404</v>
      </c>
      <c r="C365" s="90" t="s">
        <v>469</v>
      </c>
      <c r="D365" s="86"/>
      <c r="E365" s="86">
        <v>0</v>
      </c>
      <c r="F365" s="130">
        <v>0</v>
      </c>
      <c r="G365" s="129">
        <f t="shared" si="18"/>
        <v>0</v>
      </c>
      <c r="H365" s="129">
        <f t="shared" si="20"/>
        <v>0</v>
      </c>
    </row>
    <row r="366" ht="15.3" customHeight="1" spans="1:8">
      <c r="A366" s="84" t="str">
        <f t="shared" si="19"/>
        <v>9</v>
      </c>
      <c r="B366" s="56">
        <v>2050499</v>
      </c>
      <c r="C366" s="90" t="s">
        <v>470</v>
      </c>
      <c r="D366" s="86"/>
      <c r="E366" s="86">
        <v>0</v>
      </c>
      <c r="F366" s="130">
        <v>0</v>
      </c>
      <c r="G366" s="129">
        <f t="shared" si="18"/>
        <v>0</v>
      </c>
      <c r="H366" s="129">
        <f t="shared" si="20"/>
        <v>0</v>
      </c>
    </row>
    <row r="367" ht="15.3" customHeight="1" spans="1:8">
      <c r="A367" s="84" t="str">
        <f t="shared" si="19"/>
        <v/>
      </c>
      <c r="B367" s="56">
        <v>20505</v>
      </c>
      <c r="C367" s="90" t="s">
        <v>471</v>
      </c>
      <c r="D367" s="86">
        <f>SUM(D368:D370)</f>
        <v>0</v>
      </c>
      <c r="E367" s="86">
        <f>SUM(E368:E370)</f>
        <v>0</v>
      </c>
      <c r="F367" s="130">
        <f>SUM(F368:F370)</f>
        <v>0</v>
      </c>
      <c r="G367" s="129">
        <f t="shared" si="18"/>
        <v>0</v>
      </c>
      <c r="H367" s="129">
        <f t="shared" si="20"/>
        <v>0</v>
      </c>
    </row>
    <row r="368" ht="15.3" customHeight="1" spans="1:8">
      <c r="A368" s="84" t="str">
        <f t="shared" si="19"/>
        <v>0</v>
      </c>
      <c r="B368" s="56">
        <v>2050501</v>
      </c>
      <c r="C368" s="88" t="s">
        <v>472</v>
      </c>
      <c r="D368" s="86"/>
      <c r="E368" s="86">
        <v>0</v>
      </c>
      <c r="F368" s="130">
        <v>0</v>
      </c>
      <c r="G368" s="129">
        <f t="shared" si="18"/>
        <v>0</v>
      </c>
      <c r="H368" s="129">
        <f t="shared" si="20"/>
        <v>0</v>
      </c>
    </row>
    <row r="369" ht="15.3" customHeight="1" spans="1:8">
      <c r="A369" s="84" t="str">
        <f t="shared" si="19"/>
        <v>0</v>
      </c>
      <c r="B369" s="56">
        <v>2050502</v>
      </c>
      <c r="C369" s="88" t="s">
        <v>473</v>
      </c>
      <c r="D369" s="86"/>
      <c r="E369" s="86">
        <v>0</v>
      </c>
      <c r="F369" s="130">
        <v>0</v>
      </c>
      <c r="G369" s="129">
        <f t="shared" si="18"/>
        <v>0</v>
      </c>
      <c r="H369" s="129">
        <f t="shared" si="20"/>
        <v>0</v>
      </c>
    </row>
    <row r="370" ht="15.3" customHeight="1" spans="1:8">
      <c r="A370" s="84" t="str">
        <f t="shared" si="19"/>
        <v>9</v>
      </c>
      <c r="B370" s="56">
        <v>2050599</v>
      </c>
      <c r="C370" s="88" t="s">
        <v>474</v>
      </c>
      <c r="D370" s="86"/>
      <c r="E370" s="86">
        <v>0</v>
      </c>
      <c r="F370" s="130">
        <v>0</v>
      </c>
      <c r="G370" s="129">
        <f t="shared" si="18"/>
        <v>0</v>
      </c>
      <c r="H370" s="129">
        <f t="shared" si="20"/>
        <v>0</v>
      </c>
    </row>
    <row r="371" ht="15.3" customHeight="1" spans="1:8">
      <c r="A371" s="84" t="str">
        <f t="shared" si="19"/>
        <v/>
      </c>
      <c r="B371" s="56">
        <v>20506</v>
      </c>
      <c r="C371" s="90" t="s">
        <v>475</v>
      </c>
      <c r="D371" s="86">
        <f>SUM(D372:D374)</f>
        <v>0</v>
      </c>
      <c r="E371" s="86">
        <f>SUM(E372:E374)</f>
        <v>0</v>
      </c>
      <c r="F371" s="130">
        <f>SUM(F372:F374)</f>
        <v>0</v>
      </c>
      <c r="G371" s="129">
        <f t="shared" si="18"/>
        <v>0</v>
      </c>
      <c r="H371" s="129">
        <f t="shared" si="20"/>
        <v>0</v>
      </c>
    </row>
    <row r="372" ht="15.3" customHeight="1" spans="1:8">
      <c r="A372" s="84" t="str">
        <f t="shared" si="19"/>
        <v>0</v>
      </c>
      <c r="B372" s="56">
        <v>2050601</v>
      </c>
      <c r="C372" s="90" t="s">
        <v>476</v>
      </c>
      <c r="D372" s="86"/>
      <c r="E372" s="86">
        <v>0</v>
      </c>
      <c r="F372" s="130">
        <v>0</v>
      </c>
      <c r="G372" s="129">
        <f t="shared" si="18"/>
        <v>0</v>
      </c>
      <c r="H372" s="129">
        <f t="shared" si="20"/>
        <v>0</v>
      </c>
    </row>
    <row r="373" ht="15.3" customHeight="1" spans="1:8">
      <c r="A373" s="84" t="str">
        <f t="shared" si="19"/>
        <v>0</v>
      </c>
      <c r="B373" s="56">
        <v>2050602</v>
      </c>
      <c r="C373" s="90" t="s">
        <v>477</v>
      </c>
      <c r="D373" s="86"/>
      <c r="E373" s="86">
        <v>0</v>
      </c>
      <c r="F373" s="130">
        <v>0</v>
      </c>
      <c r="G373" s="129">
        <f t="shared" si="18"/>
        <v>0</v>
      </c>
      <c r="H373" s="129">
        <f t="shared" si="20"/>
        <v>0</v>
      </c>
    </row>
    <row r="374" ht="15.3" customHeight="1" spans="1:8">
      <c r="A374" s="84" t="str">
        <f t="shared" si="19"/>
        <v>9</v>
      </c>
      <c r="B374" s="56">
        <v>2050699</v>
      </c>
      <c r="C374" s="85" t="s">
        <v>478</v>
      </c>
      <c r="D374" s="86"/>
      <c r="E374" s="86">
        <v>0</v>
      </c>
      <c r="F374" s="130">
        <v>0</v>
      </c>
      <c r="G374" s="129">
        <f t="shared" si="18"/>
        <v>0</v>
      </c>
      <c r="H374" s="129">
        <f t="shared" si="20"/>
        <v>0</v>
      </c>
    </row>
    <row r="375" ht="15.3" customHeight="1" spans="1:8">
      <c r="A375" s="84" t="str">
        <f t="shared" si="19"/>
        <v/>
      </c>
      <c r="B375" s="56">
        <v>20507</v>
      </c>
      <c r="C375" s="88" t="s">
        <v>479</v>
      </c>
      <c r="D375" s="86">
        <f>SUM(D376:D378)</f>
        <v>0</v>
      </c>
      <c r="E375" s="86">
        <f>SUM(E376:E378)</f>
        <v>78</v>
      </c>
      <c r="F375" s="130">
        <f>SUM(F376:F378)</f>
        <v>0</v>
      </c>
      <c r="G375" s="129">
        <f t="shared" si="18"/>
        <v>0</v>
      </c>
      <c r="H375" s="129">
        <f t="shared" si="20"/>
        <v>0</v>
      </c>
    </row>
    <row r="376" ht="15.3" customHeight="1" spans="1:8">
      <c r="A376" s="84" t="str">
        <f t="shared" si="19"/>
        <v>0</v>
      </c>
      <c r="B376" s="56">
        <v>2050701</v>
      </c>
      <c r="C376" s="88" t="s">
        <v>480</v>
      </c>
      <c r="D376" s="86"/>
      <c r="E376" s="86">
        <v>78</v>
      </c>
      <c r="F376" s="130">
        <v>0</v>
      </c>
      <c r="G376" s="129">
        <f t="shared" si="18"/>
        <v>0</v>
      </c>
      <c r="H376" s="129">
        <f t="shared" si="20"/>
        <v>0</v>
      </c>
    </row>
    <row r="377" ht="15.3" customHeight="1" spans="1:8">
      <c r="A377" s="84" t="str">
        <f t="shared" si="19"/>
        <v>0</v>
      </c>
      <c r="B377" s="56">
        <v>2050702</v>
      </c>
      <c r="C377" s="88" t="s">
        <v>481</v>
      </c>
      <c r="D377" s="86"/>
      <c r="E377" s="86">
        <v>0</v>
      </c>
      <c r="F377" s="130">
        <v>0</v>
      </c>
      <c r="G377" s="129">
        <f t="shared" si="18"/>
        <v>0</v>
      </c>
      <c r="H377" s="129">
        <f t="shared" si="20"/>
        <v>0</v>
      </c>
    </row>
    <row r="378" ht="15.3" customHeight="1" spans="1:8">
      <c r="A378" s="84" t="str">
        <f t="shared" si="19"/>
        <v>9</v>
      </c>
      <c r="B378" s="56">
        <v>2050799</v>
      </c>
      <c r="C378" s="90" t="s">
        <v>482</v>
      </c>
      <c r="D378" s="86"/>
      <c r="E378" s="86">
        <v>0</v>
      </c>
      <c r="F378" s="130">
        <v>0</v>
      </c>
      <c r="G378" s="129">
        <f t="shared" si="18"/>
        <v>0</v>
      </c>
      <c r="H378" s="129">
        <f t="shared" si="20"/>
        <v>0</v>
      </c>
    </row>
    <row r="379" ht="15.3" customHeight="1" spans="1:8">
      <c r="A379" s="84" t="str">
        <f t="shared" si="19"/>
        <v/>
      </c>
      <c r="B379" s="56">
        <v>20508</v>
      </c>
      <c r="C379" s="90" t="s">
        <v>483</v>
      </c>
      <c r="D379" s="86">
        <f>SUM(D380:D384)</f>
        <v>353</v>
      </c>
      <c r="E379" s="86">
        <f>SUM(E380:E384)</f>
        <v>1266</v>
      </c>
      <c r="F379" s="130">
        <f>SUM(F380:F384)</f>
        <v>302</v>
      </c>
      <c r="G379" s="129">
        <f t="shared" si="18"/>
        <v>0.855524079320113</v>
      </c>
      <c r="H379" s="129">
        <f t="shared" si="20"/>
        <v>0.000675769414944797</v>
      </c>
    </row>
    <row r="380" ht="15.3" customHeight="1" spans="1:8">
      <c r="A380" s="84" t="str">
        <f t="shared" si="19"/>
        <v>0</v>
      </c>
      <c r="B380" s="56">
        <v>2050801</v>
      </c>
      <c r="C380" s="90" t="s">
        <v>484</v>
      </c>
      <c r="D380" s="86"/>
      <c r="E380" s="86">
        <v>0</v>
      </c>
      <c r="F380" s="130">
        <v>0</v>
      </c>
      <c r="G380" s="129">
        <f t="shared" si="18"/>
        <v>0</v>
      </c>
      <c r="H380" s="129">
        <f t="shared" si="20"/>
        <v>0</v>
      </c>
    </row>
    <row r="381" ht="15.3" customHeight="1" spans="1:8">
      <c r="A381" s="84" t="str">
        <f t="shared" si="19"/>
        <v>0</v>
      </c>
      <c r="B381" s="56">
        <v>2050802</v>
      </c>
      <c r="C381" s="88" t="s">
        <v>485</v>
      </c>
      <c r="D381" s="86">
        <v>353</v>
      </c>
      <c r="E381" s="86">
        <v>1266</v>
      </c>
      <c r="F381" s="130">
        <v>302</v>
      </c>
      <c r="G381" s="129">
        <f t="shared" si="18"/>
        <v>0.855524079320113</v>
      </c>
      <c r="H381" s="129">
        <f t="shared" si="20"/>
        <v>0.000675769414944797</v>
      </c>
    </row>
    <row r="382" ht="15.3" customHeight="1" spans="1:8">
      <c r="A382" s="84" t="str">
        <f t="shared" si="19"/>
        <v>0</v>
      </c>
      <c r="B382" s="56">
        <v>2050803</v>
      </c>
      <c r="C382" s="88" t="s">
        <v>486</v>
      </c>
      <c r="D382" s="86"/>
      <c r="E382" s="86">
        <v>0</v>
      </c>
      <c r="F382" s="130">
        <v>0</v>
      </c>
      <c r="G382" s="129">
        <f t="shared" si="18"/>
        <v>0</v>
      </c>
      <c r="H382" s="129">
        <f t="shared" si="20"/>
        <v>0</v>
      </c>
    </row>
    <row r="383" ht="15.3" customHeight="1" spans="1:8">
      <c r="A383" s="84" t="str">
        <f t="shared" si="19"/>
        <v>0</v>
      </c>
      <c r="B383" s="56">
        <v>2050804</v>
      </c>
      <c r="C383" s="88" t="s">
        <v>487</v>
      </c>
      <c r="D383" s="86"/>
      <c r="E383" s="86">
        <v>0</v>
      </c>
      <c r="F383" s="130">
        <v>0</v>
      </c>
      <c r="G383" s="129">
        <f t="shared" si="18"/>
        <v>0</v>
      </c>
      <c r="H383" s="129">
        <f t="shared" si="20"/>
        <v>0</v>
      </c>
    </row>
    <row r="384" ht="15.3" customHeight="1" spans="1:8">
      <c r="A384" s="84" t="str">
        <f t="shared" si="19"/>
        <v>9</v>
      </c>
      <c r="B384" s="56">
        <v>2050899</v>
      </c>
      <c r="C384" s="88" t="s">
        <v>488</v>
      </c>
      <c r="D384" s="86"/>
      <c r="E384" s="86">
        <v>0</v>
      </c>
      <c r="F384" s="130">
        <v>0</v>
      </c>
      <c r="G384" s="129">
        <f t="shared" si="18"/>
        <v>0</v>
      </c>
      <c r="H384" s="129">
        <f t="shared" si="20"/>
        <v>0</v>
      </c>
    </row>
    <row r="385" ht="15.3" customHeight="1" spans="1:8">
      <c r="A385" s="84" t="str">
        <f t="shared" si="19"/>
        <v/>
      </c>
      <c r="B385" s="56">
        <v>20509</v>
      </c>
      <c r="C385" s="88" t="s">
        <v>489</v>
      </c>
      <c r="D385" s="86">
        <f>SUM(D386:D391)</f>
        <v>925</v>
      </c>
      <c r="E385" s="86">
        <f>SUM(E386:E391)</f>
        <v>1628</v>
      </c>
      <c r="F385" s="130">
        <f>SUM(F386:F391)</f>
        <v>1016</v>
      </c>
      <c r="G385" s="129">
        <f t="shared" si="18"/>
        <v>1.09837837837838</v>
      </c>
      <c r="H385" s="129">
        <f t="shared" si="20"/>
        <v>0.000674679593598513</v>
      </c>
    </row>
    <row r="386" ht="15.3" customHeight="1" spans="1:8">
      <c r="A386" s="84" t="str">
        <f t="shared" si="19"/>
        <v>0</v>
      </c>
      <c r="B386" s="56">
        <v>2050901</v>
      </c>
      <c r="C386" s="90" t="s">
        <v>490</v>
      </c>
      <c r="D386" s="86"/>
      <c r="E386" s="86">
        <v>0</v>
      </c>
      <c r="F386" s="130">
        <v>0</v>
      </c>
      <c r="G386" s="129">
        <f t="shared" si="18"/>
        <v>0</v>
      </c>
      <c r="H386" s="129">
        <f t="shared" si="20"/>
        <v>0</v>
      </c>
    </row>
    <row r="387" ht="15.3" customHeight="1" spans="1:8">
      <c r="A387" s="84" t="str">
        <f t="shared" si="19"/>
        <v>0</v>
      </c>
      <c r="B387" s="56">
        <v>2050902</v>
      </c>
      <c r="C387" s="90" t="s">
        <v>491</v>
      </c>
      <c r="D387" s="86"/>
      <c r="E387" s="86">
        <v>0</v>
      </c>
      <c r="F387" s="130">
        <v>0</v>
      </c>
      <c r="G387" s="129">
        <f t="shared" si="18"/>
        <v>0</v>
      </c>
      <c r="H387" s="129">
        <f t="shared" si="20"/>
        <v>0</v>
      </c>
    </row>
    <row r="388" ht="15.3" customHeight="1" spans="1:8">
      <c r="A388" s="84" t="str">
        <f t="shared" si="19"/>
        <v>0</v>
      </c>
      <c r="B388" s="56">
        <v>2050903</v>
      </c>
      <c r="C388" s="90" t="s">
        <v>492</v>
      </c>
      <c r="D388" s="86"/>
      <c r="E388" s="86">
        <v>0</v>
      </c>
      <c r="F388" s="130">
        <v>0</v>
      </c>
      <c r="G388" s="129">
        <f t="shared" si="18"/>
        <v>0</v>
      </c>
      <c r="H388" s="129">
        <f t="shared" si="20"/>
        <v>0</v>
      </c>
    </row>
    <row r="389" ht="15.3" customHeight="1" spans="1:8">
      <c r="A389" s="84" t="str">
        <f t="shared" si="19"/>
        <v>0</v>
      </c>
      <c r="B389" s="56">
        <v>2050904</v>
      </c>
      <c r="C389" s="85" t="s">
        <v>493</v>
      </c>
      <c r="D389" s="86"/>
      <c r="E389" s="86">
        <v>0</v>
      </c>
      <c r="F389" s="130">
        <v>0</v>
      </c>
      <c r="G389" s="129">
        <f t="shared" si="18"/>
        <v>0</v>
      </c>
      <c r="H389" s="129">
        <f t="shared" si="20"/>
        <v>0</v>
      </c>
    </row>
    <row r="390" ht="15.3" customHeight="1" spans="1:8">
      <c r="A390" s="84" t="str">
        <f t="shared" si="19"/>
        <v>0</v>
      </c>
      <c r="B390" s="56">
        <v>2050905</v>
      </c>
      <c r="C390" s="88" t="s">
        <v>494</v>
      </c>
      <c r="D390" s="86"/>
      <c r="E390" s="86">
        <v>0</v>
      </c>
      <c r="F390" s="130">
        <v>0</v>
      </c>
      <c r="G390" s="129">
        <f t="shared" si="18"/>
        <v>0</v>
      </c>
      <c r="H390" s="129">
        <f t="shared" si="20"/>
        <v>0</v>
      </c>
    </row>
    <row r="391" ht="15.3" customHeight="1" spans="1:8">
      <c r="A391" s="84" t="str">
        <f t="shared" si="19"/>
        <v>9</v>
      </c>
      <c r="B391" s="56">
        <v>2050999</v>
      </c>
      <c r="C391" s="88" t="s">
        <v>495</v>
      </c>
      <c r="D391" s="86">
        <v>925</v>
      </c>
      <c r="E391" s="86">
        <v>1628</v>
      </c>
      <c r="F391" s="130">
        <v>1016</v>
      </c>
      <c r="G391" s="129">
        <f t="shared" si="18"/>
        <v>1.09837837837838</v>
      </c>
      <c r="H391" s="129">
        <f t="shared" si="20"/>
        <v>0.000674679593598513</v>
      </c>
    </row>
    <row r="392" ht="15.3" customHeight="1" spans="1:8">
      <c r="A392" s="84" t="str">
        <f t="shared" si="19"/>
        <v>9</v>
      </c>
      <c r="B392" s="56">
        <v>2059999</v>
      </c>
      <c r="C392" s="88" t="s">
        <v>496</v>
      </c>
      <c r="D392" s="86"/>
      <c r="E392" s="86">
        <v>1824</v>
      </c>
      <c r="F392" s="130">
        <v>470</v>
      </c>
      <c r="G392" s="129">
        <f t="shared" si="18"/>
        <v>0</v>
      </c>
      <c r="H392" s="129">
        <f t="shared" si="20"/>
        <v>0</v>
      </c>
    </row>
    <row r="393" ht="15.3" customHeight="1" spans="1:8">
      <c r="A393" s="84" t="str">
        <f t="shared" si="19"/>
        <v/>
      </c>
      <c r="B393" s="56">
        <v>206</v>
      </c>
      <c r="C393" s="85" t="s">
        <v>497</v>
      </c>
      <c r="D393" s="86">
        <f>SUM(D394,D399,D408,D414,D419,D424,D429,D436,D440,D444)</f>
        <v>1705</v>
      </c>
      <c r="E393" s="86">
        <f>SUM(E394,E399,E408,E414,E419,E424,E429,E436,E440,E444)</f>
        <v>4058</v>
      </c>
      <c r="F393" s="130">
        <f>SUM(F394,F399,F408,F414,F419,F424,F429,F436,F440,F444)</f>
        <v>2040</v>
      </c>
      <c r="G393" s="129">
        <f t="shared" ref="G393:G456" si="21">IFERROR(F393/D393,0)</f>
        <v>1.19648093841642</v>
      </c>
      <c r="H393" s="129">
        <f t="shared" si="20"/>
        <v>0.000294844982359887</v>
      </c>
    </row>
    <row r="394" ht="15.3" customHeight="1" spans="1:8">
      <c r="A394" s="84" t="str">
        <f t="shared" ref="A394:A457" si="22">MID(B394,6,1)</f>
        <v/>
      </c>
      <c r="B394" s="56">
        <v>20601</v>
      </c>
      <c r="C394" s="90" t="s">
        <v>498</v>
      </c>
      <c r="D394" s="86">
        <f>SUM(D395:D398)</f>
        <v>305</v>
      </c>
      <c r="E394" s="86">
        <f>SUM(E395:E398)</f>
        <v>256</v>
      </c>
      <c r="F394" s="130">
        <f>SUM(F395:F398)</f>
        <v>290</v>
      </c>
      <c r="G394" s="129">
        <f t="shared" si="21"/>
        <v>0.950819672131147</v>
      </c>
      <c r="H394" s="129">
        <f t="shared" si="20"/>
        <v>0.00371413934426229</v>
      </c>
    </row>
    <row r="395" ht="15.3" customHeight="1" spans="1:8">
      <c r="A395" s="84" t="str">
        <f t="shared" si="22"/>
        <v>0</v>
      </c>
      <c r="B395" s="56">
        <v>2060101</v>
      </c>
      <c r="C395" s="88" t="s">
        <v>54</v>
      </c>
      <c r="D395" s="86">
        <v>305</v>
      </c>
      <c r="E395" s="86">
        <v>279</v>
      </c>
      <c r="F395" s="130">
        <v>286</v>
      </c>
      <c r="G395" s="129">
        <f t="shared" si="21"/>
        <v>0.937704918032787</v>
      </c>
      <c r="H395" s="129">
        <f t="shared" si="20"/>
        <v>0.00336094952699924</v>
      </c>
    </row>
    <row r="396" ht="15.3" customHeight="1" spans="1:8">
      <c r="A396" s="84" t="str">
        <f t="shared" si="22"/>
        <v>0</v>
      </c>
      <c r="B396" s="56">
        <v>2060102</v>
      </c>
      <c r="C396" s="88" t="s">
        <v>56</v>
      </c>
      <c r="D396" s="86"/>
      <c r="E396" s="86">
        <v>7</v>
      </c>
      <c r="F396" s="130">
        <v>4</v>
      </c>
      <c r="G396" s="129">
        <f t="shared" si="21"/>
        <v>0</v>
      </c>
      <c r="H396" s="129">
        <f t="shared" si="20"/>
        <v>0</v>
      </c>
    </row>
    <row r="397" ht="15.3" customHeight="1" spans="1:8">
      <c r="A397" s="84" t="str">
        <f t="shared" si="22"/>
        <v>0</v>
      </c>
      <c r="B397" s="56">
        <v>2060103</v>
      </c>
      <c r="C397" s="88" t="s">
        <v>58</v>
      </c>
      <c r="D397" s="86"/>
      <c r="E397" s="86">
        <v>0</v>
      </c>
      <c r="F397" s="130">
        <v>0</v>
      </c>
      <c r="G397" s="129">
        <f t="shared" si="21"/>
        <v>0</v>
      </c>
      <c r="H397" s="129">
        <f t="shared" si="20"/>
        <v>0</v>
      </c>
    </row>
    <row r="398" ht="15.3" customHeight="1" spans="1:8">
      <c r="A398" s="84" t="str">
        <f t="shared" si="22"/>
        <v>9</v>
      </c>
      <c r="B398" s="56">
        <v>2060199</v>
      </c>
      <c r="C398" s="90" t="s">
        <v>499</v>
      </c>
      <c r="D398" s="86"/>
      <c r="E398" s="86">
        <v>-30</v>
      </c>
      <c r="F398" s="130">
        <v>0</v>
      </c>
      <c r="G398" s="129">
        <f t="shared" si="21"/>
        <v>0</v>
      </c>
      <c r="H398" s="129">
        <f t="shared" si="20"/>
        <v>0</v>
      </c>
    </row>
    <row r="399" ht="15.3" customHeight="1" spans="1:8">
      <c r="A399" s="84" t="str">
        <f t="shared" si="22"/>
        <v/>
      </c>
      <c r="B399" s="56">
        <v>20602</v>
      </c>
      <c r="C399" s="88" t="s">
        <v>500</v>
      </c>
      <c r="D399" s="86">
        <f>SUM(D400:D407)</f>
        <v>0</v>
      </c>
      <c r="E399" s="86">
        <f>SUM(E400:E407)</f>
        <v>0</v>
      </c>
      <c r="F399" s="130">
        <f>SUM(F400:F407)</f>
        <v>2</v>
      </c>
      <c r="G399" s="129">
        <f t="shared" si="21"/>
        <v>0</v>
      </c>
      <c r="H399" s="129">
        <f t="shared" si="20"/>
        <v>0</v>
      </c>
    </row>
    <row r="400" ht="15.3" customHeight="1" spans="1:8">
      <c r="A400" s="84" t="str">
        <f t="shared" si="22"/>
        <v>0</v>
      </c>
      <c r="B400" s="56">
        <v>2060201</v>
      </c>
      <c r="C400" s="88" t="s">
        <v>501</v>
      </c>
      <c r="D400" s="86"/>
      <c r="E400" s="86">
        <v>0</v>
      </c>
      <c r="F400" s="130">
        <v>0</v>
      </c>
      <c r="G400" s="129">
        <f t="shared" si="21"/>
        <v>0</v>
      </c>
      <c r="H400" s="129">
        <f t="shared" si="20"/>
        <v>0</v>
      </c>
    </row>
    <row r="401" ht="15.3" customHeight="1" spans="1:8">
      <c r="A401" s="84" t="str">
        <f t="shared" si="22"/>
        <v>0</v>
      </c>
      <c r="B401" s="56">
        <v>2060203</v>
      </c>
      <c r="C401" s="85" t="s">
        <v>502</v>
      </c>
      <c r="D401" s="86"/>
      <c r="E401" s="86">
        <v>0</v>
      </c>
      <c r="F401" s="130">
        <v>0</v>
      </c>
      <c r="G401" s="129">
        <f t="shared" si="21"/>
        <v>0</v>
      </c>
      <c r="H401" s="129">
        <f t="shared" si="20"/>
        <v>0</v>
      </c>
    </row>
    <row r="402" ht="15.3" customHeight="1" spans="1:8">
      <c r="A402" s="84" t="str">
        <f t="shared" si="22"/>
        <v>0</v>
      </c>
      <c r="B402" s="56">
        <v>2060204</v>
      </c>
      <c r="C402" s="88" t="s">
        <v>503</v>
      </c>
      <c r="D402" s="86"/>
      <c r="E402" s="86">
        <v>0</v>
      </c>
      <c r="F402" s="130">
        <v>0</v>
      </c>
      <c r="G402" s="129">
        <f t="shared" si="21"/>
        <v>0</v>
      </c>
      <c r="H402" s="129">
        <f t="shared" si="20"/>
        <v>0</v>
      </c>
    </row>
    <row r="403" ht="15.3" customHeight="1" spans="1:8">
      <c r="A403" s="84" t="str">
        <f t="shared" si="22"/>
        <v>0</v>
      </c>
      <c r="B403" s="56">
        <v>2060205</v>
      </c>
      <c r="C403" s="88" t="s">
        <v>504</v>
      </c>
      <c r="D403" s="86"/>
      <c r="E403" s="86">
        <v>0</v>
      </c>
      <c r="F403" s="130">
        <v>0</v>
      </c>
      <c r="G403" s="129">
        <f t="shared" si="21"/>
        <v>0</v>
      </c>
      <c r="H403" s="129">
        <f t="shared" si="20"/>
        <v>0</v>
      </c>
    </row>
    <row r="404" ht="15.3" customHeight="1" spans="1:8">
      <c r="A404" s="84" t="str">
        <f t="shared" si="22"/>
        <v>0</v>
      </c>
      <c r="B404" s="56">
        <v>2060206</v>
      </c>
      <c r="C404" s="88" t="s">
        <v>505</v>
      </c>
      <c r="D404" s="86"/>
      <c r="E404" s="86">
        <v>0</v>
      </c>
      <c r="F404" s="130">
        <v>0</v>
      </c>
      <c r="G404" s="129">
        <f t="shared" si="21"/>
        <v>0</v>
      </c>
      <c r="H404" s="129">
        <f t="shared" si="20"/>
        <v>0</v>
      </c>
    </row>
    <row r="405" ht="15.3" customHeight="1" spans="1:8">
      <c r="A405" s="84" t="str">
        <f t="shared" si="22"/>
        <v>0</v>
      </c>
      <c r="B405" s="56">
        <v>2060207</v>
      </c>
      <c r="C405" s="90" t="s">
        <v>506</v>
      </c>
      <c r="D405" s="86"/>
      <c r="E405" s="86">
        <v>0</v>
      </c>
      <c r="F405" s="130">
        <v>0</v>
      </c>
      <c r="G405" s="129">
        <f t="shared" si="21"/>
        <v>0</v>
      </c>
      <c r="H405" s="129">
        <f t="shared" si="20"/>
        <v>0</v>
      </c>
    </row>
    <row r="406" ht="15.3" customHeight="1" spans="1:8">
      <c r="A406" s="84" t="str">
        <f t="shared" si="22"/>
        <v>0</v>
      </c>
      <c r="B406" s="56">
        <v>2060208</v>
      </c>
      <c r="C406" s="90" t="s">
        <v>507</v>
      </c>
      <c r="D406" s="86"/>
      <c r="E406" s="86">
        <v>0</v>
      </c>
      <c r="F406" s="130">
        <v>2</v>
      </c>
      <c r="G406" s="129">
        <f t="shared" si="21"/>
        <v>0</v>
      </c>
      <c r="H406" s="129">
        <f t="shared" si="20"/>
        <v>0</v>
      </c>
    </row>
    <row r="407" ht="15.3" customHeight="1" spans="1:8">
      <c r="A407" s="84" t="str">
        <f t="shared" si="22"/>
        <v>9</v>
      </c>
      <c r="B407" s="56">
        <v>2060299</v>
      </c>
      <c r="C407" s="90" t="s">
        <v>508</v>
      </c>
      <c r="D407" s="86"/>
      <c r="E407" s="86">
        <v>0</v>
      </c>
      <c r="F407" s="130">
        <v>0</v>
      </c>
      <c r="G407" s="129">
        <f t="shared" si="21"/>
        <v>0</v>
      </c>
      <c r="H407" s="129">
        <f t="shared" si="20"/>
        <v>0</v>
      </c>
    </row>
    <row r="408" ht="15.3" customHeight="1" spans="1:8">
      <c r="A408" s="84" t="str">
        <f t="shared" si="22"/>
        <v/>
      </c>
      <c r="B408" s="56">
        <v>20603</v>
      </c>
      <c r="C408" s="90" t="s">
        <v>509</v>
      </c>
      <c r="D408" s="86">
        <f>SUM(D409:D413)</f>
        <v>0</v>
      </c>
      <c r="E408" s="86">
        <f>SUM(E409:E413)</f>
        <v>0</v>
      </c>
      <c r="F408" s="130">
        <f>SUM(F409:F413)</f>
        <v>0</v>
      </c>
      <c r="G408" s="129">
        <f t="shared" si="21"/>
        <v>0</v>
      </c>
      <c r="H408" s="129">
        <f t="shared" si="20"/>
        <v>0</v>
      </c>
    </row>
    <row r="409" ht="15.3" customHeight="1" spans="1:8">
      <c r="A409" s="84" t="str">
        <f t="shared" si="22"/>
        <v>0</v>
      </c>
      <c r="B409" s="56">
        <v>2060301</v>
      </c>
      <c r="C409" s="88" t="s">
        <v>501</v>
      </c>
      <c r="D409" s="86"/>
      <c r="E409" s="86">
        <v>0</v>
      </c>
      <c r="F409" s="130">
        <v>0</v>
      </c>
      <c r="G409" s="129">
        <f t="shared" si="21"/>
        <v>0</v>
      </c>
      <c r="H409" s="129">
        <f t="shared" si="20"/>
        <v>0</v>
      </c>
    </row>
    <row r="410" ht="15.3" customHeight="1" spans="1:8">
      <c r="A410" s="84" t="str">
        <f t="shared" si="22"/>
        <v>0</v>
      </c>
      <c r="B410" s="56">
        <v>2060302</v>
      </c>
      <c r="C410" s="88" t="s">
        <v>510</v>
      </c>
      <c r="D410" s="86"/>
      <c r="E410" s="86">
        <v>0</v>
      </c>
      <c r="F410" s="130">
        <v>0</v>
      </c>
      <c r="G410" s="129">
        <f t="shared" si="21"/>
        <v>0</v>
      </c>
      <c r="H410" s="129">
        <f t="shared" si="20"/>
        <v>0</v>
      </c>
    </row>
    <row r="411" ht="15.3" customHeight="1" spans="1:8">
      <c r="A411" s="84" t="str">
        <f t="shared" si="22"/>
        <v>0</v>
      </c>
      <c r="B411" s="56">
        <v>2060303</v>
      </c>
      <c r="C411" s="88" t="s">
        <v>511</v>
      </c>
      <c r="D411" s="86"/>
      <c r="E411" s="86">
        <v>0</v>
      </c>
      <c r="F411" s="130">
        <v>0</v>
      </c>
      <c r="G411" s="129">
        <f t="shared" si="21"/>
        <v>0</v>
      </c>
      <c r="H411" s="129">
        <f t="shared" si="20"/>
        <v>0</v>
      </c>
    </row>
    <row r="412" ht="15.3" customHeight="1" spans="1:8">
      <c r="A412" s="84" t="str">
        <f t="shared" si="22"/>
        <v>0</v>
      </c>
      <c r="B412" s="56">
        <v>2060304</v>
      </c>
      <c r="C412" s="90" t="s">
        <v>512</v>
      </c>
      <c r="D412" s="86"/>
      <c r="E412" s="86">
        <v>0</v>
      </c>
      <c r="F412" s="130">
        <v>0</v>
      </c>
      <c r="G412" s="129">
        <f t="shared" si="21"/>
        <v>0</v>
      </c>
      <c r="H412" s="129">
        <f t="shared" si="20"/>
        <v>0</v>
      </c>
    </row>
    <row r="413" ht="15.3" customHeight="1" spans="1:8">
      <c r="A413" s="84" t="str">
        <f t="shared" si="22"/>
        <v>9</v>
      </c>
      <c r="B413" s="56">
        <v>2060399</v>
      </c>
      <c r="C413" s="90" t="s">
        <v>513</v>
      </c>
      <c r="D413" s="86"/>
      <c r="E413" s="86">
        <v>0</v>
      </c>
      <c r="F413" s="130">
        <v>0</v>
      </c>
      <c r="G413" s="129">
        <f t="shared" si="21"/>
        <v>0</v>
      </c>
      <c r="H413" s="129">
        <f t="shared" si="20"/>
        <v>0</v>
      </c>
    </row>
    <row r="414" ht="15.3" customHeight="1" spans="1:8">
      <c r="A414" s="84" t="str">
        <f t="shared" si="22"/>
        <v/>
      </c>
      <c r="B414" s="56">
        <v>20604</v>
      </c>
      <c r="C414" s="90" t="s">
        <v>514</v>
      </c>
      <c r="D414" s="86">
        <f>SUM(D415:D418)</f>
        <v>1350</v>
      </c>
      <c r="E414" s="86">
        <f>SUM(E415:E418)</f>
        <v>3614</v>
      </c>
      <c r="F414" s="130">
        <f>SUM(F415:F418)</f>
        <v>1565</v>
      </c>
      <c r="G414" s="129">
        <f t="shared" si="21"/>
        <v>1.15925925925926</v>
      </c>
      <c r="H414" s="129">
        <f t="shared" si="20"/>
        <v>0.000320769025804997</v>
      </c>
    </row>
    <row r="415" ht="15.3" customHeight="1" spans="1:8">
      <c r="A415" s="84" t="str">
        <f t="shared" si="22"/>
        <v>0</v>
      </c>
      <c r="B415" s="56">
        <v>2060401</v>
      </c>
      <c r="C415" s="85" t="s">
        <v>501</v>
      </c>
      <c r="D415" s="86"/>
      <c r="E415" s="86">
        <v>0</v>
      </c>
      <c r="F415" s="130">
        <v>0</v>
      </c>
      <c r="G415" s="129">
        <f t="shared" si="21"/>
        <v>0</v>
      </c>
      <c r="H415" s="129">
        <f t="shared" ref="H415:H478" si="23">IFERROR(G415/E415,0)</f>
        <v>0</v>
      </c>
    </row>
    <row r="416" ht="15.3" customHeight="1" spans="1:8">
      <c r="A416" s="84" t="str">
        <f t="shared" si="22"/>
        <v>0</v>
      </c>
      <c r="B416" s="56">
        <v>2060404</v>
      </c>
      <c r="C416" s="88" t="s">
        <v>515</v>
      </c>
      <c r="D416" s="86">
        <v>1350</v>
      </c>
      <c r="E416" s="86">
        <v>1985</v>
      </c>
      <c r="F416" s="130">
        <v>1510</v>
      </c>
      <c r="G416" s="129">
        <f t="shared" si="21"/>
        <v>1.11851851851852</v>
      </c>
      <c r="H416" s="129">
        <f t="shared" si="23"/>
        <v>0.00056348539975744</v>
      </c>
    </row>
    <row r="417" ht="15.3" customHeight="1" spans="1:8">
      <c r="A417" s="84" t="str">
        <f t="shared" si="22"/>
        <v>0</v>
      </c>
      <c r="B417" s="56">
        <v>2060405</v>
      </c>
      <c r="C417" s="88" t="s">
        <v>516</v>
      </c>
      <c r="D417" s="86"/>
      <c r="E417" s="86">
        <v>0</v>
      </c>
      <c r="F417" s="130">
        <v>0</v>
      </c>
      <c r="G417" s="129">
        <f t="shared" si="21"/>
        <v>0</v>
      </c>
      <c r="H417" s="129">
        <f t="shared" si="23"/>
        <v>0</v>
      </c>
    </row>
    <row r="418" ht="15.3" customHeight="1" spans="1:8">
      <c r="A418" s="84" t="str">
        <f t="shared" si="22"/>
        <v>9</v>
      </c>
      <c r="B418" s="56">
        <v>2060499</v>
      </c>
      <c r="C418" s="90" t="s">
        <v>517</v>
      </c>
      <c r="D418" s="86"/>
      <c r="E418" s="86">
        <v>1629</v>
      </c>
      <c r="F418" s="130">
        <v>55</v>
      </c>
      <c r="G418" s="129">
        <f t="shared" si="21"/>
        <v>0</v>
      </c>
      <c r="H418" s="129">
        <f t="shared" si="23"/>
        <v>0</v>
      </c>
    </row>
    <row r="419" ht="15.3" customHeight="1" spans="1:8">
      <c r="A419" s="84" t="str">
        <f t="shared" si="22"/>
        <v/>
      </c>
      <c r="B419" s="56">
        <v>20605</v>
      </c>
      <c r="C419" s="90" t="s">
        <v>518</v>
      </c>
      <c r="D419" s="86">
        <f>SUM(D420:D423)</f>
        <v>0</v>
      </c>
      <c r="E419" s="86">
        <f>SUM(E420:E423)</f>
        <v>0</v>
      </c>
      <c r="F419" s="130">
        <f>SUM(F420:F423)</f>
        <v>0</v>
      </c>
      <c r="G419" s="129">
        <f t="shared" si="21"/>
        <v>0</v>
      </c>
      <c r="H419" s="129">
        <f t="shared" si="23"/>
        <v>0</v>
      </c>
    </row>
    <row r="420" ht="15.3" customHeight="1" spans="1:8">
      <c r="A420" s="84" t="str">
        <f t="shared" si="22"/>
        <v>0</v>
      </c>
      <c r="B420" s="56">
        <v>2060501</v>
      </c>
      <c r="C420" s="90" t="s">
        <v>501</v>
      </c>
      <c r="D420" s="86"/>
      <c r="E420" s="86">
        <v>0</v>
      </c>
      <c r="F420" s="130">
        <v>0</v>
      </c>
      <c r="G420" s="129">
        <f t="shared" si="21"/>
        <v>0</v>
      </c>
      <c r="H420" s="129">
        <f t="shared" si="23"/>
        <v>0</v>
      </c>
    </row>
    <row r="421" ht="15.3" customHeight="1" spans="1:8">
      <c r="A421" s="84" t="str">
        <f t="shared" si="22"/>
        <v>0</v>
      </c>
      <c r="B421" s="56">
        <v>2060502</v>
      </c>
      <c r="C421" s="88" t="s">
        <v>519</v>
      </c>
      <c r="D421" s="86"/>
      <c r="E421" s="86">
        <v>0</v>
      </c>
      <c r="F421" s="130">
        <v>0</v>
      </c>
      <c r="G421" s="129">
        <f t="shared" si="21"/>
        <v>0</v>
      </c>
      <c r="H421" s="129">
        <f t="shared" si="23"/>
        <v>0</v>
      </c>
    </row>
    <row r="422" ht="15.3" customHeight="1" spans="1:8">
      <c r="A422" s="84" t="str">
        <f t="shared" si="22"/>
        <v>0</v>
      </c>
      <c r="B422" s="56">
        <v>2060503</v>
      </c>
      <c r="C422" s="88" t="s">
        <v>520</v>
      </c>
      <c r="D422" s="86"/>
      <c r="E422" s="86">
        <v>0</v>
      </c>
      <c r="F422" s="130">
        <v>0</v>
      </c>
      <c r="G422" s="129">
        <f t="shared" si="21"/>
        <v>0</v>
      </c>
      <c r="H422" s="129">
        <f t="shared" si="23"/>
        <v>0</v>
      </c>
    </row>
    <row r="423" ht="15.3" customHeight="1" spans="1:8">
      <c r="A423" s="84" t="str">
        <f t="shared" si="22"/>
        <v>9</v>
      </c>
      <c r="B423" s="56">
        <v>2060599</v>
      </c>
      <c r="C423" s="88" t="s">
        <v>521</v>
      </c>
      <c r="D423" s="86"/>
      <c r="E423" s="86">
        <v>0</v>
      </c>
      <c r="F423" s="130">
        <v>0</v>
      </c>
      <c r="G423" s="129">
        <f t="shared" si="21"/>
        <v>0</v>
      </c>
      <c r="H423" s="129">
        <f t="shared" si="23"/>
        <v>0</v>
      </c>
    </row>
    <row r="424" ht="15.3" customHeight="1" spans="1:8">
      <c r="A424" s="84" t="str">
        <f t="shared" si="22"/>
        <v/>
      </c>
      <c r="B424" s="56">
        <v>20606</v>
      </c>
      <c r="C424" s="90" t="s">
        <v>522</v>
      </c>
      <c r="D424" s="86">
        <f>SUM(D425:D428)</f>
        <v>0</v>
      </c>
      <c r="E424" s="86">
        <f>SUM(E425:E428)</f>
        <v>0</v>
      </c>
      <c r="F424" s="130">
        <f>SUM(F425:F428)</f>
        <v>0</v>
      </c>
      <c r="G424" s="129">
        <f t="shared" si="21"/>
        <v>0</v>
      </c>
      <c r="H424" s="129">
        <f t="shared" si="23"/>
        <v>0</v>
      </c>
    </row>
    <row r="425" ht="15.3" customHeight="1" spans="1:8">
      <c r="A425" s="84" t="str">
        <f t="shared" si="22"/>
        <v>0</v>
      </c>
      <c r="B425" s="56">
        <v>2060601</v>
      </c>
      <c r="C425" s="90" t="s">
        <v>523</v>
      </c>
      <c r="D425" s="86"/>
      <c r="E425" s="86">
        <v>0</v>
      </c>
      <c r="F425" s="130">
        <v>0</v>
      </c>
      <c r="G425" s="129">
        <f t="shared" si="21"/>
        <v>0</v>
      </c>
      <c r="H425" s="129">
        <f t="shared" si="23"/>
        <v>0</v>
      </c>
    </row>
    <row r="426" ht="15.3" customHeight="1" spans="1:8">
      <c r="A426" s="84" t="str">
        <f t="shared" si="22"/>
        <v>0</v>
      </c>
      <c r="B426" s="56">
        <v>2060602</v>
      </c>
      <c r="C426" s="90" t="s">
        <v>524</v>
      </c>
      <c r="D426" s="86"/>
      <c r="E426" s="86">
        <v>0</v>
      </c>
      <c r="F426" s="130">
        <v>0</v>
      </c>
      <c r="G426" s="129">
        <f t="shared" si="21"/>
        <v>0</v>
      </c>
      <c r="H426" s="129">
        <f t="shared" si="23"/>
        <v>0</v>
      </c>
    </row>
    <row r="427" ht="15.3" customHeight="1" spans="1:8">
      <c r="A427" s="84" t="str">
        <f t="shared" si="22"/>
        <v>0</v>
      </c>
      <c r="B427" s="56">
        <v>2060603</v>
      </c>
      <c r="C427" s="90" t="s">
        <v>525</v>
      </c>
      <c r="D427" s="86"/>
      <c r="E427" s="86">
        <v>0</v>
      </c>
      <c r="F427" s="130">
        <v>0</v>
      </c>
      <c r="G427" s="129">
        <f t="shared" si="21"/>
        <v>0</v>
      </c>
      <c r="H427" s="129">
        <f t="shared" si="23"/>
        <v>0</v>
      </c>
    </row>
    <row r="428" ht="15.3" customHeight="1" spans="1:8">
      <c r="A428" s="84" t="str">
        <f t="shared" si="22"/>
        <v>9</v>
      </c>
      <c r="B428" s="56">
        <v>2060699</v>
      </c>
      <c r="C428" s="90" t="s">
        <v>526</v>
      </c>
      <c r="D428" s="86"/>
      <c r="E428" s="86">
        <v>0</v>
      </c>
      <c r="F428" s="130">
        <v>0</v>
      </c>
      <c r="G428" s="129">
        <f t="shared" si="21"/>
        <v>0</v>
      </c>
      <c r="H428" s="129">
        <f t="shared" si="23"/>
        <v>0</v>
      </c>
    </row>
    <row r="429" ht="15.3" customHeight="1" spans="1:8">
      <c r="A429" s="84" t="str">
        <f t="shared" si="22"/>
        <v/>
      </c>
      <c r="B429" s="56">
        <v>20607</v>
      </c>
      <c r="C429" s="88" t="s">
        <v>527</v>
      </c>
      <c r="D429" s="86">
        <f>SUM(D430:D435)</f>
        <v>50</v>
      </c>
      <c r="E429" s="86">
        <f>SUM(E430:E435)</f>
        <v>175</v>
      </c>
      <c r="F429" s="130">
        <f>SUM(F430:F435)</f>
        <v>65</v>
      </c>
      <c r="G429" s="129">
        <f t="shared" si="21"/>
        <v>1.3</v>
      </c>
      <c r="H429" s="129">
        <f t="shared" si="23"/>
        <v>0.00742857142857143</v>
      </c>
    </row>
    <row r="430" ht="15.3" customHeight="1" spans="1:8">
      <c r="A430" s="84" t="str">
        <f t="shared" si="22"/>
        <v>0</v>
      </c>
      <c r="B430" s="56">
        <v>2060701</v>
      </c>
      <c r="C430" s="88" t="s">
        <v>501</v>
      </c>
      <c r="D430" s="86"/>
      <c r="E430" s="86">
        <v>0</v>
      </c>
      <c r="F430" s="130">
        <v>0</v>
      </c>
      <c r="G430" s="129">
        <f t="shared" si="21"/>
        <v>0</v>
      </c>
      <c r="H430" s="129">
        <f t="shared" si="23"/>
        <v>0</v>
      </c>
    </row>
    <row r="431" ht="15.3" customHeight="1" spans="1:8">
      <c r="A431" s="84" t="str">
        <f t="shared" si="22"/>
        <v>0</v>
      </c>
      <c r="B431" s="56">
        <v>2060702</v>
      </c>
      <c r="C431" s="90" t="s">
        <v>528</v>
      </c>
      <c r="D431" s="86">
        <v>50</v>
      </c>
      <c r="E431" s="86">
        <v>175</v>
      </c>
      <c r="F431" s="130">
        <v>65</v>
      </c>
      <c r="G431" s="129">
        <f t="shared" si="21"/>
        <v>1.3</v>
      </c>
      <c r="H431" s="129">
        <f t="shared" si="23"/>
        <v>0.00742857142857143</v>
      </c>
    </row>
    <row r="432" ht="15.3" customHeight="1" spans="1:8">
      <c r="A432" s="84" t="str">
        <f t="shared" si="22"/>
        <v>0</v>
      </c>
      <c r="B432" s="56">
        <v>2060703</v>
      </c>
      <c r="C432" s="90" t="s">
        <v>529</v>
      </c>
      <c r="D432" s="86"/>
      <c r="E432" s="86">
        <v>0</v>
      </c>
      <c r="F432" s="130">
        <v>0</v>
      </c>
      <c r="G432" s="129">
        <f t="shared" si="21"/>
        <v>0</v>
      </c>
      <c r="H432" s="129">
        <f t="shared" si="23"/>
        <v>0</v>
      </c>
    </row>
    <row r="433" ht="15.3" customHeight="1" spans="1:8">
      <c r="A433" s="84" t="str">
        <f t="shared" si="22"/>
        <v>0</v>
      </c>
      <c r="B433" s="56">
        <v>2060704</v>
      </c>
      <c r="C433" s="90" t="s">
        <v>530</v>
      </c>
      <c r="D433" s="86"/>
      <c r="E433" s="86">
        <v>0</v>
      </c>
      <c r="F433" s="130">
        <v>0</v>
      </c>
      <c r="G433" s="129">
        <f t="shared" si="21"/>
        <v>0</v>
      </c>
      <c r="H433" s="129">
        <f t="shared" si="23"/>
        <v>0</v>
      </c>
    </row>
    <row r="434" ht="15.3" customHeight="1" spans="1:8">
      <c r="A434" s="84" t="str">
        <f t="shared" si="22"/>
        <v>0</v>
      </c>
      <c r="B434" s="56">
        <v>2060705</v>
      </c>
      <c r="C434" s="88" t="s">
        <v>531</v>
      </c>
      <c r="D434" s="86"/>
      <c r="E434" s="86">
        <v>0</v>
      </c>
      <c r="F434" s="130">
        <v>0</v>
      </c>
      <c r="G434" s="129">
        <f t="shared" si="21"/>
        <v>0</v>
      </c>
      <c r="H434" s="129">
        <f t="shared" si="23"/>
        <v>0</v>
      </c>
    </row>
    <row r="435" ht="15.3" customHeight="1" spans="1:8">
      <c r="A435" s="84" t="str">
        <f t="shared" si="22"/>
        <v>9</v>
      </c>
      <c r="B435" s="56">
        <v>2060799</v>
      </c>
      <c r="C435" s="88" t="s">
        <v>532</v>
      </c>
      <c r="D435" s="86"/>
      <c r="E435" s="86">
        <v>0</v>
      </c>
      <c r="F435" s="130">
        <v>0</v>
      </c>
      <c r="G435" s="129">
        <f t="shared" si="21"/>
        <v>0</v>
      </c>
      <c r="H435" s="129">
        <f t="shared" si="23"/>
        <v>0</v>
      </c>
    </row>
    <row r="436" ht="15.3" customHeight="1" spans="1:8">
      <c r="A436" s="84" t="str">
        <f t="shared" si="22"/>
        <v/>
      </c>
      <c r="B436" s="56">
        <v>20608</v>
      </c>
      <c r="C436" s="88" t="s">
        <v>533</v>
      </c>
      <c r="D436" s="86">
        <f>SUM(D437:D439)</f>
        <v>0</v>
      </c>
      <c r="E436" s="86">
        <f>SUM(E437:E439)</f>
        <v>0</v>
      </c>
      <c r="F436" s="130">
        <f>SUM(F437:F439)</f>
        <v>0</v>
      </c>
      <c r="G436" s="129">
        <f t="shared" si="21"/>
        <v>0</v>
      </c>
      <c r="H436" s="129">
        <f t="shared" si="23"/>
        <v>0</v>
      </c>
    </row>
    <row r="437" ht="15.3" customHeight="1" spans="1:8">
      <c r="A437" s="84" t="str">
        <f t="shared" si="22"/>
        <v>0</v>
      </c>
      <c r="B437" s="56">
        <v>2060801</v>
      </c>
      <c r="C437" s="90" t="s">
        <v>534</v>
      </c>
      <c r="D437" s="86"/>
      <c r="E437" s="86">
        <v>0</v>
      </c>
      <c r="F437" s="130">
        <v>0</v>
      </c>
      <c r="G437" s="129">
        <f t="shared" si="21"/>
        <v>0</v>
      </c>
      <c r="H437" s="129">
        <f t="shared" si="23"/>
        <v>0</v>
      </c>
    </row>
    <row r="438" ht="15.3" customHeight="1" spans="1:8">
      <c r="A438" s="84" t="str">
        <f t="shared" si="22"/>
        <v>0</v>
      </c>
      <c r="B438" s="56">
        <v>2060802</v>
      </c>
      <c r="C438" s="90" t="s">
        <v>535</v>
      </c>
      <c r="D438" s="86"/>
      <c r="E438" s="86">
        <v>0</v>
      </c>
      <c r="F438" s="130">
        <v>0</v>
      </c>
      <c r="G438" s="129">
        <f t="shared" si="21"/>
        <v>0</v>
      </c>
      <c r="H438" s="129">
        <f t="shared" si="23"/>
        <v>0</v>
      </c>
    </row>
    <row r="439" ht="15.3" customHeight="1" spans="1:8">
      <c r="A439" s="84" t="str">
        <f t="shared" si="22"/>
        <v>9</v>
      </c>
      <c r="B439" s="56">
        <v>2060899</v>
      </c>
      <c r="C439" s="90" t="s">
        <v>536</v>
      </c>
      <c r="D439" s="86"/>
      <c r="E439" s="86">
        <v>0</v>
      </c>
      <c r="F439" s="130">
        <v>0</v>
      </c>
      <c r="G439" s="129">
        <f t="shared" si="21"/>
        <v>0</v>
      </c>
      <c r="H439" s="129">
        <f t="shared" si="23"/>
        <v>0</v>
      </c>
    </row>
    <row r="440" ht="15.3" customHeight="1" spans="1:8">
      <c r="A440" s="84" t="str">
        <f t="shared" si="22"/>
        <v/>
      </c>
      <c r="B440" s="56">
        <v>20609</v>
      </c>
      <c r="C440" s="85" t="s">
        <v>537</v>
      </c>
      <c r="D440" s="86">
        <f>SUM(D441:D443)</f>
        <v>0</v>
      </c>
      <c r="E440" s="86">
        <f>SUM(E441:E443)</f>
        <v>0</v>
      </c>
      <c r="F440" s="130">
        <f>SUM(F441:F443)</f>
        <v>0</v>
      </c>
      <c r="G440" s="129">
        <f t="shared" si="21"/>
        <v>0</v>
      </c>
      <c r="H440" s="129">
        <f t="shared" si="23"/>
        <v>0</v>
      </c>
    </row>
    <row r="441" ht="15.3" customHeight="1" spans="1:8">
      <c r="A441" s="84" t="str">
        <f t="shared" si="22"/>
        <v>0</v>
      </c>
      <c r="B441" s="56">
        <v>2060901</v>
      </c>
      <c r="C441" s="90" t="s">
        <v>538</v>
      </c>
      <c r="D441" s="86"/>
      <c r="E441" s="86">
        <v>0</v>
      </c>
      <c r="F441" s="130">
        <v>0</v>
      </c>
      <c r="G441" s="129">
        <f t="shared" si="21"/>
        <v>0</v>
      </c>
      <c r="H441" s="129">
        <f t="shared" si="23"/>
        <v>0</v>
      </c>
    </row>
    <row r="442" ht="15.3" customHeight="1" spans="1:8">
      <c r="A442" s="84" t="str">
        <f t="shared" si="22"/>
        <v>0</v>
      </c>
      <c r="B442" s="56">
        <v>2060902</v>
      </c>
      <c r="C442" s="90" t="s">
        <v>539</v>
      </c>
      <c r="D442" s="86"/>
      <c r="E442" s="86">
        <v>0</v>
      </c>
      <c r="F442" s="130">
        <v>0</v>
      </c>
      <c r="G442" s="129">
        <f t="shared" si="21"/>
        <v>0</v>
      </c>
      <c r="H442" s="129">
        <f t="shared" si="23"/>
        <v>0</v>
      </c>
    </row>
    <row r="443" ht="15.3" customHeight="1" spans="1:8">
      <c r="A443" s="84" t="str">
        <f t="shared" si="22"/>
        <v>9</v>
      </c>
      <c r="B443" s="56">
        <v>2060999</v>
      </c>
      <c r="C443" s="90" t="s">
        <v>540</v>
      </c>
      <c r="D443" s="86"/>
      <c r="E443" s="86">
        <v>0</v>
      </c>
      <c r="F443" s="130">
        <v>0</v>
      </c>
      <c r="G443" s="129">
        <f t="shared" si="21"/>
        <v>0</v>
      </c>
      <c r="H443" s="129">
        <f t="shared" si="23"/>
        <v>0</v>
      </c>
    </row>
    <row r="444" ht="15.3" customHeight="1" spans="1:8">
      <c r="A444" s="84" t="str">
        <f t="shared" si="22"/>
        <v/>
      </c>
      <c r="B444" s="56">
        <v>20699</v>
      </c>
      <c r="C444" s="88" t="s">
        <v>541</v>
      </c>
      <c r="D444" s="86">
        <f>SUM(D445:D448)</f>
        <v>0</v>
      </c>
      <c r="E444" s="86">
        <f>SUM(E445:E448)</f>
        <v>13</v>
      </c>
      <c r="F444" s="130">
        <f>SUM(F445:F448)</f>
        <v>118</v>
      </c>
      <c r="G444" s="129">
        <f t="shared" si="21"/>
        <v>0</v>
      </c>
      <c r="H444" s="129">
        <f t="shared" si="23"/>
        <v>0</v>
      </c>
    </row>
    <row r="445" ht="15.3" customHeight="1" spans="1:8">
      <c r="A445" s="84" t="str">
        <f t="shared" si="22"/>
        <v>0</v>
      </c>
      <c r="B445" s="56">
        <v>2069901</v>
      </c>
      <c r="C445" s="88" t="s">
        <v>542</v>
      </c>
      <c r="D445" s="86"/>
      <c r="E445" s="86">
        <v>0</v>
      </c>
      <c r="F445" s="130">
        <v>100</v>
      </c>
      <c r="G445" s="129">
        <f t="shared" si="21"/>
        <v>0</v>
      </c>
      <c r="H445" s="129">
        <f t="shared" si="23"/>
        <v>0</v>
      </c>
    </row>
    <row r="446" ht="15.3" customHeight="1" spans="1:8">
      <c r="A446" s="84" t="str">
        <f t="shared" si="22"/>
        <v>0</v>
      </c>
      <c r="B446" s="56">
        <v>2069902</v>
      </c>
      <c r="C446" s="90" t="s">
        <v>543</v>
      </c>
      <c r="D446" s="86"/>
      <c r="E446" s="86">
        <v>0</v>
      </c>
      <c r="F446" s="130">
        <v>0</v>
      </c>
      <c r="G446" s="129">
        <f t="shared" si="21"/>
        <v>0</v>
      </c>
      <c r="H446" s="129">
        <f t="shared" si="23"/>
        <v>0</v>
      </c>
    </row>
    <row r="447" ht="15.3" customHeight="1" spans="1:8">
      <c r="A447" s="84" t="str">
        <f t="shared" si="22"/>
        <v>0</v>
      </c>
      <c r="B447" s="56">
        <v>2069903</v>
      </c>
      <c r="C447" s="90" t="s">
        <v>544</v>
      </c>
      <c r="D447" s="86"/>
      <c r="E447" s="86">
        <v>0</v>
      </c>
      <c r="F447" s="130">
        <v>0</v>
      </c>
      <c r="G447" s="129">
        <f t="shared" si="21"/>
        <v>0</v>
      </c>
      <c r="H447" s="129">
        <f t="shared" si="23"/>
        <v>0</v>
      </c>
    </row>
    <row r="448" ht="15.3" customHeight="1" spans="1:8">
      <c r="A448" s="84" t="str">
        <f t="shared" si="22"/>
        <v>9</v>
      </c>
      <c r="B448" s="56">
        <v>2069999</v>
      </c>
      <c r="C448" s="90" t="s">
        <v>545</v>
      </c>
      <c r="D448" s="86"/>
      <c r="E448" s="86">
        <v>13</v>
      </c>
      <c r="F448" s="130">
        <v>18</v>
      </c>
      <c r="G448" s="129">
        <f t="shared" si="21"/>
        <v>0</v>
      </c>
      <c r="H448" s="129">
        <f t="shared" si="23"/>
        <v>0</v>
      </c>
    </row>
    <row r="449" ht="15.3" customHeight="1" spans="1:8">
      <c r="A449" s="84" t="str">
        <f t="shared" si="22"/>
        <v/>
      </c>
      <c r="B449" s="56">
        <v>207</v>
      </c>
      <c r="C449" s="85" t="s">
        <v>546</v>
      </c>
      <c r="D449" s="86">
        <f>SUM(D450,D466,D474,D485,D494,D502)</f>
        <v>1456</v>
      </c>
      <c r="E449" s="86">
        <f>SUM(E450,E466,E474,E485,E494,E502)</f>
        <v>6049</v>
      </c>
      <c r="F449" s="130">
        <f>SUM(F450,F466,F474,F485,F494,F502)</f>
        <v>4141</v>
      </c>
      <c r="G449" s="129">
        <f t="shared" si="21"/>
        <v>2.84409340659341</v>
      </c>
      <c r="H449" s="129">
        <f t="shared" si="23"/>
        <v>0.000470175798742504</v>
      </c>
    </row>
    <row r="450" ht="15.3" customHeight="1" spans="1:8">
      <c r="A450" s="84" t="str">
        <f t="shared" si="22"/>
        <v/>
      </c>
      <c r="B450" s="56">
        <v>20701</v>
      </c>
      <c r="C450" s="85" t="s">
        <v>547</v>
      </c>
      <c r="D450" s="86">
        <f>SUM(D451:D465)</f>
        <v>1088</v>
      </c>
      <c r="E450" s="86">
        <f>SUM(E451:E465)</f>
        <v>5245</v>
      </c>
      <c r="F450" s="130">
        <f>SUM(F451:F465)</f>
        <v>2540</v>
      </c>
      <c r="G450" s="129">
        <f t="shared" si="21"/>
        <v>2.33455882352941</v>
      </c>
      <c r="H450" s="129">
        <f t="shared" si="23"/>
        <v>0.00044510177760332</v>
      </c>
    </row>
    <row r="451" ht="15.3" customHeight="1" spans="1:8">
      <c r="A451" s="84" t="str">
        <f t="shared" si="22"/>
        <v>0</v>
      </c>
      <c r="B451" s="56">
        <v>2070101</v>
      </c>
      <c r="C451" s="85" t="s">
        <v>54</v>
      </c>
      <c r="D451" s="86">
        <v>705</v>
      </c>
      <c r="E451" s="86">
        <v>761</v>
      </c>
      <c r="F451" s="130">
        <v>760</v>
      </c>
      <c r="G451" s="129">
        <f t="shared" si="21"/>
        <v>1.07801418439716</v>
      </c>
      <c r="H451" s="129">
        <f t="shared" si="23"/>
        <v>0.00141657580078471</v>
      </c>
    </row>
    <row r="452" ht="15.3" customHeight="1" spans="1:8">
      <c r="A452" s="84" t="str">
        <f t="shared" si="22"/>
        <v>0</v>
      </c>
      <c r="B452" s="56">
        <v>2070102</v>
      </c>
      <c r="C452" s="85" t="s">
        <v>56</v>
      </c>
      <c r="D452" s="86">
        <v>18</v>
      </c>
      <c r="E452" s="86">
        <v>327</v>
      </c>
      <c r="F452" s="130">
        <v>31</v>
      </c>
      <c r="G452" s="129">
        <f t="shared" si="21"/>
        <v>1.72222222222222</v>
      </c>
      <c r="H452" s="129">
        <f t="shared" si="23"/>
        <v>0.00526673462453279</v>
      </c>
    </row>
    <row r="453" ht="15.3" customHeight="1" spans="1:8">
      <c r="A453" s="84" t="str">
        <f t="shared" si="22"/>
        <v>0</v>
      </c>
      <c r="B453" s="56">
        <v>2070103</v>
      </c>
      <c r="C453" s="85" t="s">
        <v>58</v>
      </c>
      <c r="D453" s="86"/>
      <c r="E453" s="86">
        <v>0</v>
      </c>
      <c r="F453" s="130">
        <v>0</v>
      </c>
      <c r="G453" s="129">
        <f t="shared" si="21"/>
        <v>0</v>
      </c>
      <c r="H453" s="129">
        <f t="shared" si="23"/>
        <v>0</v>
      </c>
    </row>
    <row r="454" ht="15.3" customHeight="1" spans="1:8">
      <c r="A454" s="84" t="str">
        <f t="shared" si="22"/>
        <v>0</v>
      </c>
      <c r="B454" s="56">
        <v>2070104</v>
      </c>
      <c r="C454" s="85" t="s">
        <v>548</v>
      </c>
      <c r="D454" s="86"/>
      <c r="E454" s="86">
        <v>448</v>
      </c>
      <c r="F454" s="130">
        <v>104</v>
      </c>
      <c r="G454" s="129">
        <f t="shared" si="21"/>
        <v>0</v>
      </c>
      <c r="H454" s="129">
        <f t="shared" si="23"/>
        <v>0</v>
      </c>
    </row>
    <row r="455" ht="15.3" customHeight="1" spans="1:8">
      <c r="A455" s="84" t="str">
        <f t="shared" si="22"/>
        <v>0</v>
      </c>
      <c r="B455" s="56">
        <v>2070105</v>
      </c>
      <c r="C455" s="85" t="s">
        <v>549</v>
      </c>
      <c r="D455" s="86"/>
      <c r="E455" s="86">
        <v>0</v>
      </c>
      <c r="F455" s="130">
        <v>0</v>
      </c>
      <c r="G455" s="129">
        <f t="shared" si="21"/>
        <v>0</v>
      </c>
      <c r="H455" s="129">
        <f t="shared" si="23"/>
        <v>0</v>
      </c>
    </row>
    <row r="456" ht="15.3" customHeight="1" spans="1:8">
      <c r="A456" s="84" t="str">
        <f t="shared" si="22"/>
        <v>0</v>
      </c>
      <c r="B456" s="56">
        <v>2070106</v>
      </c>
      <c r="C456" s="85" t="s">
        <v>550</v>
      </c>
      <c r="D456" s="86"/>
      <c r="E456" s="86">
        <v>0</v>
      </c>
      <c r="F456" s="130">
        <v>0</v>
      </c>
      <c r="G456" s="129">
        <f t="shared" si="21"/>
        <v>0</v>
      </c>
      <c r="H456" s="129">
        <f t="shared" si="23"/>
        <v>0</v>
      </c>
    </row>
    <row r="457" ht="15.3" customHeight="1" spans="1:8">
      <c r="A457" s="84" t="str">
        <f t="shared" si="22"/>
        <v>0</v>
      </c>
      <c r="B457" s="56">
        <v>2070107</v>
      </c>
      <c r="C457" s="85" t="s">
        <v>551</v>
      </c>
      <c r="D457" s="86"/>
      <c r="E457" s="86">
        <v>0</v>
      </c>
      <c r="F457" s="130">
        <v>0</v>
      </c>
      <c r="G457" s="129">
        <f t="shared" ref="G457:G520" si="24">IFERROR(F457/D457,0)</f>
        <v>0</v>
      </c>
      <c r="H457" s="129">
        <f t="shared" si="23"/>
        <v>0</v>
      </c>
    </row>
    <row r="458" ht="15.3" customHeight="1" spans="1:8">
      <c r="A458" s="84" t="str">
        <f t="shared" ref="A458:A521" si="25">MID(B458,6,1)</f>
        <v>0</v>
      </c>
      <c r="B458" s="56">
        <v>2070108</v>
      </c>
      <c r="C458" s="85" t="s">
        <v>552</v>
      </c>
      <c r="D458" s="86">
        <v>95</v>
      </c>
      <c r="E458" s="86">
        <v>900</v>
      </c>
      <c r="F458" s="130">
        <v>662</v>
      </c>
      <c r="G458" s="129">
        <f t="shared" si="24"/>
        <v>6.96842105263158</v>
      </c>
      <c r="H458" s="129">
        <f t="shared" si="23"/>
        <v>0.00774269005847953</v>
      </c>
    </row>
    <row r="459" ht="15.3" customHeight="1" spans="1:8">
      <c r="A459" s="84" t="str">
        <f t="shared" si="25"/>
        <v>0</v>
      </c>
      <c r="B459" s="56">
        <v>2070109</v>
      </c>
      <c r="C459" s="85" t="s">
        <v>553</v>
      </c>
      <c r="D459" s="86"/>
      <c r="E459" s="86">
        <v>335</v>
      </c>
      <c r="F459" s="130">
        <v>116</v>
      </c>
      <c r="G459" s="129">
        <f t="shared" si="24"/>
        <v>0</v>
      </c>
      <c r="H459" s="129">
        <f t="shared" si="23"/>
        <v>0</v>
      </c>
    </row>
    <row r="460" ht="15.3" customHeight="1" spans="1:8">
      <c r="A460" s="84" t="str">
        <f t="shared" si="25"/>
        <v>1</v>
      </c>
      <c r="B460" s="56">
        <v>2070110</v>
      </c>
      <c r="C460" s="85" t="s">
        <v>554</v>
      </c>
      <c r="D460" s="86"/>
      <c r="E460" s="86">
        <v>0</v>
      </c>
      <c r="F460" s="130">
        <v>0</v>
      </c>
      <c r="G460" s="129">
        <f t="shared" si="24"/>
        <v>0</v>
      </c>
      <c r="H460" s="129">
        <f t="shared" si="23"/>
        <v>0</v>
      </c>
    </row>
    <row r="461" ht="15.3" customHeight="1" spans="1:8">
      <c r="A461" s="84" t="str">
        <f t="shared" si="25"/>
        <v>1</v>
      </c>
      <c r="B461" s="56">
        <v>2070111</v>
      </c>
      <c r="C461" s="85" t="s">
        <v>555</v>
      </c>
      <c r="D461" s="86"/>
      <c r="E461" s="86">
        <v>1</v>
      </c>
      <c r="F461" s="130">
        <v>0</v>
      </c>
      <c r="G461" s="129">
        <f t="shared" si="24"/>
        <v>0</v>
      </c>
      <c r="H461" s="129">
        <f t="shared" si="23"/>
        <v>0</v>
      </c>
    </row>
    <row r="462" ht="15.3" customHeight="1" spans="1:8">
      <c r="A462" s="84" t="str">
        <f t="shared" si="25"/>
        <v>1</v>
      </c>
      <c r="B462" s="56">
        <v>2070112</v>
      </c>
      <c r="C462" s="85" t="s">
        <v>556</v>
      </c>
      <c r="D462" s="86"/>
      <c r="E462" s="86">
        <v>0</v>
      </c>
      <c r="F462" s="130">
        <v>2</v>
      </c>
      <c r="G462" s="129">
        <f t="shared" si="24"/>
        <v>0</v>
      </c>
      <c r="H462" s="129">
        <f t="shared" si="23"/>
        <v>0</v>
      </c>
    </row>
    <row r="463" ht="15.3" customHeight="1" spans="1:8">
      <c r="A463" s="84" t="str">
        <f t="shared" si="25"/>
        <v>1</v>
      </c>
      <c r="B463" s="56">
        <v>2070113</v>
      </c>
      <c r="C463" s="85" t="s">
        <v>557</v>
      </c>
      <c r="D463" s="86"/>
      <c r="E463" s="86">
        <v>0</v>
      </c>
      <c r="F463" s="130">
        <v>0</v>
      </c>
      <c r="G463" s="129">
        <f t="shared" si="24"/>
        <v>0</v>
      </c>
      <c r="H463" s="129">
        <f t="shared" si="23"/>
        <v>0</v>
      </c>
    </row>
    <row r="464" ht="15.3" customHeight="1" spans="1:8">
      <c r="A464" s="84" t="str">
        <f t="shared" si="25"/>
        <v>1</v>
      </c>
      <c r="B464" s="56">
        <v>2070114</v>
      </c>
      <c r="C464" s="85" t="s">
        <v>558</v>
      </c>
      <c r="D464" s="86"/>
      <c r="E464" s="86">
        <v>369</v>
      </c>
      <c r="F464" s="130">
        <v>5</v>
      </c>
      <c r="G464" s="129">
        <f t="shared" si="24"/>
        <v>0</v>
      </c>
      <c r="H464" s="129">
        <f t="shared" si="23"/>
        <v>0</v>
      </c>
    </row>
    <row r="465" ht="15.3" customHeight="1" spans="1:8">
      <c r="A465" s="84" t="str">
        <f t="shared" si="25"/>
        <v>9</v>
      </c>
      <c r="B465" s="56">
        <v>2070199</v>
      </c>
      <c r="C465" s="85" t="s">
        <v>559</v>
      </c>
      <c r="D465" s="86">
        <v>270</v>
      </c>
      <c r="E465" s="86">
        <v>2104</v>
      </c>
      <c r="F465" s="130">
        <v>860</v>
      </c>
      <c r="G465" s="129">
        <f t="shared" si="24"/>
        <v>3.18518518518518</v>
      </c>
      <c r="H465" s="129">
        <f t="shared" si="23"/>
        <v>0.0015138712857344</v>
      </c>
    </row>
    <row r="466" ht="15.3" customHeight="1" spans="1:8">
      <c r="A466" s="84" t="str">
        <f t="shared" si="25"/>
        <v/>
      </c>
      <c r="B466" s="56">
        <v>20702</v>
      </c>
      <c r="C466" s="85" t="s">
        <v>560</v>
      </c>
      <c r="D466" s="86">
        <f>SUM(D467:D473)</f>
        <v>18</v>
      </c>
      <c r="E466" s="86">
        <f>SUM(E467:E473)</f>
        <v>-47</v>
      </c>
      <c r="F466" s="130">
        <f>SUM(F467:F473)</f>
        <v>36</v>
      </c>
      <c r="G466" s="129">
        <f t="shared" si="24"/>
        <v>2</v>
      </c>
      <c r="H466" s="129">
        <f t="shared" si="23"/>
        <v>-0.0425531914893617</v>
      </c>
    </row>
    <row r="467" ht="15.3" customHeight="1" spans="1:8">
      <c r="A467" s="84" t="str">
        <f t="shared" si="25"/>
        <v>0</v>
      </c>
      <c r="B467" s="56">
        <v>2070201</v>
      </c>
      <c r="C467" s="85" t="s">
        <v>54</v>
      </c>
      <c r="D467" s="86"/>
      <c r="E467" s="86">
        <v>0</v>
      </c>
      <c r="F467" s="130">
        <v>0</v>
      </c>
      <c r="G467" s="129">
        <f t="shared" si="24"/>
        <v>0</v>
      </c>
      <c r="H467" s="129">
        <f t="shared" si="23"/>
        <v>0</v>
      </c>
    </row>
    <row r="468" ht="15.3" customHeight="1" spans="1:8">
      <c r="A468" s="84" t="str">
        <f t="shared" si="25"/>
        <v>0</v>
      </c>
      <c r="B468" s="56">
        <v>2070202</v>
      </c>
      <c r="C468" s="85" t="s">
        <v>56</v>
      </c>
      <c r="D468" s="86"/>
      <c r="E468" s="86">
        <v>0</v>
      </c>
      <c r="F468" s="130">
        <v>0</v>
      </c>
      <c r="G468" s="129">
        <f t="shared" si="24"/>
        <v>0</v>
      </c>
      <c r="H468" s="129">
        <f t="shared" si="23"/>
        <v>0</v>
      </c>
    </row>
    <row r="469" ht="15.3" customHeight="1" spans="1:8">
      <c r="A469" s="84" t="str">
        <f t="shared" si="25"/>
        <v>0</v>
      </c>
      <c r="B469" s="56">
        <v>2070203</v>
      </c>
      <c r="C469" s="85" t="s">
        <v>58</v>
      </c>
      <c r="D469" s="86"/>
      <c r="E469" s="86">
        <v>0</v>
      </c>
      <c r="F469" s="130">
        <v>0</v>
      </c>
      <c r="G469" s="129">
        <f t="shared" si="24"/>
        <v>0</v>
      </c>
      <c r="H469" s="129">
        <f t="shared" si="23"/>
        <v>0</v>
      </c>
    </row>
    <row r="470" ht="15.3" customHeight="1" spans="1:8">
      <c r="A470" s="84" t="str">
        <f t="shared" si="25"/>
        <v>0</v>
      </c>
      <c r="B470" s="56">
        <v>2070204</v>
      </c>
      <c r="C470" s="85" t="s">
        <v>561</v>
      </c>
      <c r="D470" s="86">
        <v>14</v>
      </c>
      <c r="E470" s="86">
        <v>-2</v>
      </c>
      <c r="F470" s="130">
        <v>14</v>
      </c>
      <c r="G470" s="129">
        <f t="shared" si="24"/>
        <v>1</v>
      </c>
      <c r="H470" s="129">
        <f t="shared" si="23"/>
        <v>-0.5</v>
      </c>
    </row>
    <row r="471" ht="15.3" customHeight="1" spans="1:8">
      <c r="A471" s="84" t="str">
        <f t="shared" si="25"/>
        <v>0</v>
      </c>
      <c r="B471" s="56">
        <v>2070205</v>
      </c>
      <c r="C471" s="85" t="s">
        <v>562</v>
      </c>
      <c r="D471" s="86">
        <v>4</v>
      </c>
      <c r="E471" s="86">
        <v>-45</v>
      </c>
      <c r="F471" s="130">
        <v>22</v>
      </c>
      <c r="G471" s="129">
        <f t="shared" si="24"/>
        <v>5.5</v>
      </c>
      <c r="H471" s="129">
        <f t="shared" si="23"/>
        <v>-0.122222222222222</v>
      </c>
    </row>
    <row r="472" ht="15.3" customHeight="1" spans="1:8">
      <c r="A472" s="84" t="str">
        <f t="shared" si="25"/>
        <v>0</v>
      </c>
      <c r="B472" s="56">
        <v>2070206</v>
      </c>
      <c r="C472" s="85" t="s">
        <v>563</v>
      </c>
      <c r="D472" s="86"/>
      <c r="E472" s="86">
        <v>0</v>
      </c>
      <c r="F472" s="130">
        <v>0</v>
      </c>
      <c r="G472" s="129">
        <f t="shared" si="24"/>
        <v>0</v>
      </c>
      <c r="H472" s="129">
        <f t="shared" si="23"/>
        <v>0</v>
      </c>
    </row>
    <row r="473" ht="15.3" customHeight="1" spans="1:8">
      <c r="A473" s="84" t="str">
        <f t="shared" si="25"/>
        <v>9</v>
      </c>
      <c r="B473" s="56">
        <v>2070299</v>
      </c>
      <c r="C473" s="85" t="s">
        <v>564</v>
      </c>
      <c r="D473" s="86"/>
      <c r="E473" s="86">
        <v>0</v>
      </c>
      <c r="F473" s="130">
        <v>0</v>
      </c>
      <c r="G473" s="129">
        <f t="shared" si="24"/>
        <v>0</v>
      </c>
      <c r="H473" s="129">
        <f t="shared" si="23"/>
        <v>0</v>
      </c>
    </row>
    <row r="474" ht="15.3" customHeight="1" spans="1:8">
      <c r="A474" s="84" t="str">
        <f t="shared" si="25"/>
        <v/>
      </c>
      <c r="B474" s="56">
        <v>20703</v>
      </c>
      <c r="C474" s="85" t="s">
        <v>565</v>
      </c>
      <c r="D474" s="86">
        <f>SUM(D475:D484)</f>
        <v>325</v>
      </c>
      <c r="E474" s="86">
        <f>SUM(E475:E484)</f>
        <v>399</v>
      </c>
      <c r="F474" s="130">
        <f>SUM(F475:F484)</f>
        <v>359</v>
      </c>
      <c r="G474" s="129">
        <f t="shared" si="24"/>
        <v>1.10461538461538</v>
      </c>
      <c r="H474" s="129">
        <f t="shared" si="23"/>
        <v>0.00276845961056487</v>
      </c>
    </row>
    <row r="475" ht="15.3" customHeight="1" spans="1:8">
      <c r="A475" s="84" t="str">
        <f t="shared" si="25"/>
        <v>0</v>
      </c>
      <c r="B475" s="56">
        <v>2070301</v>
      </c>
      <c r="C475" s="85" t="s">
        <v>54</v>
      </c>
      <c r="D475" s="86"/>
      <c r="E475" s="86">
        <v>0</v>
      </c>
      <c r="F475" s="130">
        <v>0</v>
      </c>
      <c r="G475" s="129">
        <f t="shared" si="24"/>
        <v>0</v>
      </c>
      <c r="H475" s="129">
        <f t="shared" si="23"/>
        <v>0</v>
      </c>
    </row>
    <row r="476" ht="15.3" customHeight="1" spans="1:8">
      <c r="A476" s="84" t="str">
        <f t="shared" si="25"/>
        <v>0</v>
      </c>
      <c r="B476" s="56">
        <v>2070302</v>
      </c>
      <c r="C476" s="85" t="s">
        <v>56</v>
      </c>
      <c r="D476" s="86"/>
      <c r="E476" s="86">
        <v>0</v>
      </c>
      <c r="F476" s="130">
        <v>0</v>
      </c>
      <c r="G476" s="129">
        <f t="shared" si="24"/>
        <v>0</v>
      </c>
      <c r="H476" s="129">
        <f t="shared" si="23"/>
        <v>0</v>
      </c>
    </row>
    <row r="477" ht="15.3" customHeight="1" spans="1:8">
      <c r="A477" s="84" t="str">
        <f t="shared" si="25"/>
        <v>0</v>
      </c>
      <c r="B477" s="56">
        <v>2070303</v>
      </c>
      <c r="C477" s="85" t="s">
        <v>58</v>
      </c>
      <c r="D477" s="86"/>
      <c r="E477" s="86">
        <v>0</v>
      </c>
      <c r="F477" s="130">
        <v>0</v>
      </c>
      <c r="G477" s="129">
        <f t="shared" si="24"/>
        <v>0</v>
      </c>
      <c r="H477" s="129">
        <f t="shared" si="23"/>
        <v>0</v>
      </c>
    </row>
    <row r="478" ht="15.3" customHeight="1" spans="1:8">
      <c r="A478" s="84" t="str">
        <f t="shared" si="25"/>
        <v>0</v>
      </c>
      <c r="B478" s="56">
        <v>2070304</v>
      </c>
      <c r="C478" s="85" t="s">
        <v>566</v>
      </c>
      <c r="D478" s="86"/>
      <c r="E478" s="86">
        <v>0</v>
      </c>
      <c r="F478" s="130">
        <v>0</v>
      </c>
      <c r="G478" s="129">
        <f t="shared" si="24"/>
        <v>0</v>
      </c>
      <c r="H478" s="129">
        <f t="shared" si="23"/>
        <v>0</v>
      </c>
    </row>
    <row r="479" ht="15.3" customHeight="1" spans="1:8">
      <c r="A479" s="84" t="str">
        <f t="shared" si="25"/>
        <v>0</v>
      </c>
      <c r="B479" s="56">
        <v>2070305</v>
      </c>
      <c r="C479" s="85" t="s">
        <v>567</v>
      </c>
      <c r="D479" s="86"/>
      <c r="E479" s="86">
        <v>0</v>
      </c>
      <c r="F479" s="130">
        <v>0</v>
      </c>
      <c r="G479" s="129">
        <f t="shared" si="24"/>
        <v>0</v>
      </c>
      <c r="H479" s="129">
        <f t="shared" ref="H479:H542" si="26">IFERROR(G479/E479,0)</f>
        <v>0</v>
      </c>
    </row>
    <row r="480" ht="15.3" customHeight="1" spans="1:8">
      <c r="A480" s="84" t="str">
        <f t="shared" si="25"/>
        <v>0</v>
      </c>
      <c r="B480" s="56">
        <v>2070306</v>
      </c>
      <c r="C480" s="85" t="s">
        <v>568</v>
      </c>
      <c r="D480" s="86"/>
      <c r="E480" s="86">
        <v>0</v>
      </c>
      <c r="F480" s="130">
        <v>0</v>
      </c>
      <c r="G480" s="129">
        <f t="shared" si="24"/>
        <v>0</v>
      </c>
      <c r="H480" s="129">
        <f t="shared" si="26"/>
        <v>0</v>
      </c>
    </row>
    <row r="481" ht="15.3" customHeight="1" spans="1:8">
      <c r="A481" s="84" t="str">
        <f t="shared" si="25"/>
        <v>0</v>
      </c>
      <c r="B481" s="56">
        <v>2070307</v>
      </c>
      <c r="C481" s="85" t="s">
        <v>569</v>
      </c>
      <c r="D481" s="86">
        <v>104</v>
      </c>
      <c r="E481" s="86">
        <v>178</v>
      </c>
      <c r="F481" s="130">
        <v>155</v>
      </c>
      <c r="G481" s="129">
        <f t="shared" si="24"/>
        <v>1.49038461538462</v>
      </c>
      <c r="H481" s="129">
        <f t="shared" si="26"/>
        <v>0.00837294727744166</v>
      </c>
    </row>
    <row r="482" ht="15.3" customHeight="1" spans="1:8">
      <c r="A482" s="84" t="str">
        <f t="shared" si="25"/>
        <v>0</v>
      </c>
      <c r="B482" s="56">
        <v>2070308</v>
      </c>
      <c r="C482" s="85" t="s">
        <v>570</v>
      </c>
      <c r="D482" s="86"/>
      <c r="E482" s="86">
        <v>0</v>
      </c>
      <c r="F482" s="130">
        <v>0</v>
      </c>
      <c r="G482" s="129">
        <f t="shared" si="24"/>
        <v>0</v>
      </c>
      <c r="H482" s="129">
        <f t="shared" si="26"/>
        <v>0</v>
      </c>
    </row>
    <row r="483" ht="15.3" customHeight="1" spans="1:8">
      <c r="A483" s="84" t="str">
        <f t="shared" si="25"/>
        <v>0</v>
      </c>
      <c r="B483" s="56">
        <v>2070309</v>
      </c>
      <c r="C483" s="85" t="s">
        <v>571</v>
      </c>
      <c r="D483" s="86"/>
      <c r="E483" s="86">
        <v>0</v>
      </c>
      <c r="F483" s="130">
        <v>0</v>
      </c>
      <c r="G483" s="129">
        <f t="shared" si="24"/>
        <v>0</v>
      </c>
      <c r="H483" s="129">
        <f t="shared" si="26"/>
        <v>0</v>
      </c>
    </row>
    <row r="484" ht="15.3" customHeight="1" spans="1:8">
      <c r="A484" s="84" t="str">
        <f t="shared" si="25"/>
        <v>9</v>
      </c>
      <c r="B484" s="56">
        <v>2070399</v>
      </c>
      <c r="C484" s="85" t="s">
        <v>572</v>
      </c>
      <c r="D484" s="86">
        <v>221</v>
      </c>
      <c r="E484" s="86">
        <v>221</v>
      </c>
      <c r="F484" s="130">
        <v>204</v>
      </c>
      <c r="G484" s="129">
        <f t="shared" si="24"/>
        <v>0.923076923076923</v>
      </c>
      <c r="H484" s="129">
        <f t="shared" si="26"/>
        <v>0.00417681865645667</v>
      </c>
    </row>
    <row r="485" ht="15.3" customHeight="1" spans="1:8">
      <c r="A485" s="84" t="str">
        <f t="shared" si="25"/>
        <v/>
      </c>
      <c r="B485" s="56">
        <v>20706</v>
      </c>
      <c r="C485" s="85" t="s">
        <v>573</v>
      </c>
      <c r="D485" s="86">
        <f>SUM(D486:D493)</f>
        <v>0</v>
      </c>
      <c r="E485" s="86">
        <f>SUM(E486:E493)</f>
        <v>0</v>
      </c>
      <c r="F485" s="130">
        <f>SUM(F486:F493)</f>
        <v>7</v>
      </c>
      <c r="G485" s="129">
        <f t="shared" si="24"/>
        <v>0</v>
      </c>
      <c r="H485" s="129">
        <f t="shared" si="26"/>
        <v>0</v>
      </c>
    </row>
    <row r="486" ht="15.3" customHeight="1" spans="1:8">
      <c r="A486" s="84" t="str">
        <f t="shared" si="25"/>
        <v>0</v>
      </c>
      <c r="B486" s="56">
        <v>2070601</v>
      </c>
      <c r="C486" s="85" t="s">
        <v>54</v>
      </c>
      <c r="D486" s="86"/>
      <c r="E486" s="86">
        <v>0</v>
      </c>
      <c r="F486" s="130">
        <v>0</v>
      </c>
      <c r="G486" s="129">
        <f t="shared" si="24"/>
        <v>0</v>
      </c>
      <c r="H486" s="129">
        <f t="shared" si="26"/>
        <v>0</v>
      </c>
    </row>
    <row r="487" ht="15.3" customHeight="1" spans="1:8">
      <c r="A487" s="84" t="str">
        <f t="shared" si="25"/>
        <v>0</v>
      </c>
      <c r="B487" s="56">
        <v>2070602</v>
      </c>
      <c r="C487" s="85" t="s">
        <v>56</v>
      </c>
      <c r="D487" s="86"/>
      <c r="E487" s="86">
        <v>0</v>
      </c>
      <c r="F487" s="130">
        <v>0</v>
      </c>
      <c r="G487" s="129">
        <f t="shared" si="24"/>
        <v>0</v>
      </c>
      <c r="H487" s="129">
        <f t="shared" si="26"/>
        <v>0</v>
      </c>
    </row>
    <row r="488" ht="15.3" customHeight="1" spans="1:8">
      <c r="A488" s="84" t="str">
        <f t="shared" si="25"/>
        <v>0</v>
      </c>
      <c r="B488" s="56">
        <v>2070603</v>
      </c>
      <c r="C488" s="85" t="s">
        <v>58</v>
      </c>
      <c r="D488" s="86"/>
      <c r="E488" s="86">
        <v>0</v>
      </c>
      <c r="F488" s="130">
        <v>0</v>
      </c>
      <c r="G488" s="129">
        <f t="shared" si="24"/>
        <v>0</v>
      </c>
      <c r="H488" s="129">
        <f t="shared" si="26"/>
        <v>0</v>
      </c>
    </row>
    <row r="489" ht="15.3" customHeight="1" spans="1:8">
      <c r="A489" s="84" t="str">
        <f t="shared" si="25"/>
        <v>0</v>
      </c>
      <c r="B489" s="56">
        <v>2070604</v>
      </c>
      <c r="C489" s="85" t="s">
        <v>574</v>
      </c>
      <c r="D489" s="86"/>
      <c r="E489" s="86">
        <v>0</v>
      </c>
      <c r="F489" s="130">
        <v>0</v>
      </c>
      <c r="G489" s="129">
        <f t="shared" si="24"/>
        <v>0</v>
      </c>
      <c r="H489" s="129">
        <f t="shared" si="26"/>
        <v>0</v>
      </c>
    </row>
    <row r="490" ht="15.3" customHeight="1" spans="1:8">
      <c r="A490" s="84" t="str">
        <f t="shared" si="25"/>
        <v>0</v>
      </c>
      <c r="B490" s="56">
        <v>2070605</v>
      </c>
      <c r="C490" s="85" t="s">
        <v>575</v>
      </c>
      <c r="D490" s="86"/>
      <c r="E490" s="86">
        <v>0</v>
      </c>
      <c r="F490" s="130">
        <v>0</v>
      </c>
      <c r="G490" s="129">
        <f t="shared" si="24"/>
        <v>0</v>
      </c>
      <c r="H490" s="129">
        <f t="shared" si="26"/>
        <v>0</v>
      </c>
    </row>
    <row r="491" ht="15.3" customHeight="1" spans="1:8">
      <c r="A491" s="84" t="str">
        <f t="shared" si="25"/>
        <v>0</v>
      </c>
      <c r="B491" s="56">
        <v>2070606</v>
      </c>
      <c r="C491" s="85" t="s">
        <v>576</v>
      </c>
      <c r="D491" s="86"/>
      <c r="E491" s="86">
        <v>0</v>
      </c>
      <c r="F491" s="130">
        <v>0</v>
      </c>
      <c r="G491" s="129">
        <f t="shared" si="24"/>
        <v>0</v>
      </c>
      <c r="H491" s="129">
        <f t="shared" si="26"/>
        <v>0</v>
      </c>
    </row>
    <row r="492" ht="15.3" customHeight="1" spans="1:8">
      <c r="A492" s="84" t="str">
        <f t="shared" si="25"/>
        <v>0</v>
      </c>
      <c r="B492" s="56">
        <v>2070607</v>
      </c>
      <c r="C492" s="85" t="s">
        <v>577</v>
      </c>
      <c r="D492" s="86"/>
      <c r="E492" s="86">
        <v>0</v>
      </c>
      <c r="F492" s="130">
        <v>0</v>
      </c>
      <c r="G492" s="129">
        <f t="shared" si="24"/>
        <v>0</v>
      </c>
      <c r="H492" s="129">
        <f t="shared" si="26"/>
        <v>0</v>
      </c>
    </row>
    <row r="493" ht="15.3" customHeight="1" spans="1:8">
      <c r="A493" s="84" t="str">
        <f t="shared" si="25"/>
        <v>9</v>
      </c>
      <c r="B493" s="56">
        <v>2070699</v>
      </c>
      <c r="C493" s="85" t="s">
        <v>578</v>
      </c>
      <c r="D493" s="86"/>
      <c r="E493" s="86">
        <v>0</v>
      </c>
      <c r="F493" s="130">
        <v>7</v>
      </c>
      <c r="G493" s="129">
        <f t="shared" si="24"/>
        <v>0</v>
      </c>
      <c r="H493" s="129">
        <f t="shared" si="26"/>
        <v>0</v>
      </c>
    </row>
    <row r="494" ht="15.3" customHeight="1" spans="1:8">
      <c r="A494" s="84" t="str">
        <f t="shared" si="25"/>
        <v/>
      </c>
      <c r="B494" s="56">
        <v>20708</v>
      </c>
      <c r="C494" s="85" t="s">
        <v>579</v>
      </c>
      <c r="D494" s="86">
        <f>SUM(D495:D501)</f>
        <v>0</v>
      </c>
      <c r="E494" s="86">
        <f>SUM(E495:E501)</f>
        <v>492</v>
      </c>
      <c r="F494" s="130">
        <f>SUM(F495:F501)</f>
        <v>495</v>
      </c>
      <c r="G494" s="129">
        <f t="shared" si="24"/>
        <v>0</v>
      </c>
      <c r="H494" s="129">
        <f t="shared" si="26"/>
        <v>0</v>
      </c>
    </row>
    <row r="495" ht="15.3" customHeight="1" spans="1:8">
      <c r="A495" s="84" t="str">
        <f t="shared" si="25"/>
        <v>0</v>
      </c>
      <c r="B495" s="56">
        <v>2070801</v>
      </c>
      <c r="C495" s="85" t="s">
        <v>54</v>
      </c>
      <c r="D495" s="86"/>
      <c r="E495" s="86">
        <v>0</v>
      </c>
      <c r="F495" s="130">
        <v>0</v>
      </c>
      <c r="G495" s="129">
        <f t="shared" si="24"/>
        <v>0</v>
      </c>
      <c r="H495" s="129">
        <f t="shared" si="26"/>
        <v>0</v>
      </c>
    </row>
    <row r="496" ht="15.3" customHeight="1" spans="1:8">
      <c r="A496" s="84" t="str">
        <f t="shared" si="25"/>
        <v>0</v>
      </c>
      <c r="B496" s="56">
        <v>2070802</v>
      </c>
      <c r="C496" s="85" t="s">
        <v>56</v>
      </c>
      <c r="D496" s="86"/>
      <c r="E496" s="86">
        <v>0</v>
      </c>
      <c r="F496" s="130">
        <v>0</v>
      </c>
      <c r="G496" s="129">
        <f t="shared" si="24"/>
        <v>0</v>
      </c>
      <c r="H496" s="129">
        <f t="shared" si="26"/>
        <v>0</v>
      </c>
    </row>
    <row r="497" ht="15.3" customHeight="1" spans="1:8">
      <c r="A497" s="84" t="str">
        <f t="shared" si="25"/>
        <v>0</v>
      </c>
      <c r="B497" s="56">
        <v>2070803</v>
      </c>
      <c r="C497" s="85" t="s">
        <v>58</v>
      </c>
      <c r="D497" s="86"/>
      <c r="E497" s="86">
        <v>0</v>
      </c>
      <c r="F497" s="130">
        <v>0</v>
      </c>
      <c r="G497" s="129">
        <f t="shared" si="24"/>
        <v>0</v>
      </c>
      <c r="H497" s="129">
        <f t="shared" si="26"/>
        <v>0</v>
      </c>
    </row>
    <row r="498" ht="15.3" customHeight="1" spans="1:8">
      <c r="A498" s="84" t="str">
        <f t="shared" si="25"/>
        <v>0</v>
      </c>
      <c r="B498" s="56">
        <v>2070806</v>
      </c>
      <c r="C498" s="85" t="s">
        <v>580</v>
      </c>
      <c r="D498" s="86"/>
      <c r="E498" s="86">
        <v>0</v>
      </c>
      <c r="F498" s="130">
        <v>0</v>
      </c>
      <c r="G498" s="129">
        <f t="shared" si="24"/>
        <v>0</v>
      </c>
      <c r="H498" s="129">
        <f t="shared" si="26"/>
        <v>0</v>
      </c>
    </row>
    <row r="499" ht="15.3" customHeight="1" spans="1:8">
      <c r="A499" s="84" t="str">
        <f t="shared" si="25"/>
        <v>0</v>
      </c>
      <c r="B499" s="56">
        <v>2070807</v>
      </c>
      <c r="C499" s="85" t="s">
        <v>581</v>
      </c>
      <c r="D499" s="86"/>
      <c r="E499" s="86">
        <v>482</v>
      </c>
      <c r="F499" s="130">
        <v>421</v>
      </c>
      <c r="G499" s="129">
        <f t="shared" si="24"/>
        <v>0</v>
      </c>
      <c r="H499" s="129">
        <f t="shared" si="26"/>
        <v>0</v>
      </c>
    </row>
    <row r="500" ht="15.3" customHeight="1" spans="1:8">
      <c r="A500" s="84" t="str">
        <f t="shared" si="25"/>
        <v>0</v>
      </c>
      <c r="B500" s="56">
        <v>2070808</v>
      </c>
      <c r="C500" s="85" t="s">
        <v>582</v>
      </c>
      <c r="D500" s="86"/>
      <c r="E500" s="86">
        <v>0</v>
      </c>
      <c r="F500" s="130">
        <v>10</v>
      </c>
      <c r="G500" s="129">
        <f t="shared" si="24"/>
        <v>0</v>
      </c>
      <c r="H500" s="129">
        <f t="shared" si="26"/>
        <v>0</v>
      </c>
    </row>
    <row r="501" ht="15.3" customHeight="1" spans="1:8">
      <c r="A501" s="84" t="str">
        <f t="shared" si="25"/>
        <v>9</v>
      </c>
      <c r="B501" s="56">
        <v>2070899</v>
      </c>
      <c r="C501" s="85" t="s">
        <v>583</v>
      </c>
      <c r="D501" s="86"/>
      <c r="E501" s="86">
        <v>10</v>
      </c>
      <c r="F501" s="130">
        <v>64</v>
      </c>
      <c r="G501" s="129">
        <f t="shared" si="24"/>
        <v>0</v>
      </c>
      <c r="H501" s="129">
        <f t="shared" si="26"/>
        <v>0</v>
      </c>
    </row>
    <row r="502" ht="15.3" customHeight="1" spans="1:8">
      <c r="A502" s="84" t="str">
        <f t="shared" si="25"/>
        <v/>
      </c>
      <c r="B502" s="56">
        <v>20799</v>
      </c>
      <c r="C502" s="85" t="s">
        <v>584</v>
      </c>
      <c r="D502" s="86">
        <f>SUM(D503:D505)</f>
        <v>25</v>
      </c>
      <c r="E502" s="86">
        <f>SUM(E503:E505)</f>
        <v>-40</v>
      </c>
      <c r="F502" s="130">
        <f>SUM(F503:F505)</f>
        <v>704</v>
      </c>
      <c r="G502" s="129">
        <f t="shared" si="24"/>
        <v>28.16</v>
      </c>
      <c r="H502" s="129">
        <f t="shared" si="26"/>
        <v>-0.704</v>
      </c>
    </row>
    <row r="503" ht="15.3" customHeight="1" spans="1:8">
      <c r="A503" s="84" t="str">
        <f t="shared" si="25"/>
        <v>0</v>
      </c>
      <c r="B503" s="56">
        <v>2079902</v>
      </c>
      <c r="C503" s="85" t="s">
        <v>585</v>
      </c>
      <c r="D503" s="86"/>
      <c r="E503" s="86">
        <v>22</v>
      </c>
      <c r="F503" s="130">
        <v>0</v>
      </c>
      <c r="G503" s="129">
        <f t="shared" si="24"/>
        <v>0</v>
      </c>
      <c r="H503" s="129">
        <f t="shared" si="26"/>
        <v>0</v>
      </c>
    </row>
    <row r="504" ht="15.3" customHeight="1" spans="1:8">
      <c r="A504" s="84" t="str">
        <f t="shared" si="25"/>
        <v>0</v>
      </c>
      <c r="B504" s="56">
        <v>2079903</v>
      </c>
      <c r="C504" s="85" t="s">
        <v>586</v>
      </c>
      <c r="D504" s="86"/>
      <c r="E504" s="86">
        <v>0</v>
      </c>
      <c r="F504" s="130">
        <v>20</v>
      </c>
      <c r="G504" s="129">
        <f t="shared" si="24"/>
        <v>0</v>
      </c>
      <c r="H504" s="129">
        <f t="shared" si="26"/>
        <v>0</v>
      </c>
    </row>
    <row r="505" ht="15.3" customHeight="1" spans="1:8">
      <c r="A505" s="84" t="str">
        <f t="shared" si="25"/>
        <v>9</v>
      </c>
      <c r="B505" s="56">
        <v>2079999</v>
      </c>
      <c r="C505" s="85" t="s">
        <v>587</v>
      </c>
      <c r="D505" s="86">
        <v>25</v>
      </c>
      <c r="E505" s="86">
        <v>-62</v>
      </c>
      <c r="F505" s="130">
        <v>684</v>
      </c>
      <c r="G505" s="129">
        <f t="shared" si="24"/>
        <v>27.36</v>
      </c>
      <c r="H505" s="129">
        <f t="shared" si="26"/>
        <v>-0.441290322580645</v>
      </c>
    </row>
    <row r="506" ht="15.3" customHeight="1" spans="1:8">
      <c r="A506" s="84" t="str">
        <f t="shared" si="25"/>
        <v/>
      </c>
      <c r="B506" s="56">
        <v>208</v>
      </c>
      <c r="C506" s="85" t="s">
        <v>588</v>
      </c>
      <c r="D506" s="86">
        <f>SUM(D507,D526,D534,D536,D545,D549,D559,D568,D575,D583,D592,D597,D600,D603,D606,D609,D612,D616,D620,D628,D631)</f>
        <v>41606</v>
      </c>
      <c r="E506" s="86">
        <f>SUM(E507,E526,E534,E536,E545,E549,E559,E568,E575,E583,E592,E597,E600,E603,E606,E609,E612,E616,E620,E628,E631)</f>
        <v>59336</v>
      </c>
      <c r="F506" s="130">
        <f>SUM(F507,F526,F534,F536,F545,F549,F559,F568,F575,F583,F592,F597,F600,F603,F606,F609,F612,F616,F620,F628,F631)</f>
        <v>63320</v>
      </c>
      <c r="G506" s="129">
        <f t="shared" si="24"/>
        <v>1.52189588040187</v>
      </c>
      <c r="H506" s="129">
        <f t="shared" si="26"/>
        <v>2.56487778145117e-5</v>
      </c>
    </row>
    <row r="507" ht="15.3" customHeight="1" spans="1:8">
      <c r="A507" s="84" t="str">
        <f t="shared" si="25"/>
        <v/>
      </c>
      <c r="B507" s="56">
        <v>20801</v>
      </c>
      <c r="C507" s="85" t="s">
        <v>589</v>
      </c>
      <c r="D507" s="86">
        <f>SUM(D508:D525)</f>
        <v>3631</v>
      </c>
      <c r="E507" s="86">
        <f>SUM(E508:E525)</f>
        <v>4179</v>
      </c>
      <c r="F507" s="130">
        <f>SUM(F508:F525)</f>
        <v>4662</v>
      </c>
      <c r="G507" s="129">
        <f t="shared" si="24"/>
        <v>1.28394381713027</v>
      </c>
      <c r="H507" s="129">
        <f t="shared" si="26"/>
        <v>0.0003072370943121</v>
      </c>
    </row>
    <row r="508" ht="15.3" customHeight="1" spans="1:8">
      <c r="A508" s="84" t="str">
        <f t="shared" si="25"/>
        <v>0</v>
      </c>
      <c r="B508" s="56">
        <v>2080101</v>
      </c>
      <c r="C508" s="85" t="s">
        <v>54</v>
      </c>
      <c r="D508" s="86">
        <v>382</v>
      </c>
      <c r="E508" s="86">
        <v>399</v>
      </c>
      <c r="F508" s="130">
        <v>392</v>
      </c>
      <c r="G508" s="129">
        <f t="shared" si="24"/>
        <v>1.0261780104712</v>
      </c>
      <c r="H508" s="129">
        <f t="shared" si="26"/>
        <v>0.00257187471296041</v>
      </c>
    </row>
    <row r="509" ht="15.3" customHeight="1" spans="1:8">
      <c r="A509" s="84" t="str">
        <f t="shared" si="25"/>
        <v>0</v>
      </c>
      <c r="B509" s="56">
        <v>2080102</v>
      </c>
      <c r="C509" s="85" t="s">
        <v>56</v>
      </c>
      <c r="D509" s="86">
        <v>44</v>
      </c>
      <c r="E509" s="86">
        <v>62</v>
      </c>
      <c r="F509" s="130">
        <v>58</v>
      </c>
      <c r="G509" s="129">
        <f t="shared" si="24"/>
        <v>1.31818181818182</v>
      </c>
      <c r="H509" s="129">
        <f t="shared" si="26"/>
        <v>0.0212609970674487</v>
      </c>
    </row>
    <row r="510" ht="15.3" customHeight="1" spans="1:8">
      <c r="A510" s="84" t="str">
        <f t="shared" si="25"/>
        <v>0</v>
      </c>
      <c r="B510" s="56">
        <v>2080103</v>
      </c>
      <c r="C510" s="85" t="s">
        <v>58</v>
      </c>
      <c r="D510" s="86"/>
      <c r="E510" s="86">
        <v>0</v>
      </c>
      <c r="F510" s="130">
        <v>0</v>
      </c>
      <c r="G510" s="129">
        <f t="shared" si="24"/>
        <v>0</v>
      </c>
      <c r="H510" s="129">
        <f t="shared" si="26"/>
        <v>0</v>
      </c>
    </row>
    <row r="511" ht="15.3" customHeight="1" spans="1:8">
      <c r="A511" s="84" t="str">
        <f t="shared" si="25"/>
        <v>0</v>
      </c>
      <c r="B511" s="56">
        <v>2080104</v>
      </c>
      <c r="C511" s="85" t="s">
        <v>590</v>
      </c>
      <c r="D511" s="86"/>
      <c r="E511" s="86">
        <v>0</v>
      </c>
      <c r="F511" s="130">
        <v>0</v>
      </c>
      <c r="G511" s="129">
        <f t="shared" si="24"/>
        <v>0</v>
      </c>
      <c r="H511" s="129">
        <f t="shared" si="26"/>
        <v>0</v>
      </c>
    </row>
    <row r="512" ht="15.3" customHeight="1" spans="1:8">
      <c r="A512" s="84" t="str">
        <f t="shared" si="25"/>
        <v>0</v>
      </c>
      <c r="B512" s="56">
        <v>2080105</v>
      </c>
      <c r="C512" s="85" t="s">
        <v>591</v>
      </c>
      <c r="D512" s="86">
        <v>4</v>
      </c>
      <c r="E512" s="86">
        <v>4</v>
      </c>
      <c r="F512" s="130">
        <v>4</v>
      </c>
      <c r="G512" s="129">
        <f t="shared" si="24"/>
        <v>1</v>
      </c>
      <c r="H512" s="129">
        <f t="shared" si="26"/>
        <v>0.25</v>
      </c>
    </row>
    <row r="513" ht="15.3" customHeight="1" spans="1:8">
      <c r="A513" s="84" t="str">
        <f t="shared" si="25"/>
        <v>0</v>
      </c>
      <c r="B513" s="56">
        <v>2080106</v>
      </c>
      <c r="C513" s="85" t="s">
        <v>592</v>
      </c>
      <c r="D513" s="86"/>
      <c r="E513" s="86">
        <v>0</v>
      </c>
      <c r="F513" s="130">
        <v>0</v>
      </c>
      <c r="G513" s="129">
        <f t="shared" si="24"/>
        <v>0</v>
      </c>
      <c r="H513" s="129">
        <f t="shared" si="26"/>
        <v>0</v>
      </c>
    </row>
    <row r="514" ht="15.3" customHeight="1" spans="1:8">
      <c r="A514" s="84" t="str">
        <f t="shared" si="25"/>
        <v>0</v>
      </c>
      <c r="B514" s="56">
        <v>2080107</v>
      </c>
      <c r="C514" s="85" t="s">
        <v>593</v>
      </c>
      <c r="D514" s="86"/>
      <c r="E514" s="86">
        <v>0</v>
      </c>
      <c r="F514" s="130">
        <v>0</v>
      </c>
      <c r="G514" s="129">
        <f t="shared" si="24"/>
        <v>0</v>
      </c>
      <c r="H514" s="129">
        <f t="shared" si="26"/>
        <v>0</v>
      </c>
    </row>
    <row r="515" ht="15.3" customHeight="1" spans="1:8">
      <c r="A515" s="84" t="str">
        <f t="shared" si="25"/>
        <v>0</v>
      </c>
      <c r="B515" s="56">
        <v>2080108</v>
      </c>
      <c r="C515" s="85" t="s">
        <v>152</v>
      </c>
      <c r="D515" s="86"/>
      <c r="E515" s="86">
        <v>0</v>
      </c>
      <c r="F515" s="130">
        <v>0</v>
      </c>
      <c r="G515" s="129">
        <f t="shared" si="24"/>
        <v>0</v>
      </c>
      <c r="H515" s="129">
        <f t="shared" si="26"/>
        <v>0</v>
      </c>
    </row>
    <row r="516" ht="15.3" customHeight="1" spans="1:8">
      <c r="A516" s="84" t="str">
        <f t="shared" si="25"/>
        <v>0</v>
      </c>
      <c r="B516" s="56">
        <v>2080109</v>
      </c>
      <c r="C516" s="85" t="s">
        <v>594</v>
      </c>
      <c r="D516" s="86">
        <v>406</v>
      </c>
      <c r="E516" s="86">
        <v>433</v>
      </c>
      <c r="F516" s="130">
        <v>434</v>
      </c>
      <c r="G516" s="129">
        <f t="shared" si="24"/>
        <v>1.06896551724138</v>
      </c>
      <c r="H516" s="129">
        <f t="shared" si="26"/>
        <v>0.00246874253404476</v>
      </c>
    </row>
    <row r="517" ht="15.3" customHeight="1" spans="1:8">
      <c r="A517" s="84" t="str">
        <f t="shared" si="25"/>
        <v>1</v>
      </c>
      <c r="B517" s="56">
        <v>2080110</v>
      </c>
      <c r="C517" s="85" t="s">
        <v>595</v>
      </c>
      <c r="D517" s="86">
        <v>3</v>
      </c>
      <c r="E517" s="86">
        <v>3</v>
      </c>
      <c r="F517" s="130">
        <v>3</v>
      </c>
      <c r="G517" s="129">
        <f t="shared" si="24"/>
        <v>1</v>
      </c>
      <c r="H517" s="129">
        <f t="shared" si="26"/>
        <v>0.333333333333333</v>
      </c>
    </row>
    <row r="518" ht="15.3" customHeight="1" spans="1:8">
      <c r="A518" s="84" t="str">
        <f t="shared" si="25"/>
        <v>1</v>
      </c>
      <c r="B518" s="56">
        <v>2080111</v>
      </c>
      <c r="C518" s="85" t="s">
        <v>596</v>
      </c>
      <c r="D518" s="86"/>
      <c r="E518" s="86">
        <v>0</v>
      </c>
      <c r="F518" s="130">
        <v>0</v>
      </c>
      <c r="G518" s="129">
        <f t="shared" si="24"/>
        <v>0</v>
      </c>
      <c r="H518" s="129">
        <f t="shared" si="26"/>
        <v>0</v>
      </c>
    </row>
    <row r="519" ht="15.3" customHeight="1" spans="1:8">
      <c r="A519" s="84" t="str">
        <f t="shared" si="25"/>
        <v>1</v>
      </c>
      <c r="B519" s="56">
        <v>2080112</v>
      </c>
      <c r="C519" s="85" t="s">
        <v>597</v>
      </c>
      <c r="D519" s="86"/>
      <c r="E519" s="86">
        <v>0</v>
      </c>
      <c r="F519" s="130">
        <v>0</v>
      </c>
      <c r="G519" s="129">
        <f t="shared" si="24"/>
        <v>0</v>
      </c>
      <c r="H519" s="129">
        <f t="shared" si="26"/>
        <v>0</v>
      </c>
    </row>
    <row r="520" ht="15.3" customHeight="1" spans="1:8">
      <c r="A520" s="84" t="str">
        <f t="shared" si="25"/>
        <v>1</v>
      </c>
      <c r="B520" s="56">
        <v>2080113</v>
      </c>
      <c r="C520" s="85" t="s">
        <v>598</v>
      </c>
      <c r="D520" s="86"/>
      <c r="E520" s="86">
        <v>0</v>
      </c>
      <c r="F520" s="130">
        <v>0</v>
      </c>
      <c r="G520" s="129">
        <f t="shared" si="24"/>
        <v>0</v>
      </c>
      <c r="H520" s="129">
        <f t="shared" si="26"/>
        <v>0</v>
      </c>
    </row>
    <row r="521" ht="15.3" customHeight="1" spans="1:8">
      <c r="A521" s="84" t="str">
        <f t="shared" si="25"/>
        <v>1</v>
      </c>
      <c r="B521" s="56">
        <v>2080114</v>
      </c>
      <c r="C521" s="85" t="s">
        <v>599</v>
      </c>
      <c r="D521" s="86"/>
      <c r="E521" s="86">
        <v>0</v>
      </c>
      <c r="F521" s="130">
        <v>0</v>
      </c>
      <c r="G521" s="129">
        <f t="shared" ref="G521:G542" si="27">IFERROR(F521/D521,0)</f>
        <v>0</v>
      </c>
      <c r="H521" s="129">
        <f t="shared" si="26"/>
        <v>0</v>
      </c>
    </row>
    <row r="522" ht="15.3" customHeight="1" spans="1:8">
      <c r="A522" s="84" t="str">
        <f t="shared" ref="A522:A585" si="28">MID(B522,6,1)</f>
        <v>1</v>
      </c>
      <c r="B522" s="56">
        <v>2080115</v>
      </c>
      <c r="C522" s="85" t="s">
        <v>600</v>
      </c>
      <c r="D522" s="86"/>
      <c r="E522" s="86">
        <v>0</v>
      </c>
      <c r="F522" s="130">
        <v>0</v>
      </c>
      <c r="G522" s="129">
        <f t="shared" si="27"/>
        <v>0</v>
      </c>
      <c r="H522" s="129">
        <f t="shared" si="26"/>
        <v>0</v>
      </c>
    </row>
    <row r="523" ht="15.3" customHeight="1" spans="1:8">
      <c r="A523" s="84" t="str">
        <f t="shared" si="28"/>
        <v>1</v>
      </c>
      <c r="B523" s="56">
        <v>2080116</v>
      </c>
      <c r="C523" s="85" t="s">
        <v>601</v>
      </c>
      <c r="D523" s="86"/>
      <c r="E523" s="86">
        <v>23</v>
      </c>
      <c r="F523" s="130">
        <v>22</v>
      </c>
      <c r="G523" s="129">
        <f t="shared" si="27"/>
        <v>0</v>
      </c>
      <c r="H523" s="129">
        <f t="shared" si="26"/>
        <v>0</v>
      </c>
    </row>
    <row r="524" ht="15.3" customHeight="1" spans="1:8">
      <c r="A524" s="84" t="str">
        <f t="shared" si="28"/>
        <v>5</v>
      </c>
      <c r="B524" s="56">
        <v>2080150</v>
      </c>
      <c r="C524" s="85" t="s">
        <v>72</v>
      </c>
      <c r="D524" s="86"/>
      <c r="E524" s="86">
        <v>0</v>
      </c>
      <c r="F524" s="130">
        <v>0</v>
      </c>
      <c r="G524" s="129">
        <f t="shared" si="27"/>
        <v>0</v>
      </c>
      <c r="H524" s="129">
        <f t="shared" si="26"/>
        <v>0</v>
      </c>
    </row>
    <row r="525" ht="15.3" customHeight="1" spans="1:8">
      <c r="A525" s="84" t="str">
        <f t="shared" si="28"/>
        <v>9</v>
      </c>
      <c r="B525" s="56">
        <v>2080199</v>
      </c>
      <c r="C525" s="85" t="s">
        <v>602</v>
      </c>
      <c r="D525" s="86">
        <v>2792</v>
      </c>
      <c r="E525" s="86">
        <v>3255</v>
      </c>
      <c r="F525" s="130">
        <v>3749</v>
      </c>
      <c r="G525" s="129">
        <f t="shared" si="27"/>
        <v>1.34276504297994</v>
      </c>
      <c r="H525" s="129">
        <f t="shared" si="26"/>
        <v>0.000412523822728093</v>
      </c>
    </row>
    <row r="526" ht="15.3" customHeight="1" spans="1:8">
      <c r="A526" s="84" t="str">
        <f t="shared" si="28"/>
        <v/>
      </c>
      <c r="B526" s="56">
        <v>20802</v>
      </c>
      <c r="C526" s="85" t="s">
        <v>603</v>
      </c>
      <c r="D526" s="86">
        <f>SUM(D527:D533)</f>
        <v>1344</v>
      </c>
      <c r="E526" s="86">
        <f>SUM(E527:E533)</f>
        <v>1718</v>
      </c>
      <c r="F526" s="130">
        <f>SUM(F527:F533)</f>
        <v>1994</v>
      </c>
      <c r="G526" s="129">
        <f t="shared" si="27"/>
        <v>1.48363095238095</v>
      </c>
      <c r="H526" s="129">
        <f t="shared" si="26"/>
        <v>0.000863580298242696</v>
      </c>
    </row>
    <row r="527" ht="15.3" customHeight="1" spans="1:8">
      <c r="A527" s="84" t="str">
        <f t="shared" si="28"/>
        <v>0</v>
      </c>
      <c r="B527" s="56">
        <v>2080201</v>
      </c>
      <c r="C527" s="85" t="s">
        <v>54</v>
      </c>
      <c r="D527" s="86">
        <v>215</v>
      </c>
      <c r="E527" s="86">
        <v>305</v>
      </c>
      <c r="F527" s="130">
        <v>237</v>
      </c>
      <c r="G527" s="129">
        <f t="shared" si="27"/>
        <v>1.10232558139535</v>
      </c>
      <c r="H527" s="129">
        <f t="shared" si="26"/>
        <v>0.00361418223408311</v>
      </c>
    </row>
    <row r="528" ht="15.3" customHeight="1" spans="1:8">
      <c r="A528" s="84" t="str">
        <f t="shared" si="28"/>
        <v>0</v>
      </c>
      <c r="B528" s="56">
        <v>2080202</v>
      </c>
      <c r="C528" s="85" t="s">
        <v>56</v>
      </c>
      <c r="D528" s="86">
        <v>1103</v>
      </c>
      <c r="E528" s="86">
        <v>1070</v>
      </c>
      <c r="F528" s="130">
        <v>1616</v>
      </c>
      <c r="G528" s="129">
        <f t="shared" si="27"/>
        <v>1.46509519492294</v>
      </c>
      <c r="H528" s="129">
        <f t="shared" si="26"/>
        <v>0.00136924784572237</v>
      </c>
    </row>
    <row r="529" ht="15.3" customHeight="1" spans="1:8">
      <c r="A529" s="84" t="str">
        <f t="shared" si="28"/>
        <v>0</v>
      </c>
      <c r="B529" s="56">
        <v>2080203</v>
      </c>
      <c r="C529" s="85" t="s">
        <v>58</v>
      </c>
      <c r="D529" s="86"/>
      <c r="E529" s="86">
        <v>0</v>
      </c>
      <c r="F529" s="130">
        <v>0</v>
      </c>
      <c r="G529" s="129">
        <f t="shared" si="27"/>
        <v>0</v>
      </c>
      <c r="H529" s="129">
        <f t="shared" si="26"/>
        <v>0</v>
      </c>
    </row>
    <row r="530" ht="15.3" customHeight="1" spans="1:8">
      <c r="A530" s="84" t="str">
        <f t="shared" si="28"/>
        <v>0</v>
      </c>
      <c r="B530" s="56">
        <v>2080206</v>
      </c>
      <c r="C530" s="85" t="s">
        <v>604</v>
      </c>
      <c r="D530" s="86"/>
      <c r="E530" s="86">
        <v>0</v>
      </c>
      <c r="F530" s="130">
        <v>0</v>
      </c>
      <c r="G530" s="129">
        <f t="shared" si="27"/>
        <v>0</v>
      </c>
      <c r="H530" s="129">
        <f t="shared" si="26"/>
        <v>0</v>
      </c>
    </row>
    <row r="531" ht="15.3" customHeight="1" spans="1:8">
      <c r="A531" s="84" t="str">
        <f t="shared" si="28"/>
        <v>0</v>
      </c>
      <c r="B531" s="56">
        <v>2080207</v>
      </c>
      <c r="C531" s="85" t="s">
        <v>605</v>
      </c>
      <c r="D531" s="86"/>
      <c r="E531" s="86">
        <v>0</v>
      </c>
      <c r="F531" s="130">
        <v>0</v>
      </c>
      <c r="G531" s="129">
        <f t="shared" si="27"/>
        <v>0</v>
      </c>
      <c r="H531" s="129">
        <f t="shared" si="26"/>
        <v>0</v>
      </c>
    </row>
    <row r="532" ht="15.3" customHeight="1" spans="1:8">
      <c r="A532" s="84" t="str">
        <f t="shared" si="28"/>
        <v>0</v>
      </c>
      <c r="B532" s="56">
        <v>2080208</v>
      </c>
      <c r="C532" s="85" t="s">
        <v>606</v>
      </c>
      <c r="D532" s="86">
        <v>26</v>
      </c>
      <c r="E532" s="86">
        <v>26</v>
      </c>
      <c r="F532" s="130">
        <v>141</v>
      </c>
      <c r="G532" s="129">
        <f t="shared" si="27"/>
        <v>5.42307692307692</v>
      </c>
      <c r="H532" s="129">
        <f t="shared" si="26"/>
        <v>0.208579881656805</v>
      </c>
    </row>
    <row r="533" ht="15.3" customHeight="1" spans="1:8">
      <c r="A533" s="84" t="str">
        <f t="shared" si="28"/>
        <v>9</v>
      </c>
      <c r="B533" s="56">
        <v>2080299</v>
      </c>
      <c r="C533" s="85" t="s">
        <v>607</v>
      </c>
      <c r="D533" s="86"/>
      <c r="E533" s="86">
        <v>317</v>
      </c>
      <c r="F533" s="130">
        <v>0</v>
      </c>
      <c r="G533" s="129">
        <f t="shared" si="27"/>
        <v>0</v>
      </c>
      <c r="H533" s="129">
        <f t="shared" si="26"/>
        <v>0</v>
      </c>
    </row>
    <row r="534" ht="15.3" customHeight="1" spans="1:8">
      <c r="A534" s="84" t="str">
        <f t="shared" si="28"/>
        <v/>
      </c>
      <c r="B534" s="56">
        <v>20804</v>
      </c>
      <c r="C534" s="85" t="s">
        <v>608</v>
      </c>
      <c r="D534" s="86">
        <f>SUM(D535)</f>
        <v>0</v>
      </c>
      <c r="E534" s="86">
        <f>SUM(E535)</f>
        <v>0</v>
      </c>
      <c r="F534" s="130">
        <f>SUM(F535)</f>
        <v>0</v>
      </c>
      <c r="G534" s="129">
        <f t="shared" si="27"/>
        <v>0</v>
      </c>
      <c r="H534" s="129">
        <f t="shared" si="26"/>
        <v>0</v>
      </c>
    </row>
    <row r="535" ht="15.3" customHeight="1" spans="1:8">
      <c r="A535" s="84" t="str">
        <f t="shared" si="28"/>
        <v>0</v>
      </c>
      <c r="B535" s="56">
        <v>2080402</v>
      </c>
      <c r="C535" s="85" t="s">
        <v>609</v>
      </c>
      <c r="D535" s="86"/>
      <c r="E535" s="86">
        <v>0</v>
      </c>
      <c r="F535" s="130">
        <v>0</v>
      </c>
      <c r="G535" s="129">
        <f t="shared" si="27"/>
        <v>0</v>
      </c>
      <c r="H535" s="129">
        <f t="shared" si="26"/>
        <v>0</v>
      </c>
    </row>
    <row r="536" ht="15.3" customHeight="1" spans="1:8">
      <c r="A536" s="84" t="str">
        <f t="shared" si="28"/>
        <v/>
      </c>
      <c r="B536" s="56">
        <v>20805</v>
      </c>
      <c r="C536" s="85" t="s">
        <v>610</v>
      </c>
      <c r="D536" s="86">
        <f>SUM(D537:D544)</f>
        <v>18879</v>
      </c>
      <c r="E536" s="86">
        <f>SUM(E537:E544)</f>
        <v>22435</v>
      </c>
      <c r="F536" s="130">
        <f>SUM(F537:F544)</f>
        <v>28778</v>
      </c>
      <c r="G536" s="129">
        <f t="shared" si="27"/>
        <v>1.52433921288204</v>
      </c>
      <c r="H536" s="129">
        <f t="shared" si="26"/>
        <v>6.79446941333648e-5</v>
      </c>
    </row>
    <row r="537" ht="15.3" customHeight="1" spans="1:8">
      <c r="A537" s="84" t="str">
        <f t="shared" si="28"/>
        <v>0</v>
      </c>
      <c r="B537" s="56">
        <v>2080501</v>
      </c>
      <c r="C537" s="85" t="s">
        <v>611</v>
      </c>
      <c r="D537" s="86">
        <v>53</v>
      </c>
      <c r="E537" s="86">
        <v>86</v>
      </c>
      <c r="F537" s="130">
        <v>151</v>
      </c>
      <c r="G537" s="129">
        <f t="shared" si="27"/>
        <v>2.84905660377358</v>
      </c>
      <c r="H537" s="129">
        <f t="shared" si="26"/>
        <v>0.033128565160158</v>
      </c>
    </row>
    <row r="538" ht="15.3" customHeight="1" spans="1:8">
      <c r="A538" s="84" t="str">
        <f t="shared" si="28"/>
        <v>0</v>
      </c>
      <c r="B538" s="56">
        <v>2080502</v>
      </c>
      <c r="C538" s="85" t="s">
        <v>612</v>
      </c>
      <c r="D538" s="86">
        <v>858</v>
      </c>
      <c r="E538" s="86">
        <v>910</v>
      </c>
      <c r="F538" s="130">
        <v>1111</v>
      </c>
      <c r="G538" s="129">
        <f t="shared" si="27"/>
        <v>1.29487179487179</v>
      </c>
      <c r="H538" s="129">
        <f t="shared" si="26"/>
        <v>0.00142293603832065</v>
      </c>
    </row>
    <row r="539" ht="15.3" customHeight="1" spans="1:8">
      <c r="A539" s="84" t="str">
        <f t="shared" si="28"/>
        <v>0</v>
      </c>
      <c r="B539" s="56">
        <v>2080503</v>
      </c>
      <c r="C539" s="85" t="s">
        <v>613</v>
      </c>
      <c r="D539" s="86"/>
      <c r="E539" s="86">
        <v>0</v>
      </c>
      <c r="F539" s="130">
        <v>0</v>
      </c>
      <c r="G539" s="129">
        <f t="shared" si="27"/>
        <v>0</v>
      </c>
      <c r="H539" s="129">
        <f t="shared" si="26"/>
        <v>0</v>
      </c>
    </row>
    <row r="540" ht="15.3" customHeight="1" spans="1:8">
      <c r="A540" s="84" t="str">
        <f t="shared" si="28"/>
        <v>0</v>
      </c>
      <c r="B540" s="56">
        <v>2080505</v>
      </c>
      <c r="C540" s="85" t="s">
        <v>614</v>
      </c>
      <c r="D540" s="86">
        <v>9514</v>
      </c>
      <c r="E540" s="86">
        <v>8772</v>
      </c>
      <c r="F540" s="130">
        <v>9556</v>
      </c>
      <c r="G540" s="129">
        <f t="shared" si="27"/>
        <v>1.00441454698339</v>
      </c>
      <c r="H540" s="129">
        <f t="shared" si="26"/>
        <v>0.000114502342337368</v>
      </c>
    </row>
    <row r="541" ht="15.3" customHeight="1" spans="1:8">
      <c r="A541" s="84" t="str">
        <f t="shared" si="28"/>
        <v>0</v>
      </c>
      <c r="B541" s="56">
        <v>2080506</v>
      </c>
      <c r="C541" s="85" t="s">
        <v>615</v>
      </c>
      <c r="D541" s="86">
        <v>8454</v>
      </c>
      <c r="E541" s="86">
        <v>7579</v>
      </c>
      <c r="F541" s="130">
        <v>4738</v>
      </c>
      <c r="G541" s="129">
        <f t="shared" si="27"/>
        <v>0.560444759876981</v>
      </c>
      <c r="H541" s="129">
        <f t="shared" si="26"/>
        <v>7.39470589625256e-5</v>
      </c>
    </row>
    <row r="542" ht="15.3" customHeight="1" spans="1:8">
      <c r="A542" s="84" t="str">
        <f t="shared" si="28"/>
        <v>0</v>
      </c>
      <c r="B542" s="56">
        <v>2080507</v>
      </c>
      <c r="C542" s="85" t="s">
        <v>616</v>
      </c>
      <c r="D542" s="86"/>
      <c r="E542" s="86">
        <v>5088</v>
      </c>
      <c r="F542" s="130">
        <v>13222</v>
      </c>
      <c r="G542" s="129">
        <f t="shared" si="27"/>
        <v>0</v>
      </c>
      <c r="H542" s="129">
        <f t="shared" si="26"/>
        <v>0</v>
      </c>
    </row>
    <row r="543" ht="15.3" customHeight="1" spans="1:8">
      <c r="A543" s="84" t="str">
        <f t="shared" si="28"/>
        <v>0</v>
      </c>
      <c r="B543" s="56">
        <v>2080508</v>
      </c>
      <c r="C543" s="85" t="s">
        <v>617</v>
      </c>
      <c r="D543" s="86"/>
      <c r="E543" s="86">
        <v>0</v>
      </c>
      <c r="F543" s="130">
        <v>0</v>
      </c>
      <c r="G543" s="129">
        <f>IFERROR(F543/D544,0)</f>
        <v>0</v>
      </c>
      <c r="H543" s="129">
        <f t="shared" ref="H543:H606" si="29">IFERROR(G543/E543,0)</f>
        <v>0</v>
      </c>
    </row>
    <row r="544" ht="15.3" customHeight="1" spans="1:8">
      <c r="A544" s="84" t="str">
        <f t="shared" si="28"/>
        <v>9</v>
      </c>
      <c r="B544" s="56">
        <v>2080599</v>
      </c>
      <c r="C544" s="85" t="s">
        <v>618</v>
      </c>
      <c r="D544" s="86"/>
      <c r="E544" s="86">
        <v>0</v>
      </c>
      <c r="F544" s="130">
        <v>0</v>
      </c>
      <c r="G544" s="129">
        <f t="shared" ref="G544:G607" si="30">IFERROR(F544/D544,0)</f>
        <v>0</v>
      </c>
      <c r="H544" s="129">
        <f t="shared" si="29"/>
        <v>0</v>
      </c>
    </row>
    <row r="545" ht="15.3" customHeight="1" spans="1:8">
      <c r="A545" s="84" t="str">
        <f t="shared" si="28"/>
        <v/>
      </c>
      <c r="B545" s="56">
        <v>20806</v>
      </c>
      <c r="C545" s="85" t="s">
        <v>619</v>
      </c>
      <c r="D545" s="86">
        <f>SUM(D546:D548)</f>
        <v>0</v>
      </c>
      <c r="E545" s="86">
        <f>SUM(E546:E548)</f>
        <v>0</v>
      </c>
      <c r="F545" s="130">
        <f>SUM(F546:F548)</f>
        <v>0</v>
      </c>
      <c r="G545" s="129">
        <f t="shared" si="30"/>
        <v>0</v>
      </c>
      <c r="H545" s="129">
        <f t="shared" si="29"/>
        <v>0</v>
      </c>
    </row>
    <row r="546" ht="15.3" customHeight="1" spans="1:8">
      <c r="A546" s="84" t="str">
        <f t="shared" si="28"/>
        <v>0</v>
      </c>
      <c r="B546" s="56">
        <v>2080601</v>
      </c>
      <c r="C546" s="85" t="s">
        <v>620</v>
      </c>
      <c r="D546" s="86"/>
      <c r="E546" s="86">
        <v>0</v>
      </c>
      <c r="F546" s="130">
        <v>0</v>
      </c>
      <c r="G546" s="129">
        <f t="shared" si="30"/>
        <v>0</v>
      </c>
      <c r="H546" s="129">
        <f t="shared" si="29"/>
        <v>0</v>
      </c>
    </row>
    <row r="547" ht="15.3" customHeight="1" spans="1:8">
      <c r="A547" s="84" t="str">
        <f t="shared" si="28"/>
        <v>0</v>
      </c>
      <c r="B547" s="56">
        <v>2080602</v>
      </c>
      <c r="C547" s="85" t="s">
        <v>621</v>
      </c>
      <c r="D547" s="86"/>
      <c r="E547" s="86">
        <v>0</v>
      </c>
      <c r="F547" s="130">
        <v>0</v>
      </c>
      <c r="G547" s="129">
        <f t="shared" si="30"/>
        <v>0</v>
      </c>
      <c r="H547" s="129">
        <f t="shared" si="29"/>
        <v>0</v>
      </c>
    </row>
    <row r="548" ht="15.3" customHeight="1" spans="1:8">
      <c r="A548" s="84" t="str">
        <f t="shared" si="28"/>
        <v>9</v>
      </c>
      <c r="B548" s="56">
        <v>2080699</v>
      </c>
      <c r="C548" s="85" t="s">
        <v>622</v>
      </c>
      <c r="D548" s="86"/>
      <c r="E548" s="86">
        <v>0</v>
      </c>
      <c r="F548" s="130">
        <v>0</v>
      </c>
      <c r="G548" s="129">
        <f t="shared" si="30"/>
        <v>0</v>
      </c>
      <c r="H548" s="129">
        <f t="shared" si="29"/>
        <v>0</v>
      </c>
    </row>
    <row r="549" ht="15.3" customHeight="1" spans="1:8">
      <c r="A549" s="84" t="str">
        <f t="shared" si="28"/>
        <v/>
      </c>
      <c r="B549" s="56">
        <v>20807</v>
      </c>
      <c r="C549" s="85" t="s">
        <v>623</v>
      </c>
      <c r="D549" s="86">
        <f>SUM(D550:D558)</f>
        <v>2950</v>
      </c>
      <c r="E549" s="86">
        <f>SUM(E550:E558)</f>
        <v>4272</v>
      </c>
      <c r="F549" s="130">
        <f>SUM(F550:F558)</f>
        <v>3627</v>
      </c>
      <c r="G549" s="129">
        <f t="shared" si="30"/>
        <v>1.22949152542373</v>
      </c>
      <c r="H549" s="129">
        <f t="shared" si="29"/>
        <v>0.000287802323366978</v>
      </c>
    </row>
    <row r="550" ht="15.3" customHeight="1" spans="1:8">
      <c r="A550" s="84" t="str">
        <f t="shared" si="28"/>
        <v>0</v>
      </c>
      <c r="B550" s="56">
        <v>2080701</v>
      </c>
      <c r="C550" s="85" t="s">
        <v>624</v>
      </c>
      <c r="D550" s="86"/>
      <c r="E550" s="86">
        <v>532</v>
      </c>
      <c r="F550" s="130">
        <v>581</v>
      </c>
      <c r="G550" s="129">
        <f t="shared" si="30"/>
        <v>0</v>
      </c>
      <c r="H550" s="129">
        <f t="shared" si="29"/>
        <v>0</v>
      </c>
    </row>
    <row r="551" ht="15.3" customHeight="1" spans="1:8">
      <c r="A551" s="84" t="str">
        <f t="shared" si="28"/>
        <v>0</v>
      </c>
      <c r="B551" s="56">
        <v>2080702</v>
      </c>
      <c r="C551" s="85" t="s">
        <v>625</v>
      </c>
      <c r="D551" s="86"/>
      <c r="E551" s="86">
        <v>0</v>
      </c>
      <c r="F551" s="130">
        <v>0</v>
      </c>
      <c r="G551" s="129">
        <f t="shared" si="30"/>
        <v>0</v>
      </c>
      <c r="H551" s="129">
        <f t="shared" si="29"/>
        <v>0</v>
      </c>
    </row>
    <row r="552" ht="15.3" customHeight="1" spans="1:8">
      <c r="A552" s="84" t="str">
        <f t="shared" si="28"/>
        <v>0</v>
      </c>
      <c r="B552" s="56">
        <v>2080704</v>
      </c>
      <c r="C552" s="85" t="s">
        <v>626</v>
      </c>
      <c r="D552" s="86"/>
      <c r="E552" s="86">
        <v>0</v>
      </c>
      <c r="F552" s="130">
        <v>0</v>
      </c>
      <c r="G552" s="129">
        <f t="shared" si="30"/>
        <v>0</v>
      </c>
      <c r="H552" s="129">
        <f t="shared" si="29"/>
        <v>0</v>
      </c>
    </row>
    <row r="553" ht="15.3" customHeight="1" spans="1:8">
      <c r="A553" s="84" t="str">
        <f t="shared" si="28"/>
        <v>0</v>
      </c>
      <c r="B553" s="56">
        <v>2080705</v>
      </c>
      <c r="C553" s="85" t="s">
        <v>627</v>
      </c>
      <c r="D553" s="86">
        <v>2950</v>
      </c>
      <c r="E553" s="86">
        <v>2513</v>
      </c>
      <c r="F553" s="130">
        <v>2783</v>
      </c>
      <c r="G553" s="129">
        <f t="shared" si="30"/>
        <v>0.943389830508475</v>
      </c>
      <c r="H553" s="129">
        <f t="shared" si="29"/>
        <v>0.000375403832275557</v>
      </c>
    </row>
    <row r="554" ht="15.3" customHeight="1" spans="1:8">
      <c r="A554" s="84" t="str">
        <f t="shared" si="28"/>
        <v>0</v>
      </c>
      <c r="B554" s="56">
        <v>2080709</v>
      </c>
      <c r="C554" s="85" t="s">
        <v>628</v>
      </c>
      <c r="D554" s="86"/>
      <c r="E554" s="86">
        <v>0</v>
      </c>
      <c r="F554" s="130">
        <v>0</v>
      </c>
      <c r="G554" s="129">
        <f t="shared" si="30"/>
        <v>0</v>
      </c>
      <c r="H554" s="129">
        <f t="shared" si="29"/>
        <v>0</v>
      </c>
    </row>
    <row r="555" ht="15.3" customHeight="1" spans="1:8">
      <c r="A555" s="84" t="str">
        <f t="shared" si="28"/>
        <v>1</v>
      </c>
      <c r="B555" s="56">
        <v>2080711</v>
      </c>
      <c r="C555" s="85" t="s">
        <v>629</v>
      </c>
      <c r="D555" s="86"/>
      <c r="E555" s="86">
        <v>0</v>
      </c>
      <c r="F555" s="130">
        <v>0</v>
      </c>
      <c r="G555" s="129">
        <f t="shared" si="30"/>
        <v>0</v>
      </c>
      <c r="H555" s="129">
        <f t="shared" si="29"/>
        <v>0</v>
      </c>
    </row>
    <row r="556" ht="15.3" customHeight="1" spans="1:8">
      <c r="A556" s="84" t="str">
        <f t="shared" si="28"/>
        <v>1</v>
      </c>
      <c r="B556" s="56">
        <v>2080712</v>
      </c>
      <c r="C556" s="85" t="s">
        <v>630</v>
      </c>
      <c r="D556" s="86"/>
      <c r="E556" s="86">
        <v>0</v>
      </c>
      <c r="F556" s="130">
        <v>0</v>
      </c>
      <c r="G556" s="129">
        <f t="shared" si="30"/>
        <v>0</v>
      </c>
      <c r="H556" s="129">
        <f t="shared" si="29"/>
        <v>0</v>
      </c>
    </row>
    <row r="557" ht="15.3" customHeight="1" spans="1:8">
      <c r="A557" s="84" t="str">
        <f t="shared" si="28"/>
        <v>1</v>
      </c>
      <c r="B557" s="56">
        <v>2080713</v>
      </c>
      <c r="C557" s="85" t="s">
        <v>631</v>
      </c>
      <c r="D557" s="86"/>
      <c r="E557" s="86">
        <v>0</v>
      </c>
      <c r="F557" s="130">
        <v>0</v>
      </c>
      <c r="G557" s="129">
        <f t="shared" si="30"/>
        <v>0</v>
      </c>
      <c r="H557" s="129">
        <f t="shared" si="29"/>
        <v>0</v>
      </c>
    </row>
    <row r="558" ht="15.3" customHeight="1" spans="1:8">
      <c r="A558" s="84" t="str">
        <f t="shared" si="28"/>
        <v>9</v>
      </c>
      <c r="B558" s="56">
        <v>2080799</v>
      </c>
      <c r="C558" s="85" t="s">
        <v>632</v>
      </c>
      <c r="D558" s="86"/>
      <c r="E558" s="86">
        <v>1227</v>
      </c>
      <c r="F558" s="130">
        <v>263</v>
      </c>
      <c r="G558" s="129">
        <f t="shared" si="30"/>
        <v>0</v>
      </c>
      <c r="H558" s="129">
        <f t="shared" si="29"/>
        <v>0</v>
      </c>
    </row>
    <row r="559" ht="15.3" customHeight="1" spans="1:8">
      <c r="A559" s="84" t="str">
        <f t="shared" si="28"/>
        <v/>
      </c>
      <c r="B559" s="56">
        <v>20808</v>
      </c>
      <c r="C559" s="85" t="s">
        <v>633</v>
      </c>
      <c r="D559" s="86">
        <f>SUM(D560:D567)</f>
        <v>906</v>
      </c>
      <c r="E559" s="86">
        <f>SUM(E560:E567)</f>
        <v>1281</v>
      </c>
      <c r="F559" s="130">
        <f>SUM(F560:F567)</f>
        <v>1353</v>
      </c>
      <c r="G559" s="129">
        <f t="shared" si="30"/>
        <v>1.49337748344371</v>
      </c>
      <c r="H559" s="129">
        <f t="shared" si="29"/>
        <v>0.00116579038520196</v>
      </c>
    </row>
    <row r="560" ht="15.3" customHeight="1" spans="1:8">
      <c r="A560" s="84" t="str">
        <f t="shared" si="28"/>
        <v>0</v>
      </c>
      <c r="B560" s="56">
        <v>2080801</v>
      </c>
      <c r="C560" s="85" t="s">
        <v>634</v>
      </c>
      <c r="D560" s="86"/>
      <c r="E560" s="86">
        <v>0</v>
      </c>
      <c r="F560" s="130">
        <v>0</v>
      </c>
      <c r="G560" s="129">
        <f t="shared" si="30"/>
        <v>0</v>
      </c>
      <c r="H560" s="129">
        <f t="shared" si="29"/>
        <v>0</v>
      </c>
    </row>
    <row r="561" ht="15.3" customHeight="1" spans="1:8">
      <c r="A561" s="84" t="str">
        <f t="shared" si="28"/>
        <v>0</v>
      </c>
      <c r="B561" s="56">
        <v>2080802</v>
      </c>
      <c r="C561" s="85" t="s">
        <v>635</v>
      </c>
      <c r="D561" s="86">
        <v>441</v>
      </c>
      <c r="E561" s="86">
        <v>695</v>
      </c>
      <c r="F561" s="130">
        <v>560</v>
      </c>
      <c r="G561" s="129">
        <f t="shared" si="30"/>
        <v>1.26984126984127</v>
      </c>
      <c r="H561" s="129">
        <f t="shared" si="29"/>
        <v>0.00182710974077881</v>
      </c>
    </row>
    <row r="562" ht="15.3" customHeight="1" spans="1:8">
      <c r="A562" s="84" t="str">
        <f t="shared" si="28"/>
        <v>0</v>
      </c>
      <c r="B562" s="56">
        <v>2080803</v>
      </c>
      <c r="C562" s="85" t="s">
        <v>636</v>
      </c>
      <c r="D562" s="86"/>
      <c r="E562" s="86">
        <v>0</v>
      </c>
      <c r="F562" s="130">
        <v>0</v>
      </c>
      <c r="G562" s="129">
        <f t="shared" si="30"/>
        <v>0</v>
      </c>
      <c r="H562" s="129">
        <f t="shared" si="29"/>
        <v>0</v>
      </c>
    </row>
    <row r="563" ht="15.3" customHeight="1" spans="1:8">
      <c r="A563" s="84" t="str">
        <f t="shared" si="28"/>
        <v>0</v>
      </c>
      <c r="B563" s="56">
        <v>2080805</v>
      </c>
      <c r="C563" s="85" t="s">
        <v>637</v>
      </c>
      <c r="D563" s="86">
        <v>449</v>
      </c>
      <c r="E563" s="86">
        <v>417</v>
      </c>
      <c r="F563" s="130">
        <v>777</v>
      </c>
      <c r="G563" s="129">
        <f t="shared" si="30"/>
        <v>1.73051224944321</v>
      </c>
      <c r="H563" s="129">
        <f t="shared" si="29"/>
        <v>0.00414990947108683</v>
      </c>
    </row>
    <row r="564" ht="15.3" customHeight="1" spans="1:8">
      <c r="A564" s="84" t="str">
        <f t="shared" si="28"/>
        <v>0</v>
      </c>
      <c r="B564" s="56">
        <v>2080806</v>
      </c>
      <c r="C564" s="85" t="s">
        <v>638</v>
      </c>
      <c r="D564" s="86"/>
      <c r="E564" s="86">
        <v>0</v>
      </c>
      <c r="F564" s="130">
        <v>0</v>
      </c>
      <c r="G564" s="129">
        <f t="shared" si="30"/>
        <v>0</v>
      </c>
      <c r="H564" s="129">
        <f t="shared" si="29"/>
        <v>0</v>
      </c>
    </row>
    <row r="565" ht="15.3" customHeight="1" spans="1:8">
      <c r="A565" s="84" t="str">
        <f t="shared" si="28"/>
        <v>0</v>
      </c>
      <c r="B565" s="56">
        <v>2080807</v>
      </c>
      <c r="C565" s="85" t="s">
        <v>639</v>
      </c>
      <c r="D565" s="86"/>
      <c r="E565" s="86">
        <v>0</v>
      </c>
      <c r="F565" s="130">
        <v>0</v>
      </c>
      <c r="G565" s="129">
        <f t="shared" si="30"/>
        <v>0</v>
      </c>
      <c r="H565" s="129">
        <f t="shared" si="29"/>
        <v>0</v>
      </c>
    </row>
    <row r="566" ht="15.3" customHeight="1" spans="1:8">
      <c r="A566" s="84" t="str">
        <f t="shared" si="28"/>
        <v>0</v>
      </c>
      <c r="B566" s="56">
        <v>2080808</v>
      </c>
      <c r="C566" s="85" t="s">
        <v>640</v>
      </c>
      <c r="D566" s="86">
        <v>16</v>
      </c>
      <c r="E566" s="86">
        <v>169</v>
      </c>
      <c r="F566" s="130">
        <v>16</v>
      </c>
      <c r="G566" s="129">
        <f t="shared" si="30"/>
        <v>1</v>
      </c>
      <c r="H566" s="129">
        <f t="shared" si="29"/>
        <v>0.00591715976331361</v>
      </c>
    </row>
    <row r="567" ht="15.3" customHeight="1" spans="1:8">
      <c r="A567" s="84" t="str">
        <f t="shared" si="28"/>
        <v>9</v>
      </c>
      <c r="B567" s="56">
        <v>2080899</v>
      </c>
      <c r="C567" s="85" t="s">
        <v>641</v>
      </c>
      <c r="D567" s="86"/>
      <c r="E567" s="86">
        <v>0</v>
      </c>
      <c r="F567" s="130">
        <v>0</v>
      </c>
      <c r="G567" s="129">
        <f t="shared" si="30"/>
        <v>0</v>
      </c>
      <c r="H567" s="129">
        <f t="shared" si="29"/>
        <v>0</v>
      </c>
    </row>
    <row r="568" ht="15.3" customHeight="1" spans="1:8">
      <c r="A568" s="84" t="str">
        <f t="shared" si="28"/>
        <v/>
      </c>
      <c r="B568" s="56">
        <v>20809</v>
      </c>
      <c r="C568" s="85" t="s">
        <v>642</v>
      </c>
      <c r="D568" s="86">
        <f>SUM(D569:D574)</f>
        <v>106</v>
      </c>
      <c r="E568" s="86">
        <f>SUM(E569:E574)</f>
        <v>503</v>
      </c>
      <c r="F568" s="130">
        <f>SUM(F569:F574)</f>
        <v>126</v>
      </c>
      <c r="G568" s="129">
        <f t="shared" si="30"/>
        <v>1.18867924528302</v>
      </c>
      <c r="H568" s="129">
        <f t="shared" si="29"/>
        <v>0.00236317941408155</v>
      </c>
    </row>
    <row r="569" ht="15.3" customHeight="1" spans="1:8">
      <c r="A569" s="84" t="str">
        <f t="shared" si="28"/>
        <v>0</v>
      </c>
      <c r="B569" s="56">
        <v>2080901</v>
      </c>
      <c r="C569" s="85" t="s">
        <v>643</v>
      </c>
      <c r="D569" s="86">
        <v>81</v>
      </c>
      <c r="E569" s="86">
        <v>443</v>
      </c>
      <c r="F569" s="130">
        <v>68</v>
      </c>
      <c r="G569" s="129">
        <f t="shared" si="30"/>
        <v>0.839506172839506</v>
      </c>
      <c r="H569" s="129">
        <f t="shared" si="29"/>
        <v>0.0018950477942201</v>
      </c>
    </row>
    <row r="570" ht="15.3" customHeight="1" spans="1:8">
      <c r="A570" s="84" t="str">
        <f t="shared" si="28"/>
        <v>0</v>
      </c>
      <c r="B570" s="56">
        <v>2080902</v>
      </c>
      <c r="C570" s="85" t="s">
        <v>644</v>
      </c>
      <c r="D570" s="86"/>
      <c r="E570" s="86">
        <v>0</v>
      </c>
      <c r="F570" s="130">
        <v>0</v>
      </c>
      <c r="G570" s="129">
        <f t="shared" si="30"/>
        <v>0</v>
      </c>
      <c r="H570" s="129">
        <f t="shared" si="29"/>
        <v>0</v>
      </c>
    </row>
    <row r="571" ht="15.3" customHeight="1" spans="1:8">
      <c r="A571" s="84" t="str">
        <f t="shared" si="28"/>
        <v>0</v>
      </c>
      <c r="B571" s="56">
        <v>2080903</v>
      </c>
      <c r="C571" s="85" t="s">
        <v>645</v>
      </c>
      <c r="D571" s="86"/>
      <c r="E571" s="86">
        <v>0</v>
      </c>
      <c r="F571" s="130">
        <v>0</v>
      </c>
      <c r="G571" s="129">
        <f t="shared" si="30"/>
        <v>0</v>
      </c>
      <c r="H571" s="129">
        <f t="shared" si="29"/>
        <v>0</v>
      </c>
    </row>
    <row r="572" ht="15.3" customHeight="1" spans="1:8">
      <c r="A572" s="84" t="str">
        <f t="shared" si="28"/>
        <v>0</v>
      </c>
      <c r="B572" s="56">
        <v>2080904</v>
      </c>
      <c r="C572" s="85" t="s">
        <v>646</v>
      </c>
      <c r="D572" s="86"/>
      <c r="E572" s="86">
        <v>32</v>
      </c>
      <c r="F572" s="130">
        <v>10</v>
      </c>
      <c r="G572" s="129">
        <f t="shared" si="30"/>
        <v>0</v>
      </c>
      <c r="H572" s="129">
        <f t="shared" si="29"/>
        <v>0</v>
      </c>
    </row>
    <row r="573" ht="15.3" customHeight="1" spans="1:8">
      <c r="A573" s="84" t="str">
        <f t="shared" si="28"/>
        <v>0</v>
      </c>
      <c r="B573" s="56">
        <v>2080905</v>
      </c>
      <c r="C573" s="85" t="s">
        <v>647</v>
      </c>
      <c r="D573" s="86"/>
      <c r="E573" s="86">
        <v>0</v>
      </c>
      <c r="F573" s="130">
        <v>0</v>
      </c>
      <c r="G573" s="129">
        <f t="shared" si="30"/>
        <v>0</v>
      </c>
      <c r="H573" s="129">
        <f t="shared" si="29"/>
        <v>0</v>
      </c>
    </row>
    <row r="574" ht="15.3" customHeight="1" spans="1:8">
      <c r="A574" s="84" t="str">
        <f t="shared" si="28"/>
        <v>9</v>
      </c>
      <c r="B574" s="56">
        <v>2080999</v>
      </c>
      <c r="C574" s="85" t="s">
        <v>648</v>
      </c>
      <c r="D574" s="86">
        <v>25</v>
      </c>
      <c r="E574" s="86">
        <v>28</v>
      </c>
      <c r="F574" s="130">
        <v>48</v>
      </c>
      <c r="G574" s="129">
        <f t="shared" si="30"/>
        <v>1.92</v>
      </c>
      <c r="H574" s="129">
        <f t="shared" si="29"/>
        <v>0.0685714285714286</v>
      </c>
    </row>
    <row r="575" ht="15.3" customHeight="1" spans="1:8">
      <c r="A575" s="84" t="str">
        <f t="shared" si="28"/>
        <v/>
      </c>
      <c r="B575" s="56">
        <v>20810</v>
      </c>
      <c r="C575" s="85" t="s">
        <v>649</v>
      </c>
      <c r="D575" s="86">
        <f>SUM(D576:D582)</f>
        <v>15</v>
      </c>
      <c r="E575" s="86">
        <f>SUM(E576:E582)</f>
        <v>2207</v>
      </c>
      <c r="F575" s="130">
        <f>SUM(F576:F582)</f>
        <v>1449</v>
      </c>
      <c r="G575" s="129">
        <f t="shared" si="30"/>
        <v>96.6</v>
      </c>
      <c r="H575" s="129">
        <f t="shared" si="29"/>
        <v>0.0437698232895333</v>
      </c>
    </row>
    <row r="576" ht="15.3" customHeight="1" spans="1:8">
      <c r="A576" s="84" t="str">
        <f t="shared" si="28"/>
        <v>0</v>
      </c>
      <c r="B576" s="56">
        <v>2081001</v>
      </c>
      <c r="C576" s="85" t="s">
        <v>650</v>
      </c>
      <c r="D576" s="86">
        <v>15</v>
      </c>
      <c r="E576" s="86">
        <v>387</v>
      </c>
      <c r="F576" s="130">
        <v>358</v>
      </c>
      <c r="G576" s="129">
        <f t="shared" si="30"/>
        <v>23.8666666666667</v>
      </c>
      <c r="H576" s="129">
        <f t="shared" si="29"/>
        <v>0.0616709732988803</v>
      </c>
    </row>
    <row r="577" ht="15.3" customHeight="1" spans="1:8">
      <c r="A577" s="84" t="str">
        <f t="shared" si="28"/>
        <v>0</v>
      </c>
      <c r="B577" s="56">
        <v>2081002</v>
      </c>
      <c r="C577" s="85" t="s">
        <v>651</v>
      </c>
      <c r="D577" s="86"/>
      <c r="E577" s="86">
        <v>846</v>
      </c>
      <c r="F577" s="130">
        <v>1091</v>
      </c>
      <c r="G577" s="129">
        <f t="shared" si="30"/>
        <v>0</v>
      </c>
      <c r="H577" s="129">
        <f t="shared" si="29"/>
        <v>0</v>
      </c>
    </row>
    <row r="578" ht="15.3" customHeight="1" spans="1:8">
      <c r="A578" s="84" t="str">
        <f t="shared" si="28"/>
        <v>0</v>
      </c>
      <c r="B578" s="56">
        <v>2081003</v>
      </c>
      <c r="C578" s="85" t="s">
        <v>652</v>
      </c>
      <c r="D578" s="86"/>
      <c r="E578" s="86">
        <v>0</v>
      </c>
      <c r="F578" s="130">
        <v>0</v>
      </c>
      <c r="G578" s="129">
        <f t="shared" si="30"/>
        <v>0</v>
      </c>
      <c r="H578" s="129">
        <f t="shared" si="29"/>
        <v>0</v>
      </c>
    </row>
    <row r="579" ht="15.3" customHeight="1" spans="1:8">
      <c r="A579" s="84" t="str">
        <f t="shared" si="28"/>
        <v>0</v>
      </c>
      <c r="B579" s="56">
        <v>2081004</v>
      </c>
      <c r="C579" s="85" t="s">
        <v>653</v>
      </c>
      <c r="D579" s="86"/>
      <c r="E579" s="86">
        <v>0</v>
      </c>
      <c r="F579" s="130">
        <v>0</v>
      </c>
      <c r="G579" s="129">
        <f t="shared" si="30"/>
        <v>0</v>
      </c>
      <c r="H579" s="129">
        <f t="shared" si="29"/>
        <v>0</v>
      </c>
    </row>
    <row r="580" ht="15.3" customHeight="1" spans="1:8">
      <c r="A580" s="84" t="str">
        <f t="shared" si="28"/>
        <v>0</v>
      </c>
      <c r="B580" s="56">
        <v>2081005</v>
      </c>
      <c r="C580" s="85" t="s">
        <v>654</v>
      </c>
      <c r="D580" s="86"/>
      <c r="E580" s="86">
        <v>0</v>
      </c>
      <c r="F580" s="130">
        <v>0</v>
      </c>
      <c r="G580" s="129">
        <f t="shared" si="30"/>
        <v>0</v>
      </c>
      <c r="H580" s="129">
        <f t="shared" si="29"/>
        <v>0</v>
      </c>
    </row>
    <row r="581" ht="15.3" customHeight="1" spans="1:8">
      <c r="A581" s="84" t="str">
        <f t="shared" si="28"/>
        <v>0</v>
      </c>
      <c r="B581" s="56">
        <v>2081006</v>
      </c>
      <c r="C581" s="85" t="s">
        <v>655</v>
      </c>
      <c r="D581" s="86"/>
      <c r="E581" s="86">
        <v>899</v>
      </c>
      <c r="F581" s="130">
        <v>0</v>
      </c>
      <c r="G581" s="129">
        <f t="shared" si="30"/>
        <v>0</v>
      </c>
      <c r="H581" s="129">
        <f t="shared" si="29"/>
        <v>0</v>
      </c>
    </row>
    <row r="582" ht="15.3" customHeight="1" spans="1:8">
      <c r="A582" s="84" t="str">
        <f t="shared" si="28"/>
        <v>9</v>
      </c>
      <c r="B582" s="56">
        <v>2081099</v>
      </c>
      <c r="C582" s="85" t="s">
        <v>656</v>
      </c>
      <c r="D582" s="86"/>
      <c r="E582" s="86">
        <v>75</v>
      </c>
      <c r="F582" s="130">
        <v>0</v>
      </c>
      <c r="G582" s="129">
        <f t="shared" si="30"/>
        <v>0</v>
      </c>
      <c r="H582" s="129">
        <f t="shared" si="29"/>
        <v>0</v>
      </c>
    </row>
    <row r="583" ht="15.3" customHeight="1" spans="1:8">
      <c r="A583" s="84" t="str">
        <f t="shared" si="28"/>
        <v/>
      </c>
      <c r="B583" s="56">
        <v>20811</v>
      </c>
      <c r="C583" s="85" t="s">
        <v>657</v>
      </c>
      <c r="D583" s="86">
        <f>SUM(D584:D591)</f>
        <v>1449</v>
      </c>
      <c r="E583" s="86">
        <f>SUM(E584:E591)</f>
        <v>2022</v>
      </c>
      <c r="F583" s="130">
        <f>SUM(F584:F591)</f>
        <v>880</v>
      </c>
      <c r="G583" s="129">
        <f t="shared" si="30"/>
        <v>0.607315389924086</v>
      </c>
      <c r="H583" s="129">
        <f t="shared" si="29"/>
        <v>0.000300353803127639</v>
      </c>
    </row>
    <row r="584" ht="15.3" customHeight="1" spans="1:8">
      <c r="A584" s="84" t="str">
        <f t="shared" si="28"/>
        <v>0</v>
      </c>
      <c r="B584" s="56">
        <v>2081101</v>
      </c>
      <c r="C584" s="85" t="s">
        <v>54</v>
      </c>
      <c r="D584" s="86">
        <v>103</v>
      </c>
      <c r="E584" s="86">
        <v>93</v>
      </c>
      <c r="F584" s="130">
        <v>93</v>
      </c>
      <c r="G584" s="129">
        <f t="shared" si="30"/>
        <v>0.902912621359223</v>
      </c>
      <c r="H584" s="129">
        <f t="shared" si="29"/>
        <v>0.00970873786407767</v>
      </c>
    </row>
    <row r="585" ht="15.3" customHeight="1" spans="1:8">
      <c r="A585" s="84" t="str">
        <f t="shared" si="28"/>
        <v>0</v>
      </c>
      <c r="B585" s="56">
        <v>2081102</v>
      </c>
      <c r="C585" s="85" t="s">
        <v>56</v>
      </c>
      <c r="D585" s="86"/>
      <c r="E585" s="86">
        <v>3</v>
      </c>
      <c r="F585" s="130">
        <v>0</v>
      </c>
      <c r="G585" s="129">
        <f t="shared" si="30"/>
        <v>0</v>
      </c>
      <c r="H585" s="129">
        <f t="shared" si="29"/>
        <v>0</v>
      </c>
    </row>
    <row r="586" ht="15.3" customHeight="1" spans="1:8">
      <c r="A586" s="84" t="str">
        <f t="shared" ref="A586:A649" si="31">MID(B586,6,1)</f>
        <v>0</v>
      </c>
      <c r="B586" s="56">
        <v>2081103</v>
      </c>
      <c r="C586" s="85" t="s">
        <v>58</v>
      </c>
      <c r="D586" s="86"/>
      <c r="E586" s="86">
        <v>0</v>
      </c>
      <c r="F586" s="130">
        <v>0</v>
      </c>
      <c r="G586" s="129">
        <f t="shared" si="30"/>
        <v>0</v>
      </c>
      <c r="H586" s="129">
        <f t="shared" si="29"/>
        <v>0</v>
      </c>
    </row>
    <row r="587" ht="15.3" customHeight="1" spans="1:8">
      <c r="A587" s="84" t="str">
        <f t="shared" si="31"/>
        <v>0</v>
      </c>
      <c r="B587" s="56">
        <v>2081104</v>
      </c>
      <c r="C587" s="85" t="s">
        <v>658</v>
      </c>
      <c r="D587" s="86">
        <v>64</v>
      </c>
      <c r="E587" s="86">
        <v>197</v>
      </c>
      <c r="F587" s="130">
        <v>116</v>
      </c>
      <c r="G587" s="129">
        <f t="shared" si="30"/>
        <v>1.8125</v>
      </c>
      <c r="H587" s="129">
        <f t="shared" si="29"/>
        <v>0.0092005076142132</v>
      </c>
    </row>
    <row r="588" ht="15.3" customHeight="1" spans="1:8">
      <c r="A588" s="84" t="str">
        <f t="shared" si="31"/>
        <v>0</v>
      </c>
      <c r="B588" s="56">
        <v>2081105</v>
      </c>
      <c r="C588" s="85" t="s">
        <v>659</v>
      </c>
      <c r="D588" s="86"/>
      <c r="E588" s="86">
        <v>94</v>
      </c>
      <c r="F588" s="130">
        <v>86</v>
      </c>
      <c r="G588" s="129">
        <f t="shared" si="30"/>
        <v>0</v>
      </c>
      <c r="H588" s="129">
        <f t="shared" si="29"/>
        <v>0</v>
      </c>
    </row>
    <row r="589" ht="15.3" customHeight="1" spans="1:8">
      <c r="A589" s="84" t="str">
        <f t="shared" si="31"/>
        <v>0</v>
      </c>
      <c r="B589" s="56">
        <v>2081106</v>
      </c>
      <c r="C589" s="85" t="s">
        <v>660</v>
      </c>
      <c r="D589" s="86"/>
      <c r="E589" s="86">
        <v>0</v>
      </c>
      <c r="F589" s="130">
        <v>0</v>
      </c>
      <c r="G589" s="129">
        <f t="shared" si="30"/>
        <v>0</v>
      </c>
      <c r="H589" s="129">
        <f t="shared" si="29"/>
        <v>0</v>
      </c>
    </row>
    <row r="590" ht="15.3" customHeight="1" spans="1:8">
      <c r="A590" s="84" t="str">
        <f t="shared" si="31"/>
        <v>0</v>
      </c>
      <c r="B590" s="56">
        <v>2081107</v>
      </c>
      <c r="C590" s="85" t="s">
        <v>661</v>
      </c>
      <c r="D590" s="86">
        <v>1108</v>
      </c>
      <c r="E590" s="86">
        <v>1350</v>
      </c>
      <c r="F590" s="130">
        <v>320</v>
      </c>
      <c r="G590" s="129">
        <f t="shared" si="30"/>
        <v>0.288808664259928</v>
      </c>
      <c r="H590" s="129">
        <f t="shared" si="29"/>
        <v>0.000213932343896243</v>
      </c>
    </row>
    <row r="591" ht="15.3" customHeight="1" spans="1:8">
      <c r="A591" s="84" t="str">
        <f t="shared" si="31"/>
        <v>9</v>
      </c>
      <c r="B591" s="56">
        <v>2081199</v>
      </c>
      <c r="C591" s="85" t="s">
        <v>662</v>
      </c>
      <c r="D591" s="86">
        <v>174</v>
      </c>
      <c r="E591" s="86">
        <v>285</v>
      </c>
      <c r="F591" s="130">
        <v>265</v>
      </c>
      <c r="G591" s="129">
        <f t="shared" si="30"/>
        <v>1.52298850574713</v>
      </c>
      <c r="H591" s="129">
        <f t="shared" si="29"/>
        <v>0.00534381931841097</v>
      </c>
    </row>
    <row r="592" ht="15.3" customHeight="1" spans="1:8">
      <c r="A592" s="84" t="str">
        <f t="shared" si="31"/>
        <v/>
      </c>
      <c r="B592" s="56">
        <v>20816</v>
      </c>
      <c r="C592" s="85" t="s">
        <v>663</v>
      </c>
      <c r="D592" s="86">
        <f>SUM(D593:D596)</f>
        <v>2</v>
      </c>
      <c r="E592" s="86">
        <f>SUM(E593:E596)</f>
        <v>2</v>
      </c>
      <c r="F592" s="130">
        <f>SUM(F593:F596)</f>
        <v>0</v>
      </c>
      <c r="G592" s="129">
        <f t="shared" si="30"/>
        <v>0</v>
      </c>
      <c r="H592" s="129">
        <f t="shared" si="29"/>
        <v>0</v>
      </c>
    </row>
    <row r="593" ht="15.3" customHeight="1" spans="1:8">
      <c r="A593" s="84" t="str">
        <f t="shared" si="31"/>
        <v>0</v>
      </c>
      <c r="B593" s="56">
        <v>2081601</v>
      </c>
      <c r="C593" s="85" t="s">
        <v>54</v>
      </c>
      <c r="D593" s="86"/>
      <c r="E593" s="86">
        <v>0</v>
      </c>
      <c r="F593" s="130">
        <v>0</v>
      </c>
      <c r="G593" s="129">
        <f t="shared" si="30"/>
        <v>0</v>
      </c>
      <c r="H593" s="129">
        <f t="shared" si="29"/>
        <v>0</v>
      </c>
    </row>
    <row r="594" ht="15.3" customHeight="1" spans="1:8">
      <c r="A594" s="84" t="str">
        <f t="shared" si="31"/>
        <v>0</v>
      </c>
      <c r="B594" s="56">
        <v>2081602</v>
      </c>
      <c r="C594" s="85" t="s">
        <v>56</v>
      </c>
      <c r="D594" s="86"/>
      <c r="E594" s="86">
        <v>0</v>
      </c>
      <c r="F594" s="130">
        <v>0</v>
      </c>
      <c r="G594" s="129">
        <f t="shared" si="30"/>
        <v>0</v>
      </c>
      <c r="H594" s="129">
        <f t="shared" si="29"/>
        <v>0</v>
      </c>
    </row>
    <row r="595" ht="15.3" customHeight="1" spans="1:8">
      <c r="A595" s="84" t="str">
        <f t="shared" si="31"/>
        <v>0</v>
      </c>
      <c r="B595" s="56">
        <v>2081603</v>
      </c>
      <c r="C595" s="85" t="s">
        <v>58</v>
      </c>
      <c r="D595" s="86"/>
      <c r="E595" s="86">
        <v>0</v>
      </c>
      <c r="F595" s="130">
        <v>0</v>
      </c>
      <c r="G595" s="129">
        <f t="shared" si="30"/>
        <v>0</v>
      </c>
      <c r="H595" s="129">
        <f t="shared" si="29"/>
        <v>0</v>
      </c>
    </row>
    <row r="596" ht="15.3" customHeight="1" spans="1:8">
      <c r="A596" s="84" t="str">
        <f t="shared" si="31"/>
        <v>9</v>
      </c>
      <c r="B596" s="56">
        <v>2081699</v>
      </c>
      <c r="C596" s="85" t="s">
        <v>664</v>
      </c>
      <c r="D596" s="86">
        <v>2</v>
      </c>
      <c r="E596" s="86">
        <v>2</v>
      </c>
      <c r="F596" s="130">
        <v>0</v>
      </c>
      <c r="G596" s="129">
        <f t="shared" si="30"/>
        <v>0</v>
      </c>
      <c r="H596" s="129">
        <f t="shared" si="29"/>
        <v>0</v>
      </c>
    </row>
    <row r="597" ht="15.3" customHeight="1" spans="1:8">
      <c r="A597" s="84" t="str">
        <f t="shared" si="31"/>
        <v/>
      </c>
      <c r="B597" s="56">
        <v>20819</v>
      </c>
      <c r="C597" s="85" t="s">
        <v>665</v>
      </c>
      <c r="D597" s="86">
        <f>SUM(D598:D599)</f>
        <v>6200</v>
      </c>
      <c r="E597" s="86">
        <f>SUM(E598:E599)</f>
        <v>9204</v>
      </c>
      <c r="F597" s="130">
        <f>SUM(F598:F599)</f>
        <v>8810</v>
      </c>
      <c r="G597" s="129">
        <f t="shared" si="30"/>
        <v>1.42096774193548</v>
      </c>
      <c r="H597" s="129">
        <f t="shared" si="29"/>
        <v>0.00015438589112728</v>
      </c>
    </row>
    <row r="598" ht="15.3" customHeight="1" spans="1:8">
      <c r="A598" s="84" t="str">
        <f t="shared" si="31"/>
        <v>0</v>
      </c>
      <c r="B598" s="56">
        <v>2081901</v>
      </c>
      <c r="C598" s="85" t="s">
        <v>666</v>
      </c>
      <c r="D598" s="86">
        <v>2500</v>
      </c>
      <c r="E598" s="86">
        <v>1779</v>
      </c>
      <c r="F598" s="130">
        <v>2031</v>
      </c>
      <c r="G598" s="129">
        <f t="shared" si="30"/>
        <v>0.8124</v>
      </c>
      <c r="H598" s="129">
        <f t="shared" si="29"/>
        <v>0.000456661045531197</v>
      </c>
    </row>
    <row r="599" ht="15.3" customHeight="1" spans="1:8">
      <c r="A599" s="84" t="str">
        <f t="shared" si="31"/>
        <v>0</v>
      </c>
      <c r="B599" s="56">
        <v>2081902</v>
      </c>
      <c r="C599" s="85" t="s">
        <v>667</v>
      </c>
      <c r="D599" s="86">
        <v>3700</v>
      </c>
      <c r="E599" s="86">
        <v>7425</v>
      </c>
      <c r="F599" s="130">
        <v>6779</v>
      </c>
      <c r="G599" s="129">
        <f t="shared" si="30"/>
        <v>1.83216216216216</v>
      </c>
      <c r="H599" s="129">
        <f t="shared" si="29"/>
        <v>0.000246755846755847</v>
      </c>
    </row>
    <row r="600" ht="15.3" customHeight="1" spans="1:8">
      <c r="A600" s="84" t="str">
        <f t="shared" si="31"/>
        <v/>
      </c>
      <c r="B600" s="56">
        <v>20820</v>
      </c>
      <c r="C600" s="85" t="s">
        <v>668</v>
      </c>
      <c r="D600" s="86">
        <f>SUM(D601:D602)</f>
        <v>1025</v>
      </c>
      <c r="E600" s="86">
        <f>SUM(E601:E602)</f>
        <v>1515</v>
      </c>
      <c r="F600" s="130">
        <f>SUM(F601:F602)</f>
        <v>1791</v>
      </c>
      <c r="G600" s="129">
        <f t="shared" si="30"/>
        <v>1.74731707317073</v>
      </c>
      <c r="H600" s="129">
        <f t="shared" si="29"/>
        <v>0.00115334460275296</v>
      </c>
    </row>
    <row r="601" ht="15.3" customHeight="1" spans="1:8">
      <c r="A601" s="84" t="str">
        <f t="shared" si="31"/>
        <v>0</v>
      </c>
      <c r="B601" s="56">
        <v>2082001</v>
      </c>
      <c r="C601" s="85" t="s">
        <v>669</v>
      </c>
      <c r="D601" s="86">
        <v>1025</v>
      </c>
      <c r="E601" s="86">
        <v>1515</v>
      </c>
      <c r="F601" s="130">
        <v>1771</v>
      </c>
      <c r="G601" s="129">
        <f t="shared" si="30"/>
        <v>1.72780487804878</v>
      </c>
      <c r="H601" s="129">
        <f t="shared" si="29"/>
        <v>0.0011404652660388</v>
      </c>
    </row>
    <row r="602" ht="15.3" customHeight="1" spans="1:8">
      <c r="A602" s="84" t="str">
        <f t="shared" si="31"/>
        <v>0</v>
      </c>
      <c r="B602" s="56">
        <v>2082002</v>
      </c>
      <c r="C602" s="85" t="s">
        <v>670</v>
      </c>
      <c r="D602" s="86"/>
      <c r="E602" s="86">
        <v>0</v>
      </c>
      <c r="F602" s="130">
        <v>20</v>
      </c>
      <c r="G602" s="129">
        <f t="shared" si="30"/>
        <v>0</v>
      </c>
      <c r="H602" s="129">
        <f t="shared" si="29"/>
        <v>0</v>
      </c>
    </row>
    <row r="603" ht="15.3" customHeight="1" spans="1:8">
      <c r="A603" s="84" t="str">
        <f t="shared" si="31"/>
        <v/>
      </c>
      <c r="B603" s="56">
        <v>20821</v>
      </c>
      <c r="C603" s="85" t="s">
        <v>671</v>
      </c>
      <c r="D603" s="86">
        <f>SUM(D604:D605)</f>
        <v>2143</v>
      </c>
      <c r="E603" s="86">
        <f>SUM(E604:E605)</f>
        <v>1015</v>
      </c>
      <c r="F603" s="130">
        <f>SUM(F604:F605)</f>
        <v>1243</v>
      </c>
      <c r="G603" s="129">
        <f t="shared" si="30"/>
        <v>0.580027998133458</v>
      </c>
      <c r="H603" s="129">
        <f t="shared" si="29"/>
        <v>0.00057145615579651</v>
      </c>
    </row>
    <row r="604" ht="15.3" customHeight="1" spans="1:8">
      <c r="A604" s="84" t="str">
        <f t="shared" si="31"/>
        <v>0</v>
      </c>
      <c r="B604" s="56">
        <v>2082101</v>
      </c>
      <c r="C604" s="85" t="s">
        <v>672</v>
      </c>
      <c r="D604" s="86"/>
      <c r="E604" s="86">
        <v>0</v>
      </c>
      <c r="F604" s="130">
        <v>20</v>
      </c>
      <c r="G604" s="129">
        <f t="shared" si="30"/>
        <v>0</v>
      </c>
      <c r="H604" s="129">
        <f t="shared" si="29"/>
        <v>0</v>
      </c>
    </row>
    <row r="605" ht="15.3" customHeight="1" spans="1:8">
      <c r="A605" s="84" t="str">
        <f t="shared" si="31"/>
        <v>0</v>
      </c>
      <c r="B605" s="56">
        <v>2082102</v>
      </c>
      <c r="C605" s="85" t="s">
        <v>673</v>
      </c>
      <c r="D605" s="86">
        <v>2143</v>
      </c>
      <c r="E605" s="86">
        <v>1015</v>
      </c>
      <c r="F605" s="130">
        <v>1223</v>
      </c>
      <c r="G605" s="129">
        <f t="shared" si="30"/>
        <v>0.570695286980868</v>
      </c>
      <c r="H605" s="129">
        <f t="shared" si="29"/>
        <v>0.000562261366483614</v>
      </c>
    </row>
    <row r="606" ht="15.3" customHeight="1" spans="1:8">
      <c r="A606" s="84" t="str">
        <f t="shared" si="31"/>
        <v/>
      </c>
      <c r="B606" s="56">
        <v>20824</v>
      </c>
      <c r="C606" s="85" t="s">
        <v>674</v>
      </c>
      <c r="D606" s="86">
        <f>SUM(D607:D608)</f>
        <v>0</v>
      </c>
      <c r="E606" s="86">
        <f>SUM(E607:E608)</f>
        <v>0</v>
      </c>
      <c r="F606" s="130">
        <f>SUM(F607:F608)</f>
        <v>0</v>
      </c>
      <c r="G606" s="129">
        <f t="shared" si="30"/>
        <v>0</v>
      </c>
      <c r="H606" s="129">
        <f t="shared" si="29"/>
        <v>0</v>
      </c>
    </row>
    <row r="607" ht="15.3" customHeight="1" spans="1:8">
      <c r="A607" s="84" t="str">
        <f t="shared" si="31"/>
        <v>0</v>
      </c>
      <c r="B607" s="56">
        <v>2082401</v>
      </c>
      <c r="C607" s="85" t="s">
        <v>675</v>
      </c>
      <c r="D607" s="86"/>
      <c r="E607" s="86">
        <v>0</v>
      </c>
      <c r="F607" s="130">
        <v>0</v>
      </c>
      <c r="G607" s="129">
        <f t="shared" si="30"/>
        <v>0</v>
      </c>
      <c r="H607" s="129">
        <f t="shared" ref="H607:H670" si="32">IFERROR(G607/E607,0)</f>
        <v>0</v>
      </c>
    </row>
    <row r="608" ht="15.3" customHeight="1" spans="1:8">
      <c r="A608" s="84" t="str">
        <f t="shared" si="31"/>
        <v>0</v>
      </c>
      <c r="B608" s="56">
        <v>2082402</v>
      </c>
      <c r="C608" s="85" t="s">
        <v>676</v>
      </c>
      <c r="D608" s="86"/>
      <c r="E608" s="86">
        <v>0</v>
      </c>
      <c r="F608" s="130">
        <v>0</v>
      </c>
      <c r="G608" s="129">
        <f t="shared" ref="G608:G671" si="33">IFERROR(F608/D608,0)</f>
        <v>0</v>
      </c>
      <c r="H608" s="129">
        <f t="shared" si="32"/>
        <v>0</v>
      </c>
    </row>
    <row r="609" ht="15.3" customHeight="1" spans="1:8">
      <c r="A609" s="84" t="str">
        <f t="shared" si="31"/>
        <v/>
      </c>
      <c r="B609" s="56">
        <v>20825</v>
      </c>
      <c r="C609" s="85" t="s">
        <v>677</v>
      </c>
      <c r="D609" s="86">
        <f>SUM(D610:D611)</f>
        <v>0</v>
      </c>
      <c r="E609" s="86">
        <f>SUM(E610:E611)</f>
        <v>0</v>
      </c>
      <c r="F609" s="130">
        <f>SUM(F610:F611)</f>
        <v>0</v>
      </c>
      <c r="G609" s="129">
        <f t="shared" si="33"/>
        <v>0</v>
      </c>
      <c r="H609" s="129">
        <f t="shared" si="32"/>
        <v>0</v>
      </c>
    </row>
    <row r="610" ht="15.3" customHeight="1" spans="1:8">
      <c r="A610" s="84" t="str">
        <f t="shared" si="31"/>
        <v>0</v>
      </c>
      <c r="B610" s="56">
        <v>2082501</v>
      </c>
      <c r="C610" s="85" t="s">
        <v>678</v>
      </c>
      <c r="D610" s="86"/>
      <c r="E610" s="86">
        <v>0</v>
      </c>
      <c r="F610" s="130">
        <v>0</v>
      </c>
      <c r="G610" s="129">
        <f t="shared" si="33"/>
        <v>0</v>
      </c>
      <c r="H610" s="129">
        <f t="shared" si="32"/>
        <v>0</v>
      </c>
    </row>
    <row r="611" ht="15.3" customHeight="1" spans="1:8">
      <c r="A611" s="84" t="str">
        <f t="shared" si="31"/>
        <v>0</v>
      </c>
      <c r="B611" s="56">
        <v>2082502</v>
      </c>
      <c r="C611" s="85" t="s">
        <v>679</v>
      </c>
      <c r="D611" s="86"/>
      <c r="E611" s="86">
        <v>0</v>
      </c>
      <c r="F611" s="130">
        <v>0</v>
      </c>
      <c r="G611" s="129">
        <f t="shared" si="33"/>
        <v>0</v>
      </c>
      <c r="H611" s="129">
        <f t="shared" si="32"/>
        <v>0</v>
      </c>
    </row>
    <row r="612" ht="15.3" customHeight="1" spans="1:8">
      <c r="A612" s="84" t="str">
        <f t="shared" si="31"/>
        <v/>
      </c>
      <c r="B612" s="56">
        <v>20826</v>
      </c>
      <c r="C612" s="85" t="s">
        <v>680</v>
      </c>
      <c r="D612" s="86">
        <f>SUM(D613:D615)</f>
        <v>2698</v>
      </c>
      <c r="E612" s="86">
        <f>SUM(E613:E615)</f>
        <v>8575</v>
      </c>
      <c r="F612" s="130">
        <f>SUM(F613:F615)</f>
        <v>8352</v>
      </c>
      <c r="G612" s="129">
        <f t="shared" si="33"/>
        <v>3.09562638991846</v>
      </c>
      <c r="H612" s="129">
        <f t="shared" si="32"/>
        <v>0.000361005992993406</v>
      </c>
    </row>
    <row r="613" ht="15.3" customHeight="1" spans="1:8">
      <c r="A613" s="84" t="str">
        <f t="shared" si="31"/>
        <v>0</v>
      </c>
      <c r="B613" s="56">
        <v>2082601</v>
      </c>
      <c r="C613" s="85" t="s">
        <v>681</v>
      </c>
      <c r="D613" s="86"/>
      <c r="E613" s="86">
        <v>955</v>
      </c>
      <c r="F613" s="130">
        <v>365</v>
      </c>
      <c r="G613" s="129">
        <f t="shared" si="33"/>
        <v>0</v>
      </c>
      <c r="H613" s="129">
        <f t="shared" si="32"/>
        <v>0</v>
      </c>
    </row>
    <row r="614" ht="15.3" customHeight="1" spans="1:8">
      <c r="A614" s="84" t="str">
        <f t="shared" si="31"/>
        <v>0</v>
      </c>
      <c r="B614" s="56">
        <v>2082602</v>
      </c>
      <c r="C614" s="85" t="s">
        <v>682</v>
      </c>
      <c r="D614" s="86">
        <v>2080</v>
      </c>
      <c r="E614" s="86">
        <v>7620</v>
      </c>
      <c r="F614" s="130">
        <v>7987</v>
      </c>
      <c r="G614" s="129">
        <f t="shared" si="33"/>
        <v>3.83990384615385</v>
      </c>
      <c r="H614" s="129">
        <f t="shared" si="32"/>
        <v>0.000503924389259035</v>
      </c>
    </row>
    <row r="615" ht="15.3" customHeight="1" spans="1:8">
      <c r="A615" s="84" t="str">
        <f t="shared" si="31"/>
        <v>9</v>
      </c>
      <c r="B615" s="56">
        <v>2082699</v>
      </c>
      <c r="C615" s="85" t="s">
        <v>683</v>
      </c>
      <c r="D615" s="86">
        <v>618</v>
      </c>
      <c r="E615" s="86">
        <v>0</v>
      </c>
      <c r="F615" s="130">
        <v>0</v>
      </c>
      <c r="G615" s="129">
        <f t="shared" si="33"/>
        <v>0</v>
      </c>
      <c r="H615" s="129">
        <f t="shared" si="32"/>
        <v>0</v>
      </c>
    </row>
    <row r="616" ht="15.3" customHeight="1" spans="1:8">
      <c r="A616" s="84" t="str">
        <f t="shared" si="31"/>
        <v/>
      </c>
      <c r="B616" s="56">
        <v>20827</v>
      </c>
      <c r="C616" s="85" t="s">
        <v>684</v>
      </c>
      <c r="D616" s="86">
        <f>SUM(D617:D619)</f>
        <v>0</v>
      </c>
      <c r="E616" s="86">
        <f>SUM(E617:E619)</f>
        <v>0</v>
      </c>
      <c r="F616" s="130">
        <f>SUM(F617:F619)</f>
        <v>0</v>
      </c>
      <c r="G616" s="129">
        <f t="shared" si="33"/>
        <v>0</v>
      </c>
      <c r="H616" s="129">
        <f t="shared" si="32"/>
        <v>0</v>
      </c>
    </row>
    <row r="617" ht="15.3" customHeight="1" spans="1:8">
      <c r="A617" s="84" t="str">
        <f t="shared" si="31"/>
        <v>0</v>
      </c>
      <c r="B617" s="56">
        <v>2082701</v>
      </c>
      <c r="C617" s="85" t="s">
        <v>685</v>
      </c>
      <c r="D617" s="86"/>
      <c r="E617" s="86">
        <v>0</v>
      </c>
      <c r="F617" s="130">
        <v>0</v>
      </c>
      <c r="G617" s="129">
        <f t="shared" si="33"/>
        <v>0</v>
      </c>
      <c r="H617" s="129">
        <f t="shared" si="32"/>
        <v>0</v>
      </c>
    </row>
    <row r="618" ht="15.3" customHeight="1" spans="1:8">
      <c r="A618" s="84" t="str">
        <f t="shared" si="31"/>
        <v>0</v>
      </c>
      <c r="B618" s="56">
        <v>2082702</v>
      </c>
      <c r="C618" s="85" t="s">
        <v>686</v>
      </c>
      <c r="D618" s="86"/>
      <c r="E618" s="86">
        <v>0</v>
      </c>
      <c r="F618" s="130">
        <v>0</v>
      </c>
      <c r="G618" s="129">
        <f t="shared" si="33"/>
        <v>0</v>
      </c>
      <c r="H618" s="129">
        <f t="shared" si="32"/>
        <v>0</v>
      </c>
    </row>
    <row r="619" ht="15.3" customHeight="1" spans="1:8">
      <c r="A619" s="84" t="str">
        <f t="shared" si="31"/>
        <v>9</v>
      </c>
      <c r="B619" s="56">
        <v>2082799</v>
      </c>
      <c r="C619" s="85" t="s">
        <v>687</v>
      </c>
      <c r="D619" s="86"/>
      <c r="E619" s="86">
        <v>0</v>
      </c>
      <c r="F619" s="130">
        <v>0</v>
      </c>
      <c r="G619" s="129">
        <f t="shared" si="33"/>
        <v>0</v>
      </c>
      <c r="H619" s="129">
        <f t="shared" si="32"/>
        <v>0</v>
      </c>
    </row>
    <row r="620" ht="15.3" customHeight="1" spans="1:8">
      <c r="A620" s="84" t="str">
        <f t="shared" si="31"/>
        <v/>
      </c>
      <c r="B620" s="56">
        <v>20828</v>
      </c>
      <c r="C620" s="96" t="s">
        <v>688</v>
      </c>
      <c r="D620" s="86">
        <f>SUM(D621:D627)</f>
        <v>258</v>
      </c>
      <c r="E620" s="86">
        <f>SUM(E621:E627)</f>
        <v>268</v>
      </c>
      <c r="F620" s="130">
        <f>SUM(F621:F627)</f>
        <v>255</v>
      </c>
      <c r="G620" s="129">
        <f t="shared" si="33"/>
        <v>0.988372093023256</v>
      </c>
      <c r="H620" s="129">
        <f t="shared" si="32"/>
        <v>0.0036879555709823</v>
      </c>
    </row>
    <row r="621" ht="15.3" customHeight="1" spans="1:8">
      <c r="A621" s="84" t="str">
        <f t="shared" si="31"/>
        <v>0</v>
      </c>
      <c r="B621" s="56">
        <v>2082801</v>
      </c>
      <c r="C621" s="85" t="s">
        <v>54</v>
      </c>
      <c r="D621" s="86">
        <v>209</v>
      </c>
      <c r="E621" s="86">
        <v>192</v>
      </c>
      <c r="F621" s="130">
        <v>187</v>
      </c>
      <c r="G621" s="129">
        <f t="shared" si="33"/>
        <v>0.894736842105263</v>
      </c>
      <c r="H621" s="129">
        <f t="shared" si="32"/>
        <v>0.00466008771929825</v>
      </c>
    </row>
    <row r="622" ht="15.3" customHeight="1" spans="1:8">
      <c r="A622" s="84" t="str">
        <f t="shared" si="31"/>
        <v>0</v>
      </c>
      <c r="B622" s="56">
        <v>2082802</v>
      </c>
      <c r="C622" s="85" t="s">
        <v>56</v>
      </c>
      <c r="D622" s="86">
        <v>21</v>
      </c>
      <c r="E622" s="86">
        <v>21</v>
      </c>
      <c r="F622" s="130">
        <v>20</v>
      </c>
      <c r="G622" s="129">
        <f t="shared" si="33"/>
        <v>0.952380952380952</v>
      </c>
      <c r="H622" s="129">
        <f t="shared" si="32"/>
        <v>0.0453514739229025</v>
      </c>
    </row>
    <row r="623" ht="15.3" customHeight="1" spans="1:8">
      <c r="A623" s="84" t="str">
        <f t="shared" si="31"/>
        <v>0</v>
      </c>
      <c r="B623" s="56">
        <v>2082803</v>
      </c>
      <c r="C623" s="85" t="s">
        <v>58</v>
      </c>
      <c r="D623" s="86"/>
      <c r="E623" s="86">
        <v>0</v>
      </c>
      <c r="F623" s="130">
        <v>0</v>
      </c>
      <c r="G623" s="129">
        <f t="shared" si="33"/>
        <v>0</v>
      </c>
      <c r="H623" s="129">
        <f t="shared" si="32"/>
        <v>0</v>
      </c>
    </row>
    <row r="624" ht="15.3" customHeight="1" spans="1:8">
      <c r="A624" s="84" t="str">
        <f t="shared" si="31"/>
        <v>0</v>
      </c>
      <c r="B624" s="56">
        <v>2082804</v>
      </c>
      <c r="C624" s="85" t="s">
        <v>689</v>
      </c>
      <c r="D624" s="86">
        <v>28</v>
      </c>
      <c r="E624" s="86">
        <v>25</v>
      </c>
      <c r="F624" s="130">
        <v>29</v>
      </c>
      <c r="G624" s="129">
        <f t="shared" si="33"/>
        <v>1.03571428571429</v>
      </c>
      <c r="H624" s="129">
        <f t="shared" si="32"/>
        <v>0.0414285714285714</v>
      </c>
    </row>
    <row r="625" ht="15.3" customHeight="1" spans="1:8">
      <c r="A625" s="84" t="str">
        <f t="shared" si="31"/>
        <v>0</v>
      </c>
      <c r="B625" s="56">
        <v>2082805</v>
      </c>
      <c r="C625" s="85" t="s">
        <v>690</v>
      </c>
      <c r="D625" s="86"/>
      <c r="E625" s="86">
        <v>0</v>
      </c>
      <c r="F625" s="130">
        <v>0</v>
      </c>
      <c r="G625" s="129">
        <f t="shared" si="33"/>
        <v>0</v>
      </c>
      <c r="H625" s="129">
        <f t="shared" si="32"/>
        <v>0</v>
      </c>
    </row>
    <row r="626" ht="15.3" customHeight="1" spans="1:8">
      <c r="A626" s="84" t="str">
        <f t="shared" si="31"/>
        <v>5</v>
      </c>
      <c r="B626" s="56">
        <v>2082850</v>
      </c>
      <c r="C626" s="85" t="s">
        <v>72</v>
      </c>
      <c r="D626" s="86"/>
      <c r="E626" s="86">
        <v>0</v>
      </c>
      <c r="F626" s="130">
        <v>0</v>
      </c>
      <c r="G626" s="129">
        <f t="shared" si="33"/>
        <v>0</v>
      </c>
      <c r="H626" s="129">
        <f t="shared" si="32"/>
        <v>0</v>
      </c>
    </row>
    <row r="627" ht="15.3" customHeight="1" spans="1:8">
      <c r="A627" s="84" t="str">
        <f t="shared" si="31"/>
        <v>9</v>
      </c>
      <c r="B627" s="56">
        <v>2082899</v>
      </c>
      <c r="C627" s="85" t="s">
        <v>691</v>
      </c>
      <c r="D627" s="86"/>
      <c r="E627" s="86">
        <v>30</v>
      </c>
      <c r="F627" s="130">
        <v>19</v>
      </c>
      <c r="G627" s="129">
        <f t="shared" si="33"/>
        <v>0</v>
      </c>
      <c r="H627" s="129">
        <f t="shared" si="32"/>
        <v>0</v>
      </c>
    </row>
    <row r="628" ht="15.3" customHeight="1" spans="1:8">
      <c r="A628" s="84" t="str">
        <f t="shared" si="31"/>
        <v/>
      </c>
      <c r="B628" s="56">
        <v>20830</v>
      </c>
      <c r="C628" s="85" t="s">
        <v>692</v>
      </c>
      <c r="D628" s="86">
        <f>SUM(D629:D630)</f>
        <v>0</v>
      </c>
      <c r="E628" s="86">
        <f>SUM(E629:E630)</f>
        <v>0</v>
      </c>
      <c r="F628" s="130">
        <f>SUM(F629:F630)</f>
        <v>0</v>
      </c>
      <c r="G628" s="129">
        <f t="shared" si="33"/>
        <v>0</v>
      </c>
      <c r="H628" s="129">
        <f t="shared" si="32"/>
        <v>0</v>
      </c>
    </row>
    <row r="629" ht="15.3" customHeight="1" spans="1:8">
      <c r="A629" s="84" t="str">
        <f t="shared" si="31"/>
        <v>0</v>
      </c>
      <c r="B629" s="56">
        <v>2083001</v>
      </c>
      <c r="C629" s="85" t="s">
        <v>693</v>
      </c>
      <c r="D629" s="86"/>
      <c r="E629" s="86">
        <v>0</v>
      </c>
      <c r="F629" s="130">
        <v>0</v>
      </c>
      <c r="G629" s="129">
        <f t="shared" si="33"/>
        <v>0</v>
      </c>
      <c r="H629" s="129">
        <f t="shared" si="32"/>
        <v>0</v>
      </c>
    </row>
    <row r="630" ht="15.3" customHeight="1" spans="1:8">
      <c r="A630" s="84" t="str">
        <f t="shared" si="31"/>
        <v>9</v>
      </c>
      <c r="B630" s="56">
        <v>2083099</v>
      </c>
      <c r="C630" s="85" t="s">
        <v>694</v>
      </c>
      <c r="D630" s="86"/>
      <c r="E630" s="86">
        <v>0</v>
      </c>
      <c r="F630" s="130">
        <v>0</v>
      </c>
      <c r="G630" s="129">
        <f t="shared" si="33"/>
        <v>0</v>
      </c>
      <c r="H630" s="129">
        <f t="shared" si="32"/>
        <v>0</v>
      </c>
    </row>
    <row r="631" ht="15.3" customHeight="1" spans="1:8">
      <c r="A631" s="84" t="str">
        <f t="shared" si="31"/>
        <v>9</v>
      </c>
      <c r="B631" s="56">
        <v>2089999</v>
      </c>
      <c r="C631" s="85" t="s">
        <v>695</v>
      </c>
      <c r="D631" s="86"/>
      <c r="E631" s="86">
        <v>140</v>
      </c>
      <c r="F631" s="130">
        <v>0</v>
      </c>
      <c r="G631" s="129">
        <f t="shared" si="33"/>
        <v>0</v>
      </c>
      <c r="H631" s="129">
        <f t="shared" si="32"/>
        <v>0</v>
      </c>
    </row>
    <row r="632" ht="15.3" customHeight="1" spans="1:8">
      <c r="A632" s="84" t="str">
        <f t="shared" si="31"/>
        <v/>
      </c>
      <c r="B632" s="56">
        <v>210</v>
      </c>
      <c r="C632" s="85" t="s">
        <v>696</v>
      </c>
      <c r="D632" s="130">
        <f>SUM(D633,D638,D653,D657,D669,D673,D678,D682,D686,D689,D698,D699,D700)</f>
        <v>16834</v>
      </c>
      <c r="E632" s="130">
        <f>SUM(E633,E638,E653,E657,E669,E673,E678,E682,E686,E689,E698,E699,E700)</f>
        <v>30352</v>
      </c>
      <c r="F632" s="130">
        <f>SUM(F633,F638,F653,F657,F669,F673,F678,F682,F686,F689,F698,F699,F700)</f>
        <v>21369</v>
      </c>
      <c r="G632" s="129">
        <f t="shared" si="33"/>
        <v>1.2693952714744</v>
      </c>
      <c r="H632" s="129">
        <f t="shared" si="32"/>
        <v>4.18224588651291e-5</v>
      </c>
    </row>
    <row r="633" ht="15.3" customHeight="1" spans="1:8">
      <c r="A633" s="84" t="str">
        <f t="shared" si="31"/>
        <v/>
      </c>
      <c r="B633" s="56">
        <v>21001</v>
      </c>
      <c r="C633" s="85" t="s">
        <v>697</v>
      </c>
      <c r="D633" s="86">
        <f>SUM(D634:D637)</f>
        <v>513</v>
      </c>
      <c r="E633" s="86">
        <f>SUM(E634:E637)</f>
        <v>1555</v>
      </c>
      <c r="F633" s="130">
        <f>SUM(F634:F637)</f>
        <v>460</v>
      </c>
      <c r="G633" s="129">
        <f t="shared" si="33"/>
        <v>0.896686159844055</v>
      </c>
      <c r="H633" s="129">
        <f t="shared" si="32"/>
        <v>0.000576647048131225</v>
      </c>
    </row>
    <row r="634" ht="15.3" customHeight="1" spans="1:8">
      <c r="A634" s="84" t="str">
        <f t="shared" si="31"/>
        <v>0</v>
      </c>
      <c r="B634" s="56">
        <v>2100101</v>
      </c>
      <c r="C634" s="85" t="s">
        <v>54</v>
      </c>
      <c r="D634" s="86">
        <v>333</v>
      </c>
      <c r="E634" s="86">
        <v>363</v>
      </c>
      <c r="F634" s="130">
        <v>284</v>
      </c>
      <c r="G634" s="129">
        <f t="shared" si="33"/>
        <v>0.852852852852853</v>
      </c>
      <c r="H634" s="129">
        <f t="shared" si="32"/>
        <v>0.00234945689491144</v>
      </c>
    </row>
    <row r="635" ht="15.3" customHeight="1" spans="1:8">
      <c r="A635" s="84" t="str">
        <f t="shared" si="31"/>
        <v>0</v>
      </c>
      <c r="B635" s="56">
        <v>2100102</v>
      </c>
      <c r="C635" s="85" t="s">
        <v>56</v>
      </c>
      <c r="D635" s="86">
        <v>15</v>
      </c>
      <c r="E635" s="86">
        <v>135</v>
      </c>
      <c r="F635" s="130">
        <v>7</v>
      </c>
      <c r="G635" s="129">
        <f t="shared" si="33"/>
        <v>0.466666666666667</v>
      </c>
      <c r="H635" s="129">
        <f t="shared" si="32"/>
        <v>0.00345679012345679</v>
      </c>
    </row>
    <row r="636" ht="15.3" customHeight="1" spans="1:8">
      <c r="A636" s="84" t="str">
        <f t="shared" si="31"/>
        <v>0</v>
      </c>
      <c r="B636" s="56">
        <v>2100103</v>
      </c>
      <c r="C636" s="85" t="s">
        <v>58</v>
      </c>
      <c r="D636" s="86"/>
      <c r="E636" s="86">
        <v>0</v>
      </c>
      <c r="F636" s="130">
        <v>0</v>
      </c>
      <c r="G636" s="129">
        <f t="shared" si="33"/>
        <v>0</v>
      </c>
      <c r="H636" s="129">
        <f t="shared" si="32"/>
        <v>0</v>
      </c>
    </row>
    <row r="637" ht="15.3" customHeight="1" spans="1:8">
      <c r="A637" s="84" t="str">
        <f t="shared" si="31"/>
        <v>9</v>
      </c>
      <c r="B637" s="56">
        <v>2100199</v>
      </c>
      <c r="C637" s="85" t="s">
        <v>698</v>
      </c>
      <c r="D637" s="86">
        <v>165</v>
      </c>
      <c r="E637" s="86">
        <v>1057</v>
      </c>
      <c r="F637" s="130">
        <v>169</v>
      </c>
      <c r="G637" s="129">
        <f t="shared" si="33"/>
        <v>1.02424242424242</v>
      </c>
      <c r="H637" s="129">
        <f t="shared" si="32"/>
        <v>0.000969008916028783</v>
      </c>
    </row>
    <row r="638" ht="15.3" customHeight="1" spans="1:8">
      <c r="A638" s="84" t="str">
        <f t="shared" si="31"/>
        <v/>
      </c>
      <c r="B638" s="56">
        <v>21002</v>
      </c>
      <c r="C638" s="85" t="s">
        <v>699</v>
      </c>
      <c r="D638" s="86">
        <f>SUM(D639:D652)</f>
        <v>3231</v>
      </c>
      <c r="E638" s="86">
        <f>SUM(E639:E652)</f>
        <v>4167</v>
      </c>
      <c r="F638" s="130">
        <f>SUM(F639:F652)</f>
        <v>3540</v>
      </c>
      <c r="G638" s="129">
        <f t="shared" si="33"/>
        <v>1.09563602599814</v>
      </c>
      <c r="H638" s="129">
        <f t="shared" si="32"/>
        <v>0.000262931611710617</v>
      </c>
    </row>
    <row r="639" ht="15.3" customHeight="1" spans="1:8">
      <c r="A639" s="84" t="str">
        <f t="shared" si="31"/>
        <v>0</v>
      </c>
      <c r="B639" s="56">
        <v>2100201</v>
      </c>
      <c r="C639" s="85" t="s">
        <v>700</v>
      </c>
      <c r="D639" s="86">
        <v>2473</v>
      </c>
      <c r="E639" s="86">
        <v>2525</v>
      </c>
      <c r="F639" s="130">
        <v>2365</v>
      </c>
      <c r="G639" s="129">
        <f t="shared" si="33"/>
        <v>0.956328346138294</v>
      </c>
      <c r="H639" s="129">
        <f t="shared" si="32"/>
        <v>0.00037874389946071</v>
      </c>
    </row>
    <row r="640" ht="15.3" customHeight="1" spans="1:8">
      <c r="A640" s="84" t="str">
        <f t="shared" si="31"/>
        <v>0</v>
      </c>
      <c r="B640" s="56">
        <v>2100202</v>
      </c>
      <c r="C640" s="85" t="s">
        <v>701</v>
      </c>
      <c r="D640" s="86">
        <v>758</v>
      </c>
      <c r="E640" s="86">
        <v>804</v>
      </c>
      <c r="F640" s="130">
        <v>731</v>
      </c>
      <c r="G640" s="129">
        <f t="shared" si="33"/>
        <v>0.964379947229551</v>
      </c>
      <c r="H640" s="129">
        <f t="shared" si="32"/>
        <v>0.00119947754630541</v>
      </c>
    </row>
    <row r="641" ht="15.3" customHeight="1" spans="1:8">
      <c r="A641" s="84" t="str">
        <f t="shared" si="31"/>
        <v>0</v>
      </c>
      <c r="B641" s="56">
        <v>2100203</v>
      </c>
      <c r="C641" s="85" t="s">
        <v>702</v>
      </c>
      <c r="D641" s="86"/>
      <c r="E641" s="86">
        <v>0</v>
      </c>
      <c r="F641" s="130">
        <v>0</v>
      </c>
      <c r="G641" s="129">
        <f t="shared" si="33"/>
        <v>0</v>
      </c>
      <c r="H641" s="129">
        <f t="shared" si="32"/>
        <v>0</v>
      </c>
    </row>
    <row r="642" ht="15.3" customHeight="1" spans="1:8">
      <c r="A642" s="84" t="str">
        <f t="shared" si="31"/>
        <v>0</v>
      </c>
      <c r="B642" s="56">
        <v>2100204</v>
      </c>
      <c r="C642" s="85" t="s">
        <v>703</v>
      </c>
      <c r="D642" s="86"/>
      <c r="E642" s="86">
        <v>0</v>
      </c>
      <c r="F642" s="130">
        <v>0</v>
      </c>
      <c r="G642" s="129">
        <f t="shared" si="33"/>
        <v>0</v>
      </c>
      <c r="H642" s="129">
        <f t="shared" si="32"/>
        <v>0</v>
      </c>
    </row>
    <row r="643" ht="15.3" customHeight="1" spans="1:8">
      <c r="A643" s="84" t="str">
        <f t="shared" si="31"/>
        <v>0</v>
      </c>
      <c r="B643" s="56">
        <v>2100205</v>
      </c>
      <c r="C643" s="85" t="s">
        <v>704</v>
      </c>
      <c r="D643" s="86"/>
      <c r="E643" s="86">
        <v>0</v>
      </c>
      <c r="F643" s="130">
        <v>0</v>
      </c>
      <c r="G643" s="129">
        <f t="shared" si="33"/>
        <v>0</v>
      </c>
      <c r="H643" s="129">
        <f t="shared" si="32"/>
        <v>0</v>
      </c>
    </row>
    <row r="644" ht="15.3" customHeight="1" spans="1:8">
      <c r="A644" s="84" t="str">
        <f t="shared" si="31"/>
        <v>0</v>
      </c>
      <c r="B644" s="56">
        <v>2100206</v>
      </c>
      <c r="C644" s="85" t="s">
        <v>705</v>
      </c>
      <c r="D644" s="86"/>
      <c r="E644" s="86">
        <v>0</v>
      </c>
      <c r="F644" s="130">
        <v>0</v>
      </c>
      <c r="G644" s="129">
        <f t="shared" si="33"/>
        <v>0</v>
      </c>
      <c r="H644" s="129">
        <f t="shared" si="32"/>
        <v>0</v>
      </c>
    </row>
    <row r="645" ht="15.3" customHeight="1" spans="1:8">
      <c r="A645" s="84" t="str">
        <f t="shared" si="31"/>
        <v>0</v>
      </c>
      <c r="B645" s="56">
        <v>2100207</v>
      </c>
      <c r="C645" s="85" t="s">
        <v>706</v>
      </c>
      <c r="D645" s="86"/>
      <c r="E645" s="86">
        <v>0</v>
      </c>
      <c r="F645" s="130">
        <v>0</v>
      </c>
      <c r="G645" s="129">
        <f t="shared" si="33"/>
        <v>0</v>
      </c>
      <c r="H645" s="129">
        <f t="shared" si="32"/>
        <v>0</v>
      </c>
    </row>
    <row r="646" ht="15.3" customHeight="1" spans="1:8">
      <c r="A646" s="84" t="str">
        <f t="shared" si="31"/>
        <v>0</v>
      </c>
      <c r="B646" s="56">
        <v>2100208</v>
      </c>
      <c r="C646" s="85" t="s">
        <v>707</v>
      </c>
      <c r="D646" s="86"/>
      <c r="E646" s="86">
        <v>0</v>
      </c>
      <c r="F646" s="130">
        <v>0</v>
      </c>
      <c r="G646" s="129">
        <f t="shared" si="33"/>
        <v>0</v>
      </c>
      <c r="H646" s="129">
        <f t="shared" si="32"/>
        <v>0</v>
      </c>
    </row>
    <row r="647" ht="15.3" customHeight="1" spans="1:8">
      <c r="A647" s="84" t="str">
        <f t="shared" si="31"/>
        <v>0</v>
      </c>
      <c r="B647" s="56">
        <v>2100209</v>
      </c>
      <c r="C647" s="85" t="s">
        <v>708</v>
      </c>
      <c r="D647" s="86"/>
      <c r="E647" s="86">
        <v>0</v>
      </c>
      <c r="F647" s="130">
        <v>0</v>
      </c>
      <c r="G647" s="129">
        <f t="shared" si="33"/>
        <v>0</v>
      </c>
      <c r="H647" s="129">
        <f t="shared" si="32"/>
        <v>0</v>
      </c>
    </row>
    <row r="648" ht="15.3" customHeight="1" spans="1:8">
      <c r="A648" s="84" t="str">
        <f t="shared" si="31"/>
        <v>1</v>
      </c>
      <c r="B648" s="56">
        <v>2100210</v>
      </c>
      <c r="C648" s="85" t="s">
        <v>709</v>
      </c>
      <c r="D648" s="86"/>
      <c r="E648" s="86">
        <v>0</v>
      </c>
      <c r="F648" s="130">
        <v>0</v>
      </c>
      <c r="G648" s="129">
        <f t="shared" si="33"/>
        <v>0</v>
      </c>
      <c r="H648" s="129">
        <f t="shared" si="32"/>
        <v>0</v>
      </c>
    </row>
    <row r="649" ht="15.3" customHeight="1" spans="1:8">
      <c r="A649" s="84" t="str">
        <f t="shared" si="31"/>
        <v>1</v>
      </c>
      <c r="B649" s="56">
        <v>2100211</v>
      </c>
      <c r="C649" s="85" t="s">
        <v>710</v>
      </c>
      <c r="D649" s="86"/>
      <c r="E649" s="86">
        <v>0</v>
      </c>
      <c r="F649" s="130">
        <v>0</v>
      </c>
      <c r="G649" s="129">
        <f t="shared" si="33"/>
        <v>0</v>
      </c>
      <c r="H649" s="129">
        <f t="shared" si="32"/>
        <v>0</v>
      </c>
    </row>
    <row r="650" ht="15.3" customHeight="1" spans="1:8">
      <c r="A650" s="84" t="str">
        <f t="shared" ref="A650:A668" si="34">MID(B650,6,1)</f>
        <v>1</v>
      </c>
      <c r="B650" s="56">
        <v>2100212</v>
      </c>
      <c r="C650" s="85" t="s">
        <v>711</v>
      </c>
      <c r="D650" s="86"/>
      <c r="E650" s="86">
        <v>0</v>
      </c>
      <c r="F650" s="130">
        <v>0</v>
      </c>
      <c r="G650" s="129">
        <f t="shared" si="33"/>
        <v>0</v>
      </c>
      <c r="H650" s="129">
        <f t="shared" si="32"/>
        <v>0</v>
      </c>
    </row>
    <row r="651" ht="15.3" customHeight="1" spans="1:8">
      <c r="A651" s="84" t="str">
        <f t="shared" si="34"/>
        <v>1</v>
      </c>
      <c r="B651" s="56">
        <v>2100213</v>
      </c>
      <c r="C651" s="85" t="s">
        <v>712</v>
      </c>
      <c r="D651" s="86"/>
      <c r="E651" s="86">
        <v>0</v>
      </c>
      <c r="F651" s="130">
        <v>0</v>
      </c>
      <c r="G651" s="129">
        <f t="shared" si="33"/>
        <v>0</v>
      </c>
      <c r="H651" s="129">
        <f t="shared" si="32"/>
        <v>0</v>
      </c>
    </row>
    <row r="652" ht="15.3" customHeight="1" spans="1:8">
      <c r="A652" s="84" t="str">
        <f t="shared" si="34"/>
        <v>9</v>
      </c>
      <c r="B652" s="56">
        <v>2100299</v>
      </c>
      <c r="C652" s="85" t="s">
        <v>713</v>
      </c>
      <c r="D652" s="86"/>
      <c r="E652" s="86">
        <v>838</v>
      </c>
      <c r="F652" s="130">
        <v>444</v>
      </c>
      <c r="G652" s="129">
        <f t="shared" si="33"/>
        <v>0</v>
      </c>
      <c r="H652" s="129">
        <f t="shared" si="32"/>
        <v>0</v>
      </c>
    </row>
    <row r="653" ht="15.3" customHeight="1" spans="1:8">
      <c r="A653" s="84" t="str">
        <f t="shared" si="34"/>
        <v/>
      </c>
      <c r="B653" s="56">
        <v>21003</v>
      </c>
      <c r="C653" s="85" t="s">
        <v>714</v>
      </c>
      <c r="D653" s="86">
        <f>SUM(D654:D656)</f>
        <v>4140</v>
      </c>
      <c r="E653" s="86">
        <f>SUM(E654:E656)</f>
        <v>5909</v>
      </c>
      <c r="F653" s="130">
        <f>SUM(F654:F656)</f>
        <v>5236</v>
      </c>
      <c r="G653" s="129">
        <f t="shared" si="33"/>
        <v>1.26473429951691</v>
      </c>
      <c r="H653" s="129">
        <f t="shared" si="32"/>
        <v>0.000214035251229803</v>
      </c>
    </row>
    <row r="654" ht="15.3" customHeight="1" spans="1:8">
      <c r="A654" s="84" t="str">
        <f t="shared" si="34"/>
        <v>0</v>
      </c>
      <c r="B654" s="56">
        <v>2100301</v>
      </c>
      <c r="C654" s="85" t="s">
        <v>715</v>
      </c>
      <c r="D654" s="86">
        <v>659</v>
      </c>
      <c r="E654" s="86">
        <v>911</v>
      </c>
      <c r="F654" s="130">
        <v>689</v>
      </c>
      <c r="G654" s="129">
        <f t="shared" si="33"/>
        <v>1.04552352048558</v>
      </c>
      <c r="H654" s="129">
        <f t="shared" si="32"/>
        <v>0.00114766577440789</v>
      </c>
    </row>
    <row r="655" ht="15.3" customHeight="1" spans="1:8">
      <c r="A655" s="84" t="str">
        <f t="shared" si="34"/>
        <v>0</v>
      </c>
      <c r="B655" s="56">
        <v>2100302</v>
      </c>
      <c r="C655" s="85" t="s">
        <v>716</v>
      </c>
      <c r="D655" s="86">
        <v>3109</v>
      </c>
      <c r="E655" s="86">
        <v>3525</v>
      </c>
      <c r="F655" s="130">
        <v>3321</v>
      </c>
      <c r="G655" s="129">
        <f t="shared" si="33"/>
        <v>1.06818912833709</v>
      </c>
      <c r="H655" s="129">
        <f t="shared" si="32"/>
        <v>0.000303032376833216</v>
      </c>
    </row>
    <row r="656" ht="15.3" customHeight="1" spans="1:8">
      <c r="A656" s="84" t="str">
        <f t="shared" si="34"/>
        <v>9</v>
      </c>
      <c r="B656" s="56">
        <v>2100399</v>
      </c>
      <c r="C656" s="85" t="s">
        <v>717</v>
      </c>
      <c r="D656" s="86">
        <v>372</v>
      </c>
      <c r="E656" s="86">
        <v>1473</v>
      </c>
      <c r="F656" s="130">
        <v>1226</v>
      </c>
      <c r="G656" s="129">
        <f t="shared" si="33"/>
        <v>3.29569892473118</v>
      </c>
      <c r="H656" s="129">
        <f t="shared" si="32"/>
        <v>0.00223740592310332</v>
      </c>
    </row>
    <row r="657" ht="15.3" customHeight="1" spans="1:8">
      <c r="A657" s="84" t="str">
        <f t="shared" si="34"/>
        <v/>
      </c>
      <c r="B657" s="56">
        <v>21004</v>
      </c>
      <c r="C657" s="85" t="s">
        <v>718</v>
      </c>
      <c r="D657" s="86">
        <f>SUM(D658:D668)</f>
        <v>2680</v>
      </c>
      <c r="E657" s="86">
        <f>SUM(E658:E668)</f>
        <v>6963</v>
      </c>
      <c r="F657" s="130">
        <f>SUM(F658:F668)</f>
        <v>3656</v>
      </c>
      <c r="G657" s="129">
        <f t="shared" si="33"/>
        <v>1.36417910447761</v>
      </c>
      <c r="H657" s="129">
        <f t="shared" si="32"/>
        <v>0.000195918297354246</v>
      </c>
    </row>
    <row r="658" ht="15.3" customHeight="1" spans="1:8">
      <c r="A658" s="84" t="str">
        <f t="shared" si="34"/>
        <v>0</v>
      </c>
      <c r="B658" s="56">
        <v>2100401</v>
      </c>
      <c r="C658" s="85" t="s">
        <v>719</v>
      </c>
      <c r="D658" s="86">
        <v>457</v>
      </c>
      <c r="E658" s="86">
        <v>530</v>
      </c>
      <c r="F658" s="130">
        <v>649</v>
      </c>
      <c r="G658" s="129">
        <f t="shared" si="33"/>
        <v>1.42013129102845</v>
      </c>
      <c r="H658" s="129">
        <f t="shared" si="32"/>
        <v>0.00267949300194046</v>
      </c>
    </row>
    <row r="659" ht="15.3" customHeight="1" spans="1:8">
      <c r="A659" s="84" t="str">
        <f t="shared" si="34"/>
        <v>0</v>
      </c>
      <c r="B659" s="56">
        <v>2100402</v>
      </c>
      <c r="C659" s="85" t="s">
        <v>720</v>
      </c>
      <c r="D659" s="86">
        <v>203</v>
      </c>
      <c r="E659" s="86">
        <v>157</v>
      </c>
      <c r="F659" s="130">
        <v>0</v>
      </c>
      <c r="G659" s="129">
        <f t="shared" si="33"/>
        <v>0</v>
      </c>
      <c r="H659" s="129">
        <f t="shared" si="32"/>
        <v>0</v>
      </c>
    </row>
    <row r="660" ht="15.3" customHeight="1" spans="1:8">
      <c r="A660" s="84" t="str">
        <f t="shared" si="34"/>
        <v>0</v>
      </c>
      <c r="B660" s="56">
        <v>2100403</v>
      </c>
      <c r="C660" s="85" t="s">
        <v>721</v>
      </c>
      <c r="D660" s="86">
        <v>639</v>
      </c>
      <c r="E660" s="86">
        <v>690</v>
      </c>
      <c r="F660" s="130">
        <v>642</v>
      </c>
      <c r="G660" s="129">
        <f t="shared" si="33"/>
        <v>1.00469483568075</v>
      </c>
      <c r="H660" s="129">
        <f t="shared" si="32"/>
        <v>0.00145607947200109</v>
      </c>
    </row>
    <row r="661" ht="15.3" customHeight="1" spans="1:8">
      <c r="A661" s="84" t="str">
        <f t="shared" si="34"/>
        <v>0</v>
      </c>
      <c r="B661" s="56">
        <v>2100404</v>
      </c>
      <c r="C661" s="85" t="s">
        <v>722</v>
      </c>
      <c r="D661" s="86"/>
      <c r="E661" s="86">
        <v>0</v>
      </c>
      <c r="F661" s="130">
        <v>0</v>
      </c>
      <c r="G661" s="129">
        <f t="shared" si="33"/>
        <v>0</v>
      </c>
      <c r="H661" s="129">
        <f t="shared" si="32"/>
        <v>0</v>
      </c>
    </row>
    <row r="662" ht="15.3" customHeight="1" spans="1:8">
      <c r="A662" s="84" t="str">
        <f t="shared" si="34"/>
        <v>0</v>
      </c>
      <c r="B662" s="56">
        <v>2100405</v>
      </c>
      <c r="C662" s="85" t="s">
        <v>723</v>
      </c>
      <c r="D662" s="86"/>
      <c r="E662" s="86">
        <v>0</v>
      </c>
      <c r="F662" s="130">
        <v>0</v>
      </c>
      <c r="G662" s="129">
        <f t="shared" si="33"/>
        <v>0</v>
      </c>
      <c r="H662" s="129">
        <f t="shared" si="32"/>
        <v>0</v>
      </c>
    </row>
    <row r="663" ht="15.3" customHeight="1" spans="1:8">
      <c r="A663" s="84" t="str">
        <f t="shared" si="34"/>
        <v>0</v>
      </c>
      <c r="B663" s="56">
        <v>2100406</v>
      </c>
      <c r="C663" s="85" t="s">
        <v>724</v>
      </c>
      <c r="D663" s="86"/>
      <c r="E663" s="86">
        <v>0</v>
      </c>
      <c r="F663" s="130">
        <v>0</v>
      </c>
      <c r="G663" s="129">
        <f t="shared" si="33"/>
        <v>0</v>
      </c>
      <c r="H663" s="129">
        <f t="shared" si="32"/>
        <v>0</v>
      </c>
    </row>
    <row r="664" ht="15.3" customHeight="1" spans="1:8">
      <c r="A664" s="84" t="str">
        <f t="shared" si="34"/>
        <v>0</v>
      </c>
      <c r="B664" s="56">
        <v>2100407</v>
      </c>
      <c r="C664" s="85" t="s">
        <v>725</v>
      </c>
      <c r="D664" s="86"/>
      <c r="E664" s="86">
        <v>0</v>
      </c>
      <c r="F664" s="130">
        <v>0</v>
      </c>
      <c r="G664" s="129">
        <f t="shared" si="33"/>
        <v>0</v>
      </c>
      <c r="H664" s="129">
        <f t="shared" si="32"/>
        <v>0</v>
      </c>
    </row>
    <row r="665" ht="15.3" customHeight="1" spans="1:8">
      <c r="A665" s="84" t="str">
        <f t="shared" si="34"/>
        <v>0</v>
      </c>
      <c r="B665" s="56">
        <v>2100408</v>
      </c>
      <c r="C665" s="85" t="s">
        <v>726</v>
      </c>
      <c r="D665" s="86">
        <v>1348</v>
      </c>
      <c r="E665" s="86">
        <v>1541</v>
      </c>
      <c r="F665" s="130">
        <v>1585</v>
      </c>
      <c r="G665" s="129">
        <f t="shared" si="33"/>
        <v>1.17581602373887</v>
      </c>
      <c r="H665" s="129">
        <f t="shared" si="32"/>
        <v>0.00076302143007065</v>
      </c>
    </row>
    <row r="666" ht="15.3" customHeight="1" spans="1:8">
      <c r="A666" s="84" t="str">
        <f t="shared" si="34"/>
        <v>0</v>
      </c>
      <c r="B666" s="56">
        <v>2100409</v>
      </c>
      <c r="C666" s="85" t="s">
        <v>727</v>
      </c>
      <c r="D666" s="86">
        <v>25</v>
      </c>
      <c r="E666" s="86">
        <v>3442</v>
      </c>
      <c r="F666" s="130">
        <v>429</v>
      </c>
      <c r="G666" s="129">
        <f t="shared" si="33"/>
        <v>17.16</v>
      </c>
      <c r="H666" s="129">
        <f t="shared" si="32"/>
        <v>0.00498547356188263</v>
      </c>
    </row>
    <row r="667" ht="15.3" customHeight="1" spans="1:8">
      <c r="A667" s="84" t="str">
        <f t="shared" si="34"/>
        <v>1</v>
      </c>
      <c r="B667" s="56">
        <v>2100410</v>
      </c>
      <c r="C667" s="85" t="s">
        <v>728</v>
      </c>
      <c r="D667" s="86">
        <v>8</v>
      </c>
      <c r="E667" s="86">
        <v>528</v>
      </c>
      <c r="F667" s="130">
        <v>192</v>
      </c>
      <c r="G667" s="129">
        <f t="shared" si="33"/>
        <v>24</v>
      </c>
      <c r="H667" s="129">
        <f t="shared" si="32"/>
        <v>0.0454545454545455</v>
      </c>
    </row>
    <row r="668" ht="15.3" customHeight="1" spans="1:8">
      <c r="A668" s="84" t="str">
        <f t="shared" si="34"/>
        <v>9</v>
      </c>
      <c r="B668" s="56">
        <v>2100499</v>
      </c>
      <c r="C668" s="85" t="s">
        <v>729</v>
      </c>
      <c r="D668" s="86"/>
      <c r="E668" s="86">
        <v>75</v>
      </c>
      <c r="F668" s="130">
        <v>159</v>
      </c>
      <c r="G668" s="129">
        <f t="shared" si="33"/>
        <v>0</v>
      </c>
      <c r="H668" s="129">
        <f t="shared" si="32"/>
        <v>0</v>
      </c>
    </row>
    <row r="669" ht="15.3" customHeight="1" spans="1:8">
      <c r="A669" s="84" t="str">
        <f t="shared" ref="A669:A710" si="35">MID(B669,6,1)</f>
        <v/>
      </c>
      <c r="B669" s="56">
        <v>21007</v>
      </c>
      <c r="C669" s="85" t="s">
        <v>733</v>
      </c>
      <c r="D669" s="86">
        <f>SUM(D670:D672)</f>
        <v>174</v>
      </c>
      <c r="E669" s="86">
        <f>SUM(E670:E672)</f>
        <v>784</v>
      </c>
      <c r="F669" s="130">
        <f>SUM(F670:F672)</f>
        <v>842</v>
      </c>
      <c r="G669" s="129">
        <f t="shared" ref="G669:G702" si="36">IFERROR(F669/D669,0)</f>
        <v>4.83908045977012</v>
      </c>
      <c r="H669" s="129">
        <f t="shared" ref="H669:H732" si="37">IFERROR(G669/E669,0)</f>
        <v>0.00617229650480882</v>
      </c>
    </row>
    <row r="670" ht="15.3" customHeight="1" spans="1:8">
      <c r="A670" s="84" t="str">
        <f t="shared" si="35"/>
        <v>1</v>
      </c>
      <c r="B670" s="56">
        <v>2100716</v>
      </c>
      <c r="C670" s="85" t="s">
        <v>734</v>
      </c>
      <c r="D670" s="86"/>
      <c r="E670" s="86">
        <v>0</v>
      </c>
      <c r="F670" s="130">
        <v>150</v>
      </c>
      <c r="G670" s="129">
        <f t="shared" si="36"/>
        <v>0</v>
      </c>
      <c r="H670" s="129">
        <f t="shared" si="37"/>
        <v>0</v>
      </c>
    </row>
    <row r="671" ht="15.3" customHeight="1" spans="1:8">
      <c r="A671" s="84" t="str">
        <f t="shared" si="35"/>
        <v>1</v>
      </c>
      <c r="B671" s="56">
        <v>2100717</v>
      </c>
      <c r="C671" s="85" t="s">
        <v>735</v>
      </c>
      <c r="D671" s="86"/>
      <c r="E671" s="86">
        <v>611</v>
      </c>
      <c r="F671" s="130">
        <v>493</v>
      </c>
      <c r="G671" s="129">
        <f t="shared" si="36"/>
        <v>0</v>
      </c>
      <c r="H671" s="129">
        <f t="shared" si="37"/>
        <v>0</v>
      </c>
    </row>
    <row r="672" ht="15.3" customHeight="1" spans="1:8">
      <c r="A672" s="84" t="str">
        <f t="shared" si="35"/>
        <v>9</v>
      </c>
      <c r="B672" s="56">
        <v>2100799</v>
      </c>
      <c r="C672" s="85" t="s">
        <v>736</v>
      </c>
      <c r="D672" s="86">
        <v>174</v>
      </c>
      <c r="E672" s="86">
        <v>173</v>
      </c>
      <c r="F672" s="130">
        <v>199</v>
      </c>
      <c r="G672" s="129">
        <f t="shared" si="36"/>
        <v>1.14367816091954</v>
      </c>
      <c r="H672" s="129">
        <f t="shared" si="37"/>
        <v>0.00661085642150023</v>
      </c>
    </row>
    <row r="673" ht="15.3" customHeight="1" spans="1:8">
      <c r="A673" s="84" t="str">
        <f t="shared" si="35"/>
        <v/>
      </c>
      <c r="B673" s="56">
        <v>21011</v>
      </c>
      <c r="C673" s="85" t="s">
        <v>737</v>
      </c>
      <c r="D673" s="86">
        <f>SUM(D674:D677)</f>
        <v>5446</v>
      </c>
      <c r="E673" s="86">
        <f>SUM(E674:E677)</f>
        <v>5786</v>
      </c>
      <c r="F673" s="130">
        <f>SUM(F674:F677)</f>
        <v>6715</v>
      </c>
      <c r="G673" s="129">
        <f t="shared" si="36"/>
        <v>1.23301505692251</v>
      </c>
      <c r="H673" s="129">
        <f t="shared" si="37"/>
        <v>0.000213103189927845</v>
      </c>
    </row>
    <row r="674" ht="15.3" customHeight="1" spans="1:8">
      <c r="A674" s="84" t="str">
        <f t="shared" si="35"/>
        <v>0</v>
      </c>
      <c r="B674" s="56">
        <v>2101101</v>
      </c>
      <c r="C674" s="85" t="s">
        <v>738</v>
      </c>
      <c r="D674" s="86">
        <v>1327</v>
      </c>
      <c r="E674" s="86">
        <v>1392</v>
      </c>
      <c r="F674" s="130">
        <v>1505</v>
      </c>
      <c r="G674" s="129">
        <f t="shared" si="36"/>
        <v>1.13413715146948</v>
      </c>
      <c r="H674" s="129">
        <f t="shared" si="37"/>
        <v>0.000814753700768305</v>
      </c>
    </row>
    <row r="675" ht="15.3" customHeight="1" spans="1:8">
      <c r="A675" s="84" t="str">
        <f t="shared" si="35"/>
        <v>0</v>
      </c>
      <c r="B675" s="56">
        <v>2101102</v>
      </c>
      <c r="C675" s="85" t="s">
        <v>739</v>
      </c>
      <c r="D675" s="86">
        <v>3787</v>
      </c>
      <c r="E675" s="86">
        <v>3406</v>
      </c>
      <c r="F675" s="130">
        <v>3558</v>
      </c>
      <c r="G675" s="129">
        <f t="shared" si="36"/>
        <v>0.939529970953261</v>
      </c>
      <c r="H675" s="129">
        <f t="shared" si="37"/>
        <v>0.000275845558118984</v>
      </c>
    </row>
    <row r="676" ht="15.3" customHeight="1" spans="1:8">
      <c r="A676" s="84" t="str">
        <f t="shared" si="35"/>
        <v>0</v>
      </c>
      <c r="B676" s="56">
        <v>2101103</v>
      </c>
      <c r="C676" s="85" t="s">
        <v>740</v>
      </c>
      <c r="D676" s="86">
        <v>332</v>
      </c>
      <c r="E676" s="86">
        <v>988</v>
      </c>
      <c r="F676" s="130">
        <v>1652</v>
      </c>
      <c r="G676" s="129">
        <f t="shared" si="36"/>
        <v>4.97590361445783</v>
      </c>
      <c r="H676" s="129">
        <f t="shared" si="37"/>
        <v>0.00503633969074679</v>
      </c>
    </row>
    <row r="677" ht="15.3" customHeight="1" spans="1:8">
      <c r="A677" s="84" t="str">
        <f t="shared" si="35"/>
        <v>9</v>
      </c>
      <c r="B677" s="56">
        <v>2101199</v>
      </c>
      <c r="C677" s="85" t="s">
        <v>741</v>
      </c>
      <c r="D677" s="86"/>
      <c r="E677" s="86">
        <v>0</v>
      </c>
      <c r="F677" s="130">
        <v>0</v>
      </c>
      <c r="G677" s="129">
        <f t="shared" si="36"/>
        <v>0</v>
      </c>
      <c r="H677" s="129">
        <f t="shared" si="37"/>
        <v>0</v>
      </c>
    </row>
    <row r="678" ht="15.3" customHeight="1" spans="1:8">
      <c r="A678" s="84" t="str">
        <f t="shared" si="35"/>
        <v/>
      </c>
      <c r="B678" s="56">
        <v>21012</v>
      </c>
      <c r="C678" s="85" t="s">
        <v>742</v>
      </c>
      <c r="D678" s="86">
        <f>SUM(D679:D681)</f>
        <v>0</v>
      </c>
      <c r="E678" s="86">
        <f>SUM(E679:E681)</f>
        <v>0</v>
      </c>
      <c r="F678" s="130">
        <f>SUM(F679:F681)</f>
        <v>0</v>
      </c>
      <c r="G678" s="129">
        <f t="shared" si="36"/>
        <v>0</v>
      </c>
      <c r="H678" s="129">
        <f t="shared" si="37"/>
        <v>0</v>
      </c>
    </row>
    <row r="679" ht="15.3" customHeight="1" spans="1:8">
      <c r="A679" s="84" t="str">
        <f t="shared" si="35"/>
        <v>0</v>
      </c>
      <c r="B679" s="56">
        <v>2101201</v>
      </c>
      <c r="C679" s="85" t="s">
        <v>743</v>
      </c>
      <c r="D679" s="86"/>
      <c r="E679" s="86">
        <v>0</v>
      </c>
      <c r="F679" s="130">
        <v>0</v>
      </c>
      <c r="G679" s="129">
        <f t="shared" si="36"/>
        <v>0</v>
      </c>
      <c r="H679" s="129">
        <f t="shared" si="37"/>
        <v>0</v>
      </c>
    </row>
    <row r="680" ht="15.3" customHeight="1" spans="1:8">
      <c r="A680" s="84" t="str">
        <f t="shared" si="35"/>
        <v>0</v>
      </c>
      <c r="B680" s="56">
        <v>2101202</v>
      </c>
      <c r="C680" s="85" t="s">
        <v>744</v>
      </c>
      <c r="D680" s="86"/>
      <c r="E680" s="86">
        <v>0</v>
      </c>
      <c r="F680" s="130">
        <v>0</v>
      </c>
      <c r="G680" s="129">
        <f t="shared" si="36"/>
        <v>0</v>
      </c>
      <c r="H680" s="129">
        <f t="shared" si="37"/>
        <v>0</v>
      </c>
    </row>
    <row r="681" ht="15.3" customHeight="1" spans="1:8">
      <c r="A681" s="84" t="str">
        <f t="shared" si="35"/>
        <v>9</v>
      </c>
      <c r="B681" s="56">
        <v>2101299</v>
      </c>
      <c r="C681" s="85" t="s">
        <v>745</v>
      </c>
      <c r="D681" s="86"/>
      <c r="E681" s="86">
        <v>0</v>
      </c>
      <c r="F681" s="130">
        <v>0</v>
      </c>
      <c r="G681" s="129">
        <f t="shared" si="36"/>
        <v>0</v>
      </c>
      <c r="H681" s="129">
        <f t="shared" si="37"/>
        <v>0</v>
      </c>
    </row>
    <row r="682" ht="15.3" customHeight="1" spans="1:8">
      <c r="A682" s="84" t="str">
        <f t="shared" si="35"/>
        <v/>
      </c>
      <c r="B682" s="56">
        <v>21013</v>
      </c>
      <c r="C682" s="85" t="s">
        <v>746</v>
      </c>
      <c r="D682" s="86">
        <f>SUM(D683:D685)</f>
        <v>240</v>
      </c>
      <c r="E682" s="86">
        <f>SUM(E683:E685)</f>
        <v>3582</v>
      </c>
      <c r="F682" s="130">
        <f>SUM(F683:F685)</f>
        <v>0</v>
      </c>
      <c r="G682" s="129">
        <f t="shared" si="36"/>
        <v>0</v>
      </c>
      <c r="H682" s="129">
        <f t="shared" si="37"/>
        <v>0</v>
      </c>
    </row>
    <row r="683" ht="15.3" customHeight="1" spans="1:8">
      <c r="A683" s="84" t="str">
        <f t="shared" si="35"/>
        <v>0</v>
      </c>
      <c r="B683" s="56">
        <v>2101301</v>
      </c>
      <c r="C683" s="85" t="s">
        <v>747</v>
      </c>
      <c r="D683" s="86">
        <v>240</v>
      </c>
      <c r="E683" s="86">
        <v>3582</v>
      </c>
      <c r="F683" s="130">
        <v>0</v>
      </c>
      <c r="G683" s="129">
        <f t="shared" si="36"/>
        <v>0</v>
      </c>
      <c r="H683" s="129">
        <f t="shared" si="37"/>
        <v>0</v>
      </c>
    </row>
    <row r="684" ht="15.3" customHeight="1" spans="1:8">
      <c r="A684" s="84" t="str">
        <f t="shared" si="35"/>
        <v>0</v>
      </c>
      <c r="B684" s="56">
        <v>2101302</v>
      </c>
      <c r="C684" s="85" t="s">
        <v>748</v>
      </c>
      <c r="D684" s="86"/>
      <c r="E684" s="86">
        <v>0</v>
      </c>
      <c r="F684" s="130">
        <v>0</v>
      </c>
      <c r="G684" s="129">
        <f t="shared" si="36"/>
        <v>0</v>
      </c>
      <c r="H684" s="129">
        <f t="shared" si="37"/>
        <v>0</v>
      </c>
    </row>
    <row r="685" ht="15.3" customHeight="1" spans="1:8">
      <c r="A685" s="84" t="str">
        <f t="shared" si="35"/>
        <v>9</v>
      </c>
      <c r="B685" s="56">
        <v>2101399</v>
      </c>
      <c r="C685" s="85" t="s">
        <v>749</v>
      </c>
      <c r="D685" s="86"/>
      <c r="E685" s="86">
        <v>0</v>
      </c>
      <c r="F685" s="130">
        <v>0</v>
      </c>
      <c r="G685" s="129">
        <f t="shared" si="36"/>
        <v>0</v>
      </c>
      <c r="H685" s="129">
        <f t="shared" si="37"/>
        <v>0</v>
      </c>
    </row>
    <row r="686" ht="15.3" customHeight="1" spans="1:8">
      <c r="A686" s="84" t="str">
        <f t="shared" si="35"/>
        <v/>
      </c>
      <c r="B686" s="56">
        <v>21014</v>
      </c>
      <c r="C686" s="85" t="s">
        <v>750</v>
      </c>
      <c r="D686" s="86">
        <f>SUM(D687:D688)</f>
        <v>7</v>
      </c>
      <c r="E686" s="86">
        <f>SUM(E687:E688)</f>
        <v>8</v>
      </c>
      <c r="F686" s="130">
        <f>SUM(F687:F688)</f>
        <v>7</v>
      </c>
      <c r="G686" s="129">
        <f t="shared" si="36"/>
        <v>1</v>
      </c>
      <c r="H686" s="129">
        <f t="shared" si="37"/>
        <v>0.125</v>
      </c>
    </row>
    <row r="687" ht="15.3" customHeight="1" spans="1:8">
      <c r="A687" s="84" t="str">
        <f t="shared" si="35"/>
        <v>0</v>
      </c>
      <c r="B687" s="56">
        <v>2101401</v>
      </c>
      <c r="C687" s="85" t="s">
        <v>751</v>
      </c>
      <c r="D687" s="86">
        <v>7</v>
      </c>
      <c r="E687" s="86">
        <v>8</v>
      </c>
      <c r="F687" s="130">
        <v>7</v>
      </c>
      <c r="G687" s="129">
        <f t="shared" si="36"/>
        <v>1</v>
      </c>
      <c r="H687" s="129">
        <f t="shared" si="37"/>
        <v>0.125</v>
      </c>
    </row>
    <row r="688" ht="15.3" customHeight="1" spans="1:8">
      <c r="A688" s="84" t="str">
        <f t="shared" si="35"/>
        <v>9</v>
      </c>
      <c r="B688" s="56">
        <v>2101499</v>
      </c>
      <c r="C688" s="85" t="s">
        <v>752</v>
      </c>
      <c r="D688" s="86"/>
      <c r="E688" s="86">
        <v>0</v>
      </c>
      <c r="F688" s="130">
        <v>0</v>
      </c>
      <c r="G688" s="129">
        <f t="shared" si="36"/>
        <v>0</v>
      </c>
      <c r="H688" s="129">
        <f t="shared" si="37"/>
        <v>0</v>
      </c>
    </row>
    <row r="689" ht="15.3" customHeight="1" spans="1:8">
      <c r="A689" s="84" t="str">
        <f t="shared" si="35"/>
        <v/>
      </c>
      <c r="B689" s="56">
        <v>21015</v>
      </c>
      <c r="C689" s="85" t="s">
        <v>753</v>
      </c>
      <c r="D689" s="86">
        <f>SUM(D690:D697)</f>
        <v>395</v>
      </c>
      <c r="E689" s="86">
        <f>SUM(E690:E697)</f>
        <v>477</v>
      </c>
      <c r="F689" s="130">
        <f>SUM(F690:F697)</f>
        <v>742</v>
      </c>
      <c r="G689" s="129">
        <f t="shared" si="36"/>
        <v>1.87848101265823</v>
      </c>
      <c r="H689" s="129">
        <f t="shared" si="37"/>
        <v>0.00393811533052039</v>
      </c>
    </row>
    <row r="690" ht="15.3" customHeight="1" spans="1:8">
      <c r="A690" s="84" t="str">
        <f t="shared" si="35"/>
        <v>0</v>
      </c>
      <c r="B690" s="56">
        <v>2101501</v>
      </c>
      <c r="C690" s="85" t="s">
        <v>54</v>
      </c>
      <c r="D690" s="86">
        <v>125</v>
      </c>
      <c r="E690" s="86">
        <v>102</v>
      </c>
      <c r="F690" s="130">
        <v>100</v>
      </c>
      <c r="G690" s="129">
        <f t="shared" si="36"/>
        <v>0.8</v>
      </c>
      <c r="H690" s="129">
        <f t="shared" si="37"/>
        <v>0.00784313725490196</v>
      </c>
    </row>
    <row r="691" ht="15.3" customHeight="1" spans="1:8">
      <c r="A691" s="84" t="str">
        <f t="shared" si="35"/>
        <v>0</v>
      </c>
      <c r="B691" s="56">
        <v>2101502</v>
      </c>
      <c r="C691" s="85" t="s">
        <v>56</v>
      </c>
      <c r="D691" s="86"/>
      <c r="E691" s="86">
        <v>1</v>
      </c>
      <c r="F691" s="130">
        <v>0</v>
      </c>
      <c r="G691" s="129">
        <f t="shared" si="36"/>
        <v>0</v>
      </c>
      <c r="H691" s="129">
        <f t="shared" si="37"/>
        <v>0</v>
      </c>
    </row>
    <row r="692" ht="15.3" customHeight="1" spans="1:8">
      <c r="A692" s="84" t="str">
        <f t="shared" si="35"/>
        <v>0</v>
      </c>
      <c r="B692" s="56">
        <v>2101503</v>
      </c>
      <c r="C692" s="85" t="s">
        <v>58</v>
      </c>
      <c r="D692" s="86"/>
      <c r="E692" s="86">
        <v>0</v>
      </c>
      <c r="F692" s="130">
        <v>0</v>
      </c>
      <c r="G692" s="129">
        <f t="shared" si="36"/>
        <v>0</v>
      </c>
      <c r="H692" s="129">
        <f t="shared" si="37"/>
        <v>0</v>
      </c>
    </row>
    <row r="693" ht="15.3" customHeight="1" spans="1:8">
      <c r="A693" s="84" t="str">
        <f t="shared" si="35"/>
        <v>0</v>
      </c>
      <c r="B693" s="56">
        <v>2101504</v>
      </c>
      <c r="C693" s="85" t="s">
        <v>152</v>
      </c>
      <c r="D693" s="86"/>
      <c r="E693" s="86">
        <v>0</v>
      </c>
      <c r="F693" s="130">
        <v>0</v>
      </c>
      <c r="G693" s="129">
        <f t="shared" si="36"/>
        <v>0</v>
      </c>
      <c r="H693" s="129">
        <f t="shared" si="37"/>
        <v>0</v>
      </c>
    </row>
    <row r="694" ht="15.3" customHeight="1" spans="1:8">
      <c r="A694" s="84" t="str">
        <f t="shared" si="35"/>
        <v>0</v>
      </c>
      <c r="B694" s="56">
        <v>2101505</v>
      </c>
      <c r="C694" s="85" t="s">
        <v>754</v>
      </c>
      <c r="D694" s="86"/>
      <c r="E694" s="86">
        <v>109</v>
      </c>
      <c r="F694" s="130">
        <v>364</v>
      </c>
      <c r="G694" s="129">
        <f t="shared" si="36"/>
        <v>0</v>
      </c>
      <c r="H694" s="129">
        <f t="shared" si="37"/>
        <v>0</v>
      </c>
    </row>
    <row r="695" ht="15.3" customHeight="1" spans="1:8">
      <c r="A695" s="84" t="str">
        <f t="shared" si="35"/>
        <v>0</v>
      </c>
      <c r="B695" s="56">
        <v>2101506</v>
      </c>
      <c r="C695" s="85" t="s">
        <v>755</v>
      </c>
      <c r="D695" s="86"/>
      <c r="E695" s="86">
        <v>0</v>
      </c>
      <c r="F695" s="130">
        <v>0</v>
      </c>
      <c r="G695" s="129">
        <f t="shared" si="36"/>
        <v>0</v>
      </c>
      <c r="H695" s="129">
        <f t="shared" si="37"/>
        <v>0</v>
      </c>
    </row>
    <row r="696" ht="15.3" customHeight="1" spans="1:8">
      <c r="A696" s="84" t="str">
        <f t="shared" si="35"/>
        <v>5</v>
      </c>
      <c r="B696" s="56">
        <v>2101550</v>
      </c>
      <c r="C696" s="85" t="s">
        <v>72</v>
      </c>
      <c r="D696" s="86">
        <v>270</v>
      </c>
      <c r="E696" s="86">
        <v>265</v>
      </c>
      <c r="F696" s="130">
        <v>278</v>
      </c>
      <c r="G696" s="129">
        <f t="shared" si="36"/>
        <v>1.02962962962963</v>
      </c>
      <c r="H696" s="129">
        <f t="shared" si="37"/>
        <v>0.00388539482879106</v>
      </c>
    </row>
    <row r="697" ht="15.3" customHeight="1" spans="1:8">
      <c r="A697" s="84" t="str">
        <f t="shared" si="35"/>
        <v>9</v>
      </c>
      <c r="B697" s="56">
        <v>2101599</v>
      </c>
      <c r="C697" s="85" t="s">
        <v>756</v>
      </c>
      <c r="D697" s="86"/>
      <c r="E697" s="86">
        <v>0</v>
      </c>
      <c r="F697" s="130">
        <v>0</v>
      </c>
      <c r="G697" s="129">
        <f t="shared" si="36"/>
        <v>0</v>
      </c>
      <c r="H697" s="129">
        <f t="shared" si="37"/>
        <v>0</v>
      </c>
    </row>
    <row r="698" ht="15.3" customHeight="1" spans="1:8">
      <c r="A698" s="84" t="str">
        <f t="shared" si="35"/>
        <v/>
      </c>
      <c r="B698" s="56">
        <v>21016</v>
      </c>
      <c r="C698" s="85" t="s">
        <v>757</v>
      </c>
      <c r="D698" s="86">
        <v>8</v>
      </c>
      <c r="E698" s="86">
        <v>158</v>
      </c>
      <c r="F698" s="130">
        <v>6</v>
      </c>
      <c r="G698" s="129">
        <f t="shared" si="36"/>
        <v>0.75</v>
      </c>
      <c r="H698" s="129">
        <f t="shared" si="37"/>
        <v>0.00474683544303797</v>
      </c>
    </row>
    <row r="699" ht="15.3" customHeight="1" spans="1:8">
      <c r="A699" s="84" t="str">
        <f t="shared" si="35"/>
        <v/>
      </c>
      <c r="B699" s="56">
        <v>21099</v>
      </c>
      <c r="C699" s="102" t="s">
        <v>758</v>
      </c>
      <c r="D699" s="86"/>
      <c r="E699" s="86">
        <v>657</v>
      </c>
      <c r="F699" s="130">
        <v>34</v>
      </c>
      <c r="G699" s="129">
        <f t="shared" si="36"/>
        <v>0</v>
      </c>
      <c r="H699" s="129">
        <f t="shared" si="37"/>
        <v>0</v>
      </c>
    </row>
    <row r="700" ht="15.3" customHeight="1" spans="1:8">
      <c r="B700" s="56">
        <v>21017</v>
      </c>
      <c r="C700" s="102" t="s">
        <v>1462</v>
      </c>
      <c r="D700" s="130">
        <f>D701</f>
        <v>0</v>
      </c>
      <c r="E700" s="130">
        <f>E701</f>
        <v>306</v>
      </c>
      <c r="F700" s="130">
        <f>F701</f>
        <v>131</v>
      </c>
      <c r="G700" s="129">
        <f t="shared" si="36"/>
        <v>0</v>
      </c>
      <c r="H700" s="129">
        <f t="shared" si="37"/>
        <v>0</v>
      </c>
    </row>
    <row r="701" ht="15.3" customHeight="1" spans="1:8">
      <c r="B701" s="56">
        <v>2101704</v>
      </c>
      <c r="C701" s="102" t="s">
        <v>1463</v>
      </c>
      <c r="D701" s="86"/>
      <c r="E701" s="86">
        <v>306</v>
      </c>
      <c r="F701" s="130">
        <f>104+27</f>
        <v>131</v>
      </c>
      <c r="G701" s="129">
        <f t="shared" si="36"/>
        <v>0</v>
      </c>
      <c r="H701" s="129">
        <f t="shared" si="37"/>
        <v>0</v>
      </c>
    </row>
    <row r="702" ht="15.3" customHeight="1" spans="1:8">
      <c r="A702" s="84" t="str">
        <f t="shared" ref="A702:A739" si="38">MID(B702,6,1)</f>
        <v/>
      </c>
      <c r="B702" s="56">
        <v>211</v>
      </c>
      <c r="C702" s="102" t="s">
        <v>759</v>
      </c>
      <c r="D702" s="86">
        <f>SUM(D703,D713,D717,D726,D733,D740,D743,D746,D747,D748,D754,D755,D756,D767)</f>
        <v>4720</v>
      </c>
      <c r="E702" s="86">
        <f>SUM(E703,E713,E717,E726,E733,E740,E743,E746,E747,E748,E754,E755,E756,E767)</f>
        <v>17710</v>
      </c>
      <c r="F702" s="86">
        <f>SUM(F703,F713,F717,F726,F733,F740,F743,F746,F747,F748,F754,F755,F756,F767)</f>
        <v>14865</v>
      </c>
      <c r="G702" s="129">
        <f t="shared" si="36"/>
        <v>3.14936440677966</v>
      </c>
      <c r="H702" s="129">
        <f t="shared" si="37"/>
        <v>0.000177829723702974</v>
      </c>
    </row>
    <row r="703" ht="15.3" customHeight="1" spans="1:8">
      <c r="A703" s="84" t="str">
        <f t="shared" si="38"/>
        <v/>
      </c>
      <c r="B703" s="56">
        <v>21101</v>
      </c>
      <c r="C703" s="102" t="s">
        <v>760</v>
      </c>
      <c r="D703" s="86">
        <f>SUM(D704:D712)</f>
        <v>0</v>
      </c>
      <c r="E703" s="86">
        <f>SUM(E704:E712)</f>
        <v>125</v>
      </c>
      <c r="F703" s="130">
        <f>SUM(F704:F712)</f>
        <v>0</v>
      </c>
      <c r="G703" s="129">
        <f t="shared" ref="G702:G739" si="39">IFERROR(F703/D703,0)</f>
        <v>0</v>
      </c>
      <c r="H703" s="129">
        <f t="shared" si="37"/>
        <v>0</v>
      </c>
    </row>
    <row r="704" ht="15.3" customHeight="1" spans="1:8">
      <c r="A704" s="84" t="str">
        <f t="shared" si="38"/>
        <v>0</v>
      </c>
      <c r="B704" s="56">
        <v>2110101</v>
      </c>
      <c r="C704" s="102" t="s">
        <v>54</v>
      </c>
      <c r="D704" s="86"/>
      <c r="E704" s="86">
        <v>0</v>
      </c>
      <c r="F704" s="130">
        <v>0</v>
      </c>
      <c r="G704" s="129">
        <f t="shared" si="39"/>
        <v>0</v>
      </c>
      <c r="H704" s="129">
        <f t="shared" si="37"/>
        <v>0</v>
      </c>
    </row>
    <row r="705" ht="15.3" customHeight="1" spans="1:8">
      <c r="A705" s="84" t="str">
        <f t="shared" si="38"/>
        <v>0</v>
      </c>
      <c r="B705" s="56">
        <v>2110102</v>
      </c>
      <c r="C705" s="102" t="s">
        <v>56</v>
      </c>
      <c r="D705" s="86"/>
      <c r="E705" s="86">
        <v>125</v>
      </c>
      <c r="F705" s="130">
        <v>0</v>
      </c>
      <c r="G705" s="129">
        <f t="shared" si="39"/>
        <v>0</v>
      </c>
      <c r="H705" s="129">
        <f t="shared" si="37"/>
        <v>0</v>
      </c>
    </row>
    <row r="706" ht="15.3" customHeight="1" spans="1:8">
      <c r="A706" s="84" t="str">
        <f t="shared" si="38"/>
        <v>0</v>
      </c>
      <c r="B706" s="56">
        <v>2110103</v>
      </c>
      <c r="C706" s="102" t="s">
        <v>58</v>
      </c>
      <c r="D706" s="86"/>
      <c r="E706" s="86">
        <v>0</v>
      </c>
      <c r="F706" s="130">
        <v>0</v>
      </c>
      <c r="G706" s="129">
        <f t="shared" si="39"/>
        <v>0</v>
      </c>
      <c r="H706" s="129">
        <f t="shared" si="37"/>
        <v>0</v>
      </c>
    </row>
    <row r="707" ht="15.3" customHeight="1" spans="1:8">
      <c r="A707" s="84" t="str">
        <f t="shared" si="38"/>
        <v>0</v>
      </c>
      <c r="B707" s="56">
        <v>2110104</v>
      </c>
      <c r="C707" s="102" t="s">
        <v>761</v>
      </c>
      <c r="D707" s="86"/>
      <c r="E707" s="86">
        <v>0</v>
      </c>
      <c r="F707" s="130">
        <v>0</v>
      </c>
      <c r="G707" s="129">
        <f t="shared" si="39"/>
        <v>0</v>
      </c>
      <c r="H707" s="129">
        <f t="shared" si="37"/>
        <v>0</v>
      </c>
    </row>
    <row r="708" ht="15.3" customHeight="1" spans="1:8">
      <c r="A708" s="84" t="str">
        <f t="shared" si="38"/>
        <v>0</v>
      </c>
      <c r="B708" s="56">
        <v>2110105</v>
      </c>
      <c r="C708" s="102" t="s">
        <v>762</v>
      </c>
      <c r="D708" s="86"/>
      <c r="E708" s="86">
        <v>0</v>
      </c>
      <c r="F708" s="130">
        <v>0</v>
      </c>
      <c r="G708" s="129">
        <f t="shared" si="39"/>
        <v>0</v>
      </c>
      <c r="H708" s="129">
        <f t="shared" si="37"/>
        <v>0</v>
      </c>
    </row>
    <row r="709" ht="15.3" customHeight="1" spans="1:8">
      <c r="A709" s="84" t="str">
        <f t="shared" si="38"/>
        <v>0</v>
      </c>
      <c r="B709" s="56">
        <v>2110106</v>
      </c>
      <c r="C709" s="102" t="s">
        <v>763</v>
      </c>
      <c r="D709" s="86"/>
      <c r="E709" s="86">
        <v>0</v>
      </c>
      <c r="F709" s="130">
        <v>0</v>
      </c>
      <c r="G709" s="129">
        <f t="shared" si="39"/>
        <v>0</v>
      </c>
      <c r="H709" s="129">
        <f t="shared" si="37"/>
        <v>0</v>
      </c>
    </row>
    <row r="710" ht="15.3" customHeight="1" spans="1:8">
      <c r="A710" s="84" t="str">
        <f t="shared" si="38"/>
        <v>0</v>
      </c>
      <c r="B710" s="56">
        <v>2110107</v>
      </c>
      <c r="C710" s="102" t="s">
        <v>764</v>
      </c>
      <c r="D710" s="86"/>
      <c r="E710" s="86">
        <v>0</v>
      </c>
      <c r="F710" s="130">
        <v>0</v>
      </c>
      <c r="G710" s="129">
        <f t="shared" si="39"/>
        <v>0</v>
      </c>
      <c r="H710" s="129">
        <f t="shared" si="37"/>
        <v>0</v>
      </c>
    </row>
    <row r="711" ht="15.3" customHeight="1" spans="1:8">
      <c r="A711" s="84" t="str">
        <f t="shared" si="38"/>
        <v>0</v>
      </c>
      <c r="B711" s="56">
        <v>2110108</v>
      </c>
      <c r="C711" s="102" t="s">
        <v>765</v>
      </c>
      <c r="D711" s="86"/>
      <c r="E711" s="86">
        <v>0</v>
      </c>
      <c r="F711" s="130">
        <v>0</v>
      </c>
      <c r="G711" s="129">
        <f t="shared" si="39"/>
        <v>0</v>
      </c>
      <c r="H711" s="129">
        <f t="shared" si="37"/>
        <v>0</v>
      </c>
    </row>
    <row r="712" ht="15.3" customHeight="1" spans="1:8">
      <c r="A712" s="84" t="str">
        <f t="shared" si="38"/>
        <v>9</v>
      </c>
      <c r="B712" s="56">
        <v>2110199</v>
      </c>
      <c r="C712" s="102" t="s">
        <v>766</v>
      </c>
      <c r="D712" s="86"/>
      <c r="E712" s="86">
        <v>0</v>
      </c>
      <c r="F712" s="130">
        <v>0</v>
      </c>
      <c r="G712" s="129">
        <f t="shared" si="39"/>
        <v>0</v>
      </c>
      <c r="H712" s="129">
        <f t="shared" si="37"/>
        <v>0</v>
      </c>
    </row>
    <row r="713" ht="15.3" customHeight="1" spans="1:8">
      <c r="A713" s="84" t="str">
        <f t="shared" si="38"/>
        <v/>
      </c>
      <c r="B713" s="56">
        <v>21102</v>
      </c>
      <c r="C713" s="102" t="s">
        <v>767</v>
      </c>
      <c r="D713" s="86">
        <f>SUM(D714:D716)</f>
        <v>0</v>
      </c>
      <c r="E713" s="86">
        <f>SUM(E714:E716)</f>
        <v>0</v>
      </c>
      <c r="F713" s="130">
        <f>SUM(F714:F716)</f>
        <v>0</v>
      </c>
      <c r="G713" s="129">
        <f t="shared" si="39"/>
        <v>0</v>
      </c>
      <c r="H713" s="129">
        <f t="shared" si="37"/>
        <v>0</v>
      </c>
    </row>
    <row r="714" ht="15.3" customHeight="1" spans="1:8">
      <c r="A714" s="84" t="str">
        <f t="shared" si="38"/>
        <v>0</v>
      </c>
      <c r="B714" s="56">
        <v>2110203</v>
      </c>
      <c r="C714" s="102" t="s">
        <v>768</v>
      </c>
      <c r="D714" s="86"/>
      <c r="E714" s="86">
        <v>0</v>
      </c>
      <c r="F714" s="130">
        <v>0</v>
      </c>
      <c r="G714" s="129">
        <f t="shared" si="39"/>
        <v>0</v>
      </c>
      <c r="H714" s="129">
        <f t="shared" si="37"/>
        <v>0</v>
      </c>
    </row>
    <row r="715" ht="15.3" customHeight="1" spans="1:8">
      <c r="A715" s="84" t="str">
        <f t="shared" si="38"/>
        <v>0</v>
      </c>
      <c r="B715" s="56">
        <v>2110204</v>
      </c>
      <c r="C715" s="102" t="s">
        <v>769</v>
      </c>
      <c r="D715" s="86"/>
      <c r="E715" s="86">
        <v>0</v>
      </c>
      <c r="F715" s="130">
        <v>0</v>
      </c>
      <c r="G715" s="129">
        <f t="shared" si="39"/>
        <v>0</v>
      </c>
      <c r="H715" s="129">
        <f t="shared" si="37"/>
        <v>0</v>
      </c>
    </row>
    <row r="716" ht="15.3" customHeight="1" spans="1:8">
      <c r="A716" s="84" t="str">
        <f t="shared" si="38"/>
        <v>9</v>
      </c>
      <c r="B716" s="56">
        <v>2110299</v>
      </c>
      <c r="C716" s="102" t="s">
        <v>770</v>
      </c>
      <c r="D716" s="86"/>
      <c r="E716" s="86">
        <v>0</v>
      </c>
      <c r="F716" s="130">
        <v>0</v>
      </c>
      <c r="G716" s="129">
        <f t="shared" si="39"/>
        <v>0</v>
      </c>
      <c r="H716" s="129">
        <f t="shared" si="37"/>
        <v>0</v>
      </c>
    </row>
    <row r="717" ht="15.3" customHeight="1" spans="1:8">
      <c r="A717" s="84" t="str">
        <f t="shared" si="38"/>
        <v/>
      </c>
      <c r="B717" s="56">
        <v>21103</v>
      </c>
      <c r="C717" s="102" t="s">
        <v>771</v>
      </c>
      <c r="D717" s="86">
        <f>SUM(D718:D725)</f>
        <v>2457</v>
      </c>
      <c r="E717" s="86">
        <f>SUM(E718:E725)</f>
        <v>2122</v>
      </c>
      <c r="F717" s="130">
        <f>SUM(F718:F725)</f>
        <v>4521</v>
      </c>
      <c r="G717" s="129">
        <f t="shared" si="39"/>
        <v>1.84004884004884</v>
      </c>
      <c r="H717" s="129">
        <f t="shared" si="37"/>
        <v>0.000867129519344411</v>
      </c>
    </row>
    <row r="718" ht="15.3" customHeight="1" spans="1:8">
      <c r="A718" s="84" t="str">
        <f t="shared" si="38"/>
        <v>0</v>
      </c>
      <c r="B718" s="56">
        <v>2110301</v>
      </c>
      <c r="C718" s="102" t="s">
        <v>772</v>
      </c>
      <c r="D718" s="86"/>
      <c r="E718" s="86">
        <v>0</v>
      </c>
      <c r="F718" s="130">
        <v>691</v>
      </c>
      <c r="G718" s="129">
        <f t="shared" si="39"/>
        <v>0</v>
      </c>
      <c r="H718" s="129">
        <f t="shared" si="37"/>
        <v>0</v>
      </c>
    </row>
    <row r="719" ht="15.3" customHeight="1" spans="1:8">
      <c r="A719" s="84" t="str">
        <f t="shared" si="38"/>
        <v>0</v>
      </c>
      <c r="B719" s="56">
        <v>2110302</v>
      </c>
      <c r="C719" s="102" t="s">
        <v>773</v>
      </c>
      <c r="D719" s="86">
        <v>2457</v>
      </c>
      <c r="E719" s="86">
        <v>1538</v>
      </c>
      <c r="F719" s="130">
        <v>3830</v>
      </c>
      <c r="G719" s="129">
        <f t="shared" si="39"/>
        <v>1.55881155881156</v>
      </c>
      <c r="H719" s="129">
        <f t="shared" si="37"/>
        <v>0.00101353157269932</v>
      </c>
    </row>
    <row r="720" ht="15.3" customHeight="1" spans="1:8">
      <c r="A720" s="84" t="str">
        <f t="shared" si="38"/>
        <v>0</v>
      </c>
      <c r="B720" s="56">
        <v>2110303</v>
      </c>
      <c r="C720" s="102" t="s">
        <v>774</v>
      </c>
      <c r="D720" s="86"/>
      <c r="E720" s="86">
        <v>0</v>
      </c>
      <c r="F720" s="130">
        <v>0</v>
      </c>
      <c r="G720" s="129">
        <f t="shared" si="39"/>
        <v>0</v>
      </c>
      <c r="H720" s="129">
        <f t="shared" si="37"/>
        <v>0</v>
      </c>
    </row>
    <row r="721" ht="15.3" customHeight="1" spans="1:8">
      <c r="A721" s="84" t="str">
        <f t="shared" si="38"/>
        <v>0</v>
      </c>
      <c r="B721" s="56">
        <v>2110304</v>
      </c>
      <c r="C721" s="102" t="s">
        <v>775</v>
      </c>
      <c r="D721" s="86"/>
      <c r="E721" s="86">
        <v>0</v>
      </c>
      <c r="F721" s="130">
        <v>0</v>
      </c>
      <c r="G721" s="129">
        <f t="shared" si="39"/>
        <v>0</v>
      </c>
      <c r="H721" s="129">
        <f t="shared" si="37"/>
        <v>0</v>
      </c>
    </row>
    <row r="722" ht="15.3" customHeight="1" spans="1:8">
      <c r="A722" s="84" t="str">
        <f t="shared" si="38"/>
        <v>0</v>
      </c>
      <c r="B722" s="56">
        <v>2110305</v>
      </c>
      <c r="C722" s="102" t="s">
        <v>776</v>
      </c>
      <c r="D722" s="86"/>
      <c r="E722" s="86">
        <v>0</v>
      </c>
      <c r="F722" s="130">
        <v>0</v>
      </c>
      <c r="G722" s="129">
        <f t="shared" si="39"/>
        <v>0</v>
      </c>
      <c r="H722" s="129">
        <f t="shared" si="37"/>
        <v>0</v>
      </c>
    </row>
    <row r="723" ht="15.3" customHeight="1" spans="1:8">
      <c r="A723" s="84" t="str">
        <f t="shared" si="38"/>
        <v>0</v>
      </c>
      <c r="B723" s="56">
        <v>2110306</v>
      </c>
      <c r="C723" s="102" t="s">
        <v>777</v>
      </c>
      <c r="D723" s="86"/>
      <c r="E723" s="86">
        <v>0</v>
      </c>
      <c r="F723" s="130">
        <v>0</v>
      </c>
      <c r="G723" s="129">
        <f t="shared" si="39"/>
        <v>0</v>
      </c>
      <c r="H723" s="129">
        <f t="shared" si="37"/>
        <v>0</v>
      </c>
    </row>
    <row r="724" ht="15.3" customHeight="1" spans="1:8">
      <c r="A724" s="84" t="str">
        <f t="shared" si="38"/>
        <v>0</v>
      </c>
      <c r="B724" s="56">
        <v>2110307</v>
      </c>
      <c r="C724" s="102" t="s">
        <v>778</v>
      </c>
      <c r="D724" s="86"/>
      <c r="E724" s="86">
        <v>42</v>
      </c>
      <c r="F724" s="130">
        <v>0</v>
      </c>
      <c r="G724" s="129">
        <f t="shared" si="39"/>
        <v>0</v>
      </c>
      <c r="H724" s="129">
        <f t="shared" si="37"/>
        <v>0</v>
      </c>
    </row>
    <row r="725" ht="15.3" customHeight="1" spans="1:8">
      <c r="A725" s="84" t="str">
        <f t="shared" si="38"/>
        <v>9</v>
      </c>
      <c r="B725" s="56">
        <v>2110399</v>
      </c>
      <c r="C725" s="102" t="s">
        <v>779</v>
      </c>
      <c r="D725" s="86"/>
      <c r="E725" s="86">
        <v>542</v>
      </c>
      <c r="F725" s="130">
        <v>0</v>
      </c>
      <c r="G725" s="129">
        <f t="shared" si="39"/>
        <v>0</v>
      </c>
      <c r="H725" s="129">
        <f t="shared" si="37"/>
        <v>0</v>
      </c>
    </row>
    <row r="726" ht="15.3" customHeight="1" spans="1:8">
      <c r="A726" s="84" t="str">
        <f t="shared" si="38"/>
        <v/>
      </c>
      <c r="B726" s="56">
        <v>21104</v>
      </c>
      <c r="C726" s="102" t="s">
        <v>780</v>
      </c>
      <c r="D726" s="86">
        <f>SUM(D727:D732)</f>
        <v>1697</v>
      </c>
      <c r="E726" s="86">
        <f>SUM(E727:E732)</f>
        <v>3587</v>
      </c>
      <c r="F726" s="130">
        <f>SUM(F727:F732)</f>
        <v>1632</v>
      </c>
      <c r="G726" s="129">
        <f t="shared" si="39"/>
        <v>0.961697112551562</v>
      </c>
      <c r="H726" s="129">
        <f t="shared" si="37"/>
        <v>0.000268106248271971</v>
      </c>
    </row>
    <row r="727" ht="15.3" customHeight="1" spans="1:8">
      <c r="A727" s="84" t="str">
        <f t="shared" si="38"/>
        <v>0</v>
      </c>
      <c r="B727" s="56">
        <v>2110401</v>
      </c>
      <c r="C727" s="102" t="s">
        <v>781</v>
      </c>
      <c r="D727" s="86">
        <v>1090</v>
      </c>
      <c r="E727" s="86">
        <v>1300</v>
      </c>
      <c r="F727" s="130">
        <v>740</v>
      </c>
      <c r="G727" s="129">
        <f t="shared" si="39"/>
        <v>0.678899082568807</v>
      </c>
      <c r="H727" s="129">
        <f t="shared" si="37"/>
        <v>0.000522230063514467</v>
      </c>
    </row>
    <row r="728" ht="15.3" customHeight="1" spans="1:8">
      <c r="A728" s="84" t="str">
        <f t="shared" si="38"/>
        <v>0</v>
      </c>
      <c r="B728" s="56">
        <v>2110402</v>
      </c>
      <c r="C728" s="102" t="s">
        <v>782</v>
      </c>
      <c r="D728" s="86">
        <v>574</v>
      </c>
      <c r="E728" s="86">
        <v>1275</v>
      </c>
      <c r="F728" s="130">
        <v>550</v>
      </c>
      <c r="G728" s="129">
        <f t="shared" si="39"/>
        <v>0.958188153310105</v>
      </c>
      <c r="H728" s="129">
        <f t="shared" si="37"/>
        <v>0.000751520120243219</v>
      </c>
    </row>
    <row r="729" ht="15.3" customHeight="1" spans="1:8">
      <c r="A729" s="84" t="str">
        <f t="shared" si="38"/>
        <v>0</v>
      </c>
      <c r="B729" s="56">
        <v>2110404</v>
      </c>
      <c r="C729" s="102" t="s">
        <v>783</v>
      </c>
      <c r="D729" s="86"/>
      <c r="E729" s="86">
        <v>0</v>
      </c>
      <c r="F729" s="130">
        <v>0</v>
      </c>
      <c r="G729" s="129">
        <f t="shared" si="39"/>
        <v>0</v>
      </c>
      <c r="H729" s="129">
        <f t="shared" si="37"/>
        <v>0</v>
      </c>
    </row>
    <row r="730" ht="15.3" customHeight="1" spans="1:8">
      <c r="A730" s="84" t="str">
        <f t="shared" si="38"/>
        <v>0</v>
      </c>
      <c r="B730" s="56">
        <v>2110405</v>
      </c>
      <c r="C730" s="102" t="s">
        <v>784</v>
      </c>
      <c r="D730" s="86">
        <v>33</v>
      </c>
      <c r="E730" s="86">
        <v>293</v>
      </c>
      <c r="F730" s="130">
        <v>40</v>
      </c>
      <c r="G730" s="129">
        <f t="shared" si="39"/>
        <v>1.21212121212121</v>
      </c>
      <c r="H730" s="129">
        <f t="shared" si="37"/>
        <v>0.00413693246457752</v>
      </c>
    </row>
    <row r="731" ht="15.3" customHeight="1" spans="1:8">
      <c r="A731" s="84" t="str">
        <f t="shared" si="38"/>
        <v>0</v>
      </c>
      <c r="B731" s="56">
        <v>2110406</v>
      </c>
      <c r="C731" s="102" t="s">
        <v>785</v>
      </c>
      <c r="D731" s="86"/>
      <c r="E731" s="86">
        <v>0</v>
      </c>
      <c r="F731" s="130">
        <v>40</v>
      </c>
      <c r="G731" s="129">
        <f t="shared" si="39"/>
        <v>0</v>
      </c>
      <c r="H731" s="129">
        <f t="shared" si="37"/>
        <v>0</v>
      </c>
    </row>
    <row r="732" ht="15.3" customHeight="1" spans="1:8">
      <c r="A732" s="84" t="str">
        <f t="shared" si="38"/>
        <v>9</v>
      </c>
      <c r="B732" s="56">
        <v>2110499</v>
      </c>
      <c r="C732" s="102" t="s">
        <v>786</v>
      </c>
      <c r="D732" s="86"/>
      <c r="E732" s="86">
        <v>719</v>
      </c>
      <c r="F732" s="130">
        <v>262</v>
      </c>
      <c r="G732" s="129">
        <f t="shared" si="39"/>
        <v>0</v>
      </c>
      <c r="H732" s="129">
        <f t="shared" si="37"/>
        <v>0</v>
      </c>
    </row>
    <row r="733" ht="15.3" customHeight="1" spans="1:8">
      <c r="A733" s="84" t="str">
        <f t="shared" si="38"/>
        <v/>
      </c>
      <c r="B733" s="56">
        <v>21105</v>
      </c>
      <c r="C733" s="102" t="s">
        <v>787</v>
      </c>
      <c r="D733" s="86">
        <f>SUM(D734:D739)</f>
        <v>122</v>
      </c>
      <c r="E733" s="86">
        <f>SUM(E734:E739)</f>
        <v>122</v>
      </c>
      <c r="F733" s="130">
        <f>SUM(F734:F739)</f>
        <v>228</v>
      </c>
      <c r="G733" s="129">
        <f t="shared" si="39"/>
        <v>1.86885245901639</v>
      </c>
      <c r="H733" s="129">
        <f t="shared" ref="H733:H739" si="40">IFERROR(G733/E733,0)</f>
        <v>0.0153184627788229</v>
      </c>
    </row>
    <row r="734" ht="15.3" customHeight="1" spans="1:8">
      <c r="A734" s="84" t="str">
        <f t="shared" si="38"/>
        <v>0</v>
      </c>
      <c r="B734" s="56">
        <v>2110501</v>
      </c>
      <c r="C734" s="102" t="s">
        <v>788</v>
      </c>
      <c r="D734" s="86">
        <v>122</v>
      </c>
      <c r="E734" s="86">
        <v>122</v>
      </c>
      <c r="F734" s="130">
        <v>228</v>
      </c>
      <c r="G734" s="129">
        <f t="shared" si="39"/>
        <v>1.86885245901639</v>
      </c>
      <c r="H734" s="129">
        <f t="shared" si="40"/>
        <v>0.0153184627788229</v>
      </c>
    </row>
    <row r="735" ht="15.3" customHeight="1" spans="1:8">
      <c r="A735" s="84" t="str">
        <f t="shared" si="38"/>
        <v>0</v>
      </c>
      <c r="B735" s="56">
        <v>2110502</v>
      </c>
      <c r="C735" s="102" t="s">
        <v>789</v>
      </c>
      <c r="D735" s="86"/>
      <c r="E735" s="86">
        <v>0</v>
      </c>
      <c r="F735" s="130">
        <v>0</v>
      </c>
      <c r="G735" s="129">
        <f t="shared" si="39"/>
        <v>0</v>
      </c>
      <c r="H735" s="129">
        <f t="shared" si="40"/>
        <v>0</v>
      </c>
    </row>
    <row r="736" ht="15.3" customHeight="1" spans="1:8">
      <c r="A736" s="84" t="str">
        <f t="shared" si="38"/>
        <v>0</v>
      </c>
      <c r="B736" s="56">
        <v>2110503</v>
      </c>
      <c r="C736" s="102" t="s">
        <v>790</v>
      </c>
      <c r="D736" s="86"/>
      <c r="E736" s="86">
        <v>0</v>
      </c>
      <c r="F736" s="130">
        <v>0</v>
      </c>
      <c r="G736" s="129">
        <f t="shared" si="39"/>
        <v>0</v>
      </c>
      <c r="H736" s="129">
        <f t="shared" si="40"/>
        <v>0</v>
      </c>
    </row>
    <row r="737" ht="15.3" customHeight="1" spans="1:8">
      <c r="A737" s="84" t="str">
        <f t="shared" si="38"/>
        <v>0</v>
      </c>
      <c r="B737" s="56">
        <v>2110506</v>
      </c>
      <c r="C737" s="102" t="s">
        <v>791</v>
      </c>
      <c r="D737" s="86"/>
      <c r="E737" s="86">
        <v>0</v>
      </c>
      <c r="F737" s="130">
        <v>0</v>
      </c>
      <c r="G737" s="129">
        <f t="shared" si="39"/>
        <v>0</v>
      </c>
      <c r="H737" s="129">
        <f t="shared" si="40"/>
        <v>0</v>
      </c>
    </row>
    <row r="738" ht="15.3" customHeight="1" spans="1:8">
      <c r="A738" s="84" t="str">
        <f t="shared" si="38"/>
        <v>0</v>
      </c>
      <c r="B738" s="56">
        <v>2110507</v>
      </c>
      <c r="C738" s="102" t="s">
        <v>792</v>
      </c>
      <c r="D738" s="86"/>
      <c r="E738" s="86">
        <v>0</v>
      </c>
      <c r="F738" s="130">
        <v>0</v>
      </c>
      <c r="G738" s="129">
        <f t="shared" si="39"/>
        <v>0</v>
      </c>
      <c r="H738" s="129">
        <f t="shared" si="40"/>
        <v>0</v>
      </c>
    </row>
    <row r="739" ht="15.3" customHeight="1" spans="1:8">
      <c r="A739" s="84" t="str">
        <f t="shared" si="38"/>
        <v>9</v>
      </c>
      <c r="B739" s="56">
        <v>2110599</v>
      </c>
      <c r="C739" s="102" t="s">
        <v>793</v>
      </c>
      <c r="D739" s="86"/>
      <c r="E739" s="86">
        <v>0</v>
      </c>
      <c r="F739" s="130">
        <v>0</v>
      </c>
      <c r="G739" s="129">
        <f t="shared" si="39"/>
        <v>0</v>
      </c>
      <c r="H739" s="129">
        <f t="shared" si="40"/>
        <v>0</v>
      </c>
    </row>
    <row r="740" ht="15.3" customHeight="1" spans="1:8">
      <c r="A740" s="84" t="str">
        <f t="shared" ref="A740:A770" si="41">MID(B740,6,1)</f>
        <v/>
      </c>
      <c r="B740" s="56">
        <v>21107</v>
      </c>
      <c r="C740" s="102" t="s">
        <v>800</v>
      </c>
      <c r="D740" s="86">
        <f>SUM(D741:D742)</f>
        <v>0</v>
      </c>
      <c r="E740" s="86">
        <f>SUM(E741:E742)</f>
        <v>0</v>
      </c>
      <c r="F740" s="130">
        <f>SUM(F741:F742)</f>
        <v>0</v>
      </c>
      <c r="G740" s="129">
        <f t="shared" ref="G740:G792" si="42">IFERROR(F740/D740,0)</f>
        <v>0</v>
      </c>
      <c r="H740" s="129">
        <f t="shared" ref="H740:H791" si="43">IFERROR(G740/E740,0)</f>
        <v>0</v>
      </c>
    </row>
    <row r="741" ht="15.3" customHeight="1" spans="1:8">
      <c r="A741" s="84" t="str">
        <f t="shared" si="41"/>
        <v>0</v>
      </c>
      <c r="B741" s="56">
        <v>2110704</v>
      </c>
      <c r="C741" s="102" t="s">
        <v>801</v>
      </c>
      <c r="D741" s="86"/>
      <c r="E741" s="86">
        <v>0</v>
      </c>
      <c r="F741" s="130">
        <v>0</v>
      </c>
      <c r="G741" s="129">
        <f t="shared" si="42"/>
        <v>0</v>
      </c>
      <c r="H741" s="129">
        <f t="shared" si="43"/>
        <v>0</v>
      </c>
    </row>
    <row r="742" ht="15.3" customHeight="1" spans="1:8">
      <c r="A742" s="84" t="str">
        <f t="shared" si="41"/>
        <v>9</v>
      </c>
      <c r="B742" s="56">
        <v>2110799</v>
      </c>
      <c r="C742" s="102" t="s">
        <v>802</v>
      </c>
      <c r="D742" s="86"/>
      <c r="E742" s="86">
        <v>0</v>
      </c>
      <c r="F742" s="130">
        <v>0</v>
      </c>
      <c r="G742" s="129">
        <f t="shared" si="42"/>
        <v>0</v>
      </c>
      <c r="H742" s="129">
        <f t="shared" si="43"/>
        <v>0</v>
      </c>
    </row>
    <row r="743" ht="15.3" customHeight="1" spans="1:8">
      <c r="A743" s="84" t="str">
        <f t="shared" si="41"/>
        <v/>
      </c>
      <c r="B743" s="56">
        <v>21108</v>
      </c>
      <c r="C743" s="102" t="s">
        <v>803</v>
      </c>
      <c r="D743" s="86">
        <f>SUM(D744:D745)</f>
        <v>0</v>
      </c>
      <c r="E743" s="86">
        <f>SUM(E744:E745)</f>
        <v>0</v>
      </c>
      <c r="F743" s="130">
        <f>SUM(F744:F745)</f>
        <v>0</v>
      </c>
      <c r="G743" s="129">
        <f t="shared" si="42"/>
        <v>0</v>
      </c>
      <c r="H743" s="129">
        <f t="shared" si="43"/>
        <v>0</v>
      </c>
    </row>
    <row r="744" ht="15.3" customHeight="1" spans="1:8">
      <c r="A744" s="84" t="str">
        <f t="shared" si="41"/>
        <v>0</v>
      </c>
      <c r="B744" s="56">
        <v>2110804</v>
      </c>
      <c r="C744" s="102" t="s">
        <v>804</v>
      </c>
      <c r="D744" s="86"/>
      <c r="E744" s="86">
        <v>0</v>
      </c>
      <c r="F744" s="130">
        <v>0</v>
      </c>
      <c r="G744" s="129">
        <f t="shared" si="42"/>
        <v>0</v>
      </c>
      <c r="H744" s="129">
        <f t="shared" si="43"/>
        <v>0</v>
      </c>
    </row>
    <row r="745" ht="15.3" customHeight="1" spans="1:8">
      <c r="A745" s="84" t="str">
        <f t="shared" si="41"/>
        <v>9</v>
      </c>
      <c r="B745" s="56">
        <v>2110899</v>
      </c>
      <c r="C745" s="102" t="s">
        <v>805</v>
      </c>
      <c r="D745" s="86"/>
      <c r="E745" s="86">
        <v>0</v>
      </c>
      <c r="F745" s="130">
        <v>0</v>
      </c>
      <c r="G745" s="129">
        <f t="shared" si="42"/>
        <v>0</v>
      </c>
      <c r="H745" s="129">
        <f t="shared" si="43"/>
        <v>0</v>
      </c>
    </row>
    <row r="746" ht="15.3" customHeight="1" spans="1:8">
      <c r="A746" s="84" t="str">
        <f t="shared" si="41"/>
        <v/>
      </c>
      <c r="B746" s="56">
        <v>21109</v>
      </c>
      <c r="C746" s="102" t="s">
        <v>806</v>
      </c>
      <c r="D746" s="86">
        <v>0</v>
      </c>
      <c r="E746" s="86"/>
      <c r="F746" s="130"/>
      <c r="G746" s="129">
        <f t="shared" si="42"/>
        <v>0</v>
      </c>
      <c r="H746" s="129">
        <f t="shared" si="43"/>
        <v>0</v>
      </c>
    </row>
    <row r="747" ht="15.3" customHeight="1" spans="1:8">
      <c r="A747" s="84" t="str">
        <f t="shared" si="41"/>
        <v/>
      </c>
      <c r="B747" s="56">
        <v>21110</v>
      </c>
      <c r="C747" s="102" t="s">
        <v>807</v>
      </c>
      <c r="D747" s="86"/>
      <c r="E747" s="86">
        <v>803</v>
      </c>
      <c r="F747" s="130">
        <v>5</v>
      </c>
      <c r="G747" s="129">
        <f t="shared" si="42"/>
        <v>0</v>
      </c>
      <c r="H747" s="129">
        <f t="shared" si="43"/>
        <v>0</v>
      </c>
    </row>
    <row r="748" ht="15.3" customHeight="1" spans="1:8">
      <c r="A748" s="84" t="str">
        <f t="shared" si="41"/>
        <v/>
      </c>
      <c r="B748" s="56">
        <v>21111</v>
      </c>
      <c r="C748" s="102" t="s">
        <v>808</v>
      </c>
      <c r="D748" s="86">
        <f>SUM(D749:D753)</f>
        <v>444</v>
      </c>
      <c r="E748" s="86">
        <f>SUM(E749:E753)</f>
        <v>444</v>
      </c>
      <c r="F748" s="130">
        <f>SUM(F749:F753)</f>
        <v>0</v>
      </c>
      <c r="G748" s="129">
        <f t="shared" si="42"/>
        <v>0</v>
      </c>
      <c r="H748" s="129">
        <f t="shared" si="43"/>
        <v>0</v>
      </c>
    </row>
    <row r="749" ht="15.3" customHeight="1" spans="1:8">
      <c r="A749" s="84" t="str">
        <f t="shared" si="41"/>
        <v>0</v>
      </c>
      <c r="B749" s="56">
        <v>2111101</v>
      </c>
      <c r="C749" s="102" t="s">
        <v>809</v>
      </c>
      <c r="D749" s="86"/>
      <c r="E749" s="86">
        <v>0</v>
      </c>
      <c r="F749" s="130">
        <v>0</v>
      </c>
      <c r="G749" s="129">
        <f t="shared" si="42"/>
        <v>0</v>
      </c>
      <c r="H749" s="129">
        <f t="shared" si="43"/>
        <v>0</v>
      </c>
    </row>
    <row r="750" ht="15.3" customHeight="1" spans="1:8">
      <c r="A750" s="84" t="str">
        <f t="shared" si="41"/>
        <v>0</v>
      </c>
      <c r="B750" s="56">
        <v>2111102</v>
      </c>
      <c r="C750" s="102" t="s">
        <v>810</v>
      </c>
      <c r="D750" s="86"/>
      <c r="E750" s="86">
        <v>0</v>
      </c>
      <c r="F750" s="130">
        <v>0</v>
      </c>
      <c r="G750" s="129">
        <f t="shared" si="42"/>
        <v>0</v>
      </c>
      <c r="H750" s="129">
        <f t="shared" si="43"/>
        <v>0</v>
      </c>
    </row>
    <row r="751" ht="15.3" customHeight="1" spans="1:8">
      <c r="A751" s="84" t="str">
        <f t="shared" si="41"/>
        <v>0</v>
      </c>
      <c r="B751" s="56">
        <v>2111103</v>
      </c>
      <c r="C751" s="102" t="s">
        <v>811</v>
      </c>
      <c r="D751" s="86">
        <v>444</v>
      </c>
      <c r="E751" s="86">
        <v>444</v>
      </c>
      <c r="F751" s="130">
        <v>0</v>
      </c>
      <c r="G751" s="129">
        <f t="shared" si="42"/>
        <v>0</v>
      </c>
      <c r="H751" s="129">
        <f t="shared" si="43"/>
        <v>0</v>
      </c>
    </row>
    <row r="752" ht="15.3" customHeight="1" spans="1:8">
      <c r="A752" s="84" t="str">
        <f t="shared" si="41"/>
        <v>0</v>
      </c>
      <c r="B752" s="56">
        <v>2111104</v>
      </c>
      <c r="C752" s="102" t="s">
        <v>812</v>
      </c>
      <c r="D752" s="86"/>
      <c r="E752" s="86">
        <v>0</v>
      </c>
      <c r="F752" s="130">
        <v>0</v>
      </c>
      <c r="G752" s="129">
        <f t="shared" si="42"/>
        <v>0</v>
      </c>
      <c r="H752" s="129">
        <f t="shared" si="43"/>
        <v>0</v>
      </c>
    </row>
    <row r="753" ht="15.3" customHeight="1" spans="1:8">
      <c r="A753" s="84" t="str">
        <f t="shared" si="41"/>
        <v>9</v>
      </c>
      <c r="B753" s="56">
        <v>2111199</v>
      </c>
      <c r="C753" s="102" t="s">
        <v>813</v>
      </c>
      <c r="D753" s="86"/>
      <c r="E753" s="86">
        <v>0</v>
      </c>
      <c r="F753" s="130">
        <v>0</v>
      </c>
      <c r="G753" s="129">
        <f t="shared" si="42"/>
        <v>0</v>
      </c>
      <c r="H753" s="129">
        <f t="shared" si="43"/>
        <v>0</v>
      </c>
    </row>
    <row r="754" ht="15.3" customHeight="1" spans="1:8">
      <c r="A754" s="84" t="str">
        <f t="shared" si="41"/>
        <v/>
      </c>
      <c r="B754" s="56">
        <v>21112</v>
      </c>
      <c r="C754" s="102" t="s">
        <v>814</v>
      </c>
      <c r="D754" s="86"/>
      <c r="E754" s="86">
        <v>-2</v>
      </c>
      <c r="F754" s="130"/>
      <c r="G754" s="129">
        <f t="shared" si="42"/>
        <v>0</v>
      </c>
      <c r="H754" s="129">
        <f t="shared" si="43"/>
        <v>0</v>
      </c>
    </row>
    <row r="755" ht="15.3" customHeight="1" spans="1:8">
      <c r="A755" s="84" t="str">
        <f t="shared" si="41"/>
        <v/>
      </c>
      <c r="B755" s="56">
        <v>21113</v>
      </c>
      <c r="C755" s="102" t="s">
        <v>815</v>
      </c>
      <c r="D755" s="86">
        <v>0</v>
      </c>
      <c r="E755" s="86"/>
      <c r="F755" s="130"/>
      <c r="G755" s="129">
        <f t="shared" si="42"/>
        <v>0</v>
      </c>
      <c r="H755" s="129">
        <f t="shared" si="43"/>
        <v>0</v>
      </c>
    </row>
    <row r="756" ht="15.3" customHeight="1" spans="1:8">
      <c r="A756" s="84" t="str">
        <f t="shared" si="41"/>
        <v/>
      </c>
      <c r="B756" s="56">
        <v>21114</v>
      </c>
      <c r="C756" s="102" t="s">
        <v>816</v>
      </c>
      <c r="D756" s="86">
        <f>SUM(D757:D766)</f>
        <v>0</v>
      </c>
      <c r="E756" s="86">
        <f>SUM(E757:E766)</f>
        <v>0</v>
      </c>
      <c r="F756" s="130">
        <f>SUM(F757:F766)</f>
        <v>0</v>
      </c>
      <c r="G756" s="129">
        <f t="shared" si="42"/>
        <v>0</v>
      </c>
      <c r="H756" s="129">
        <f t="shared" si="43"/>
        <v>0</v>
      </c>
    </row>
    <row r="757" ht="15.3" customHeight="1" spans="1:8">
      <c r="A757" s="84" t="str">
        <f t="shared" si="41"/>
        <v>0</v>
      </c>
      <c r="B757" s="56">
        <v>2111401</v>
      </c>
      <c r="C757" s="102" t="s">
        <v>54</v>
      </c>
      <c r="D757" s="86"/>
      <c r="E757" s="86">
        <v>0</v>
      </c>
      <c r="F757" s="130">
        <v>0</v>
      </c>
      <c r="G757" s="129">
        <f t="shared" si="42"/>
        <v>0</v>
      </c>
      <c r="H757" s="129">
        <f t="shared" si="43"/>
        <v>0</v>
      </c>
    </row>
    <row r="758" ht="15.3" customHeight="1" spans="1:8">
      <c r="A758" s="84" t="str">
        <f t="shared" si="41"/>
        <v>0</v>
      </c>
      <c r="B758" s="56">
        <v>2111402</v>
      </c>
      <c r="C758" s="102" t="s">
        <v>56</v>
      </c>
      <c r="D758" s="86"/>
      <c r="E758" s="86">
        <v>0</v>
      </c>
      <c r="F758" s="130">
        <v>0</v>
      </c>
      <c r="G758" s="129">
        <f t="shared" si="42"/>
        <v>0</v>
      </c>
      <c r="H758" s="129">
        <f t="shared" si="43"/>
        <v>0</v>
      </c>
    </row>
    <row r="759" ht="15.3" customHeight="1" spans="1:8">
      <c r="A759" s="84" t="str">
        <f t="shared" si="41"/>
        <v>0</v>
      </c>
      <c r="B759" s="56">
        <v>2111403</v>
      </c>
      <c r="C759" s="102" t="s">
        <v>58</v>
      </c>
      <c r="D759" s="86"/>
      <c r="E759" s="86">
        <v>0</v>
      </c>
      <c r="F759" s="130">
        <v>0</v>
      </c>
      <c r="G759" s="129">
        <f t="shared" si="42"/>
        <v>0</v>
      </c>
      <c r="H759" s="129">
        <f t="shared" si="43"/>
        <v>0</v>
      </c>
    </row>
    <row r="760" ht="15.3" customHeight="1" spans="1:8">
      <c r="A760" s="84" t="str">
        <f t="shared" si="41"/>
        <v>0</v>
      </c>
      <c r="B760" s="56">
        <v>2111406</v>
      </c>
      <c r="C760" s="102" t="s">
        <v>817</v>
      </c>
      <c r="D760" s="86"/>
      <c r="E760" s="86">
        <v>0</v>
      </c>
      <c r="F760" s="130">
        <v>0</v>
      </c>
      <c r="G760" s="129">
        <f t="shared" si="42"/>
        <v>0</v>
      </c>
      <c r="H760" s="129">
        <f t="shared" si="43"/>
        <v>0</v>
      </c>
    </row>
    <row r="761" ht="15.3" customHeight="1" spans="1:8">
      <c r="A761" s="84" t="str">
        <f t="shared" si="41"/>
        <v>0</v>
      </c>
      <c r="B761" s="56">
        <v>2111407</v>
      </c>
      <c r="C761" s="102" t="s">
        <v>818</v>
      </c>
      <c r="D761" s="86"/>
      <c r="E761" s="86">
        <v>0</v>
      </c>
      <c r="F761" s="130">
        <v>0</v>
      </c>
      <c r="G761" s="129">
        <f t="shared" si="42"/>
        <v>0</v>
      </c>
      <c r="H761" s="129">
        <f t="shared" si="43"/>
        <v>0</v>
      </c>
    </row>
    <row r="762" ht="15.3" customHeight="1" spans="1:8">
      <c r="A762" s="84" t="str">
        <f t="shared" si="41"/>
        <v>0</v>
      </c>
      <c r="B762" s="56">
        <v>2111408</v>
      </c>
      <c r="C762" s="102" t="s">
        <v>819</v>
      </c>
      <c r="D762" s="86"/>
      <c r="E762" s="86">
        <v>0</v>
      </c>
      <c r="F762" s="130">
        <v>0</v>
      </c>
      <c r="G762" s="129">
        <f t="shared" si="42"/>
        <v>0</v>
      </c>
      <c r="H762" s="129">
        <f t="shared" si="43"/>
        <v>0</v>
      </c>
    </row>
    <row r="763" ht="15.3" customHeight="1" spans="1:8">
      <c r="A763" s="84" t="str">
        <f t="shared" si="41"/>
        <v>1</v>
      </c>
      <c r="B763" s="56">
        <v>2111411</v>
      </c>
      <c r="C763" s="102" t="s">
        <v>152</v>
      </c>
      <c r="D763" s="86"/>
      <c r="E763" s="86">
        <v>0</v>
      </c>
      <c r="F763" s="130">
        <v>0</v>
      </c>
      <c r="G763" s="129">
        <f t="shared" si="42"/>
        <v>0</v>
      </c>
      <c r="H763" s="129">
        <f t="shared" si="43"/>
        <v>0</v>
      </c>
    </row>
    <row r="764" ht="15.3" customHeight="1" spans="1:8">
      <c r="A764" s="84" t="str">
        <f t="shared" si="41"/>
        <v>1</v>
      </c>
      <c r="B764" s="56">
        <v>2111413</v>
      </c>
      <c r="C764" s="102" t="s">
        <v>820</v>
      </c>
      <c r="D764" s="86"/>
      <c r="E764" s="86">
        <v>0</v>
      </c>
      <c r="F764" s="130">
        <v>0</v>
      </c>
      <c r="G764" s="129">
        <f t="shared" si="42"/>
        <v>0</v>
      </c>
      <c r="H764" s="129">
        <f t="shared" si="43"/>
        <v>0</v>
      </c>
    </row>
    <row r="765" ht="15.3" customHeight="1" spans="1:8">
      <c r="A765" s="84" t="str">
        <f t="shared" si="41"/>
        <v>5</v>
      </c>
      <c r="B765" s="56">
        <v>2111450</v>
      </c>
      <c r="C765" s="102" t="s">
        <v>72</v>
      </c>
      <c r="D765" s="86"/>
      <c r="E765" s="86">
        <v>0</v>
      </c>
      <c r="F765" s="130">
        <v>0</v>
      </c>
      <c r="G765" s="129">
        <f t="shared" si="42"/>
        <v>0</v>
      </c>
      <c r="H765" s="129">
        <f t="shared" si="43"/>
        <v>0</v>
      </c>
    </row>
    <row r="766" ht="15.3" customHeight="1" spans="1:8">
      <c r="A766" s="84" t="str">
        <f t="shared" si="41"/>
        <v>9</v>
      </c>
      <c r="B766" s="56">
        <v>2111499</v>
      </c>
      <c r="C766" s="102" t="s">
        <v>821</v>
      </c>
      <c r="D766" s="86"/>
      <c r="E766" s="86">
        <v>0</v>
      </c>
      <c r="F766" s="130">
        <v>0</v>
      </c>
      <c r="G766" s="129">
        <f t="shared" si="42"/>
        <v>0</v>
      </c>
      <c r="H766" s="129">
        <f t="shared" si="43"/>
        <v>0</v>
      </c>
    </row>
    <row r="767" ht="15.3" customHeight="1" spans="1:8">
      <c r="A767" s="84" t="str">
        <f t="shared" si="41"/>
        <v>9</v>
      </c>
      <c r="B767" s="56">
        <v>2119999</v>
      </c>
      <c r="C767" s="102" t="s">
        <v>822</v>
      </c>
      <c r="D767" s="86"/>
      <c r="E767" s="86">
        <v>10509</v>
      </c>
      <c r="F767" s="130">
        <v>8479</v>
      </c>
      <c r="G767" s="129">
        <f t="shared" si="42"/>
        <v>0</v>
      </c>
      <c r="H767" s="129">
        <f t="shared" si="43"/>
        <v>0</v>
      </c>
    </row>
    <row r="768" ht="15.3" customHeight="1" spans="1:8">
      <c r="A768" s="84" t="str">
        <f t="shared" si="41"/>
        <v/>
      </c>
      <c r="B768" s="56">
        <v>212</v>
      </c>
      <c r="C768" s="102" t="s">
        <v>823</v>
      </c>
      <c r="D768" s="86">
        <f>SUM(D769,D780,D781,D784,D785,D786)</f>
        <v>8549</v>
      </c>
      <c r="E768" s="86">
        <f>SUM(E769,E780,E781,E784,E785,E786)</f>
        <v>18483</v>
      </c>
      <c r="F768" s="130">
        <f>SUM(F769,F780,F781,F784,F785,F786)</f>
        <v>11444</v>
      </c>
      <c r="G768" s="129">
        <f t="shared" si="42"/>
        <v>1.33863609778922</v>
      </c>
      <c r="H768" s="129">
        <f t="shared" si="43"/>
        <v>7.24252609310834e-5</v>
      </c>
    </row>
    <row r="769" ht="15.3" customHeight="1" spans="1:8">
      <c r="A769" s="84" t="str">
        <f t="shared" si="41"/>
        <v/>
      </c>
      <c r="B769" s="56">
        <v>21201</v>
      </c>
      <c r="C769" s="102" t="s">
        <v>824</v>
      </c>
      <c r="D769" s="86">
        <f>SUM(D770:D779)</f>
        <v>1444</v>
      </c>
      <c r="E769" s="86">
        <f>SUM(E770:E779)</f>
        <v>1886</v>
      </c>
      <c r="F769" s="130">
        <f>SUM(F770:F779)</f>
        <v>1485</v>
      </c>
      <c r="G769" s="129">
        <f t="shared" si="42"/>
        <v>1.02839335180055</v>
      </c>
      <c r="H769" s="129">
        <f t="shared" si="43"/>
        <v>0.000545277493001354</v>
      </c>
    </row>
    <row r="770" ht="15.3" customHeight="1" spans="1:8">
      <c r="A770" s="84" t="str">
        <f t="shared" si="41"/>
        <v>0</v>
      </c>
      <c r="B770" s="56">
        <v>2120101</v>
      </c>
      <c r="C770" s="102" t="s">
        <v>54</v>
      </c>
      <c r="D770" s="86">
        <v>1363</v>
      </c>
      <c r="E770" s="86">
        <v>1198</v>
      </c>
      <c r="F770" s="130">
        <v>1288</v>
      </c>
      <c r="G770" s="129">
        <f t="shared" si="42"/>
        <v>0.944974321349963</v>
      </c>
      <c r="H770" s="129">
        <f t="shared" si="43"/>
        <v>0.000788793256552557</v>
      </c>
    </row>
    <row r="771" ht="15.3" customHeight="1" spans="1:8">
      <c r="A771" s="84" t="str">
        <f t="shared" ref="A771:A834" si="44">MID(B771,6,1)</f>
        <v>0</v>
      </c>
      <c r="B771" s="56">
        <v>2120102</v>
      </c>
      <c r="C771" s="102" t="s">
        <v>56</v>
      </c>
      <c r="D771" s="86">
        <v>76</v>
      </c>
      <c r="E771" s="86">
        <v>683</v>
      </c>
      <c r="F771" s="130">
        <v>192</v>
      </c>
      <c r="G771" s="129">
        <f t="shared" si="42"/>
        <v>2.52631578947368</v>
      </c>
      <c r="H771" s="129">
        <f t="shared" si="43"/>
        <v>0.00369885181474917</v>
      </c>
    </row>
    <row r="772" ht="15.3" customHeight="1" spans="1:8">
      <c r="A772" s="84" t="str">
        <f t="shared" si="44"/>
        <v>0</v>
      </c>
      <c r="B772" s="56">
        <v>2120103</v>
      </c>
      <c r="C772" s="102" t="s">
        <v>58</v>
      </c>
      <c r="D772" s="86"/>
      <c r="E772" s="86">
        <v>0</v>
      </c>
      <c r="F772" s="130">
        <v>0</v>
      </c>
      <c r="G772" s="129">
        <f t="shared" si="42"/>
        <v>0</v>
      </c>
      <c r="H772" s="129">
        <f t="shared" si="43"/>
        <v>0</v>
      </c>
    </row>
    <row r="773" ht="15.3" customHeight="1" spans="1:8">
      <c r="A773" s="84" t="str">
        <f t="shared" si="44"/>
        <v>0</v>
      </c>
      <c r="B773" s="56">
        <v>2120104</v>
      </c>
      <c r="C773" s="102" t="s">
        <v>825</v>
      </c>
      <c r="D773" s="86"/>
      <c r="E773" s="86">
        <v>0</v>
      </c>
      <c r="F773" s="130">
        <v>0</v>
      </c>
      <c r="G773" s="129">
        <f t="shared" si="42"/>
        <v>0</v>
      </c>
      <c r="H773" s="129">
        <f t="shared" si="43"/>
        <v>0</v>
      </c>
    </row>
    <row r="774" ht="15.3" customHeight="1" spans="1:8">
      <c r="A774" s="84" t="str">
        <f t="shared" si="44"/>
        <v>0</v>
      </c>
      <c r="B774" s="56">
        <v>2120105</v>
      </c>
      <c r="C774" s="102" t="s">
        <v>826</v>
      </c>
      <c r="D774" s="86"/>
      <c r="E774" s="86">
        <v>0</v>
      </c>
      <c r="F774" s="130">
        <v>0</v>
      </c>
      <c r="G774" s="129">
        <f t="shared" si="42"/>
        <v>0</v>
      </c>
      <c r="H774" s="129">
        <f t="shared" si="43"/>
        <v>0</v>
      </c>
    </row>
    <row r="775" ht="15.3" customHeight="1" spans="1:8">
      <c r="A775" s="84" t="str">
        <f t="shared" si="44"/>
        <v>0</v>
      </c>
      <c r="B775" s="56">
        <v>2120106</v>
      </c>
      <c r="C775" s="102" t="s">
        <v>827</v>
      </c>
      <c r="D775" s="86"/>
      <c r="E775" s="86">
        <v>0</v>
      </c>
      <c r="F775" s="130">
        <v>0</v>
      </c>
      <c r="G775" s="129">
        <f t="shared" si="42"/>
        <v>0</v>
      </c>
      <c r="H775" s="129">
        <f t="shared" si="43"/>
        <v>0</v>
      </c>
    </row>
    <row r="776" ht="15.3" customHeight="1" spans="1:8">
      <c r="A776" s="84" t="str">
        <f t="shared" si="44"/>
        <v>0</v>
      </c>
      <c r="B776" s="56">
        <v>2120107</v>
      </c>
      <c r="C776" s="102" t="s">
        <v>828</v>
      </c>
      <c r="D776" s="86"/>
      <c r="E776" s="86">
        <v>0</v>
      </c>
      <c r="F776" s="130">
        <v>0</v>
      </c>
      <c r="G776" s="129">
        <f t="shared" si="42"/>
        <v>0</v>
      </c>
      <c r="H776" s="129">
        <f t="shared" si="43"/>
        <v>0</v>
      </c>
    </row>
    <row r="777" ht="15.3" customHeight="1" spans="1:8">
      <c r="A777" s="84" t="str">
        <f t="shared" si="44"/>
        <v>0</v>
      </c>
      <c r="B777" s="56">
        <v>2120109</v>
      </c>
      <c r="C777" s="102" t="s">
        <v>829</v>
      </c>
      <c r="D777" s="86"/>
      <c r="E777" s="86">
        <v>0</v>
      </c>
      <c r="F777" s="130">
        <v>0</v>
      </c>
      <c r="G777" s="129">
        <f t="shared" si="42"/>
        <v>0</v>
      </c>
      <c r="H777" s="129">
        <f t="shared" si="43"/>
        <v>0</v>
      </c>
    </row>
    <row r="778" ht="15.3" customHeight="1" spans="1:8">
      <c r="A778" s="84" t="str">
        <f t="shared" si="44"/>
        <v>1</v>
      </c>
      <c r="B778" s="56">
        <v>2120110</v>
      </c>
      <c r="C778" s="102" t="s">
        <v>830</v>
      </c>
      <c r="D778" s="86"/>
      <c r="E778" s="86">
        <v>0</v>
      </c>
      <c r="F778" s="130">
        <v>0</v>
      </c>
      <c r="G778" s="129">
        <f t="shared" si="42"/>
        <v>0</v>
      </c>
      <c r="H778" s="129">
        <f t="shared" si="43"/>
        <v>0</v>
      </c>
    </row>
    <row r="779" ht="15.3" customHeight="1" spans="1:8">
      <c r="A779" s="84" t="str">
        <f t="shared" si="44"/>
        <v>9</v>
      </c>
      <c r="B779" s="56">
        <v>2120199</v>
      </c>
      <c r="C779" s="102" t="s">
        <v>831</v>
      </c>
      <c r="D779" s="86">
        <v>5</v>
      </c>
      <c r="E779" s="86">
        <v>5</v>
      </c>
      <c r="F779" s="130">
        <v>5</v>
      </c>
      <c r="G779" s="129">
        <f t="shared" si="42"/>
        <v>1</v>
      </c>
      <c r="H779" s="129">
        <f t="shared" si="43"/>
        <v>0.2</v>
      </c>
    </row>
    <row r="780" ht="15.3" customHeight="1" spans="1:8">
      <c r="A780" s="84" t="str">
        <f t="shared" si="44"/>
        <v/>
      </c>
      <c r="B780" s="56">
        <v>21202</v>
      </c>
      <c r="C780" s="102" t="s">
        <v>832</v>
      </c>
      <c r="D780" s="86">
        <v>473</v>
      </c>
      <c r="E780" s="86">
        <v>468</v>
      </c>
      <c r="F780" s="130">
        <v>493</v>
      </c>
      <c r="G780" s="129">
        <f t="shared" si="42"/>
        <v>1.04228329809725</v>
      </c>
      <c r="H780" s="129">
        <f t="shared" si="43"/>
        <v>0.00222710106431037</v>
      </c>
    </row>
    <row r="781" ht="15.3" customHeight="1" spans="1:8">
      <c r="A781" s="84" t="str">
        <f t="shared" si="44"/>
        <v/>
      </c>
      <c r="B781" s="56">
        <v>21203</v>
      </c>
      <c r="C781" s="102" t="s">
        <v>833</v>
      </c>
      <c r="D781" s="86">
        <f>SUM(D782:D783)</f>
        <v>3264</v>
      </c>
      <c r="E781" s="86">
        <f>SUM(E782:E783)</f>
        <v>3136</v>
      </c>
      <c r="F781" s="130">
        <f>SUM(F782:F783)</f>
        <v>1529</v>
      </c>
      <c r="G781" s="129">
        <f t="shared" si="42"/>
        <v>0.46844362745098</v>
      </c>
      <c r="H781" s="129">
        <f t="shared" si="43"/>
        <v>0.000149376156712685</v>
      </c>
    </row>
    <row r="782" ht="15.3" customHeight="1" spans="1:8">
      <c r="A782" s="84" t="str">
        <f t="shared" si="44"/>
        <v>0</v>
      </c>
      <c r="B782" s="56">
        <v>2120303</v>
      </c>
      <c r="C782" s="102" t="s">
        <v>834</v>
      </c>
      <c r="D782" s="86"/>
      <c r="E782" s="86">
        <v>562</v>
      </c>
      <c r="F782" s="130">
        <v>55</v>
      </c>
      <c r="G782" s="129">
        <f t="shared" si="42"/>
        <v>0</v>
      </c>
      <c r="H782" s="129">
        <f t="shared" si="43"/>
        <v>0</v>
      </c>
    </row>
    <row r="783" ht="15.3" customHeight="1" spans="1:8">
      <c r="A783" s="84" t="str">
        <f t="shared" si="44"/>
        <v>9</v>
      </c>
      <c r="B783" s="56">
        <v>2120399</v>
      </c>
      <c r="C783" s="102" t="s">
        <v>835</v>
      </c>
      <c r="D783" s="86">
        <v>3264</v>
      </c>
      <c r="E783" s="86">
        <v>2574</v>
      </c>
      <c r="F783" s="130">
        <v>1474</v>
      </c>
      <c r="G783" s="129">
        <f t="shared" si="42"/>
        <v>0.451593137254902</v>
      </c>
      <c r="H783" s="129">
        <f t="shared" si="43"/>
        <v>0.000175444109267639</v>
      </c>
    </row>
    <row r="784" ht="15.3" customHeight="1" spans="1:8">
      <c r="A784" s="84" t="str">
        <f t="shared" si="44"/>
        <v/>
      </c>
      <c r="B784" s="56">
        <v>21205</v>
      </c>
      <c r="C784" s="102" t="s">
        <v>836</v>
      </c>
      <c r="D784" s="86">
        <v>2460</v>
      </c>
      <c r="E784" s="86">
        <v>1105</v>
      </c>
      <c r="F784" s="130">
        <v>1400</v>
      </c>
      <c r="G784" s="129">
        <f t="shared" si="42"/>
        <v>0.569105691056911</v>
      </c>
      <c r="H784" s="129">
        <f t="shared" si="43"/>
        <v>0.000515027774712136</v>
      </c>
    </row>
    <row r="785" ht="15.3" customHeight="1" spans="1:8">
      <c r="A785" s="84" t="str">
        <f t="shared" si="44"/>
        <v/>
      </c>
      <c r="B785" s="56">
        <v>21206</v>
      </c>
      <c r="C785" s="102" t="s">
        <v>837</v>
      </c>
      <c r="D785" s="86"/>
      <c r="E785" s="86"/>
      <c r="F785" s="130"/>
      <c r="G785" s="129">
        <f t="shared" si="42"/>
        <v>0</v>
      </c>
      <c r="H785" s="129">
        <f t="shared" si="43"/>
        <v>0</v>
      </c>
    </row>
    <row r="786" ht="15.3" customHeight="1" spans="1:8">
      <c r="A786" s="84" t="str">
        <f t="shared" si="44"/>
        <v/>
      </c>
      <c r="B786" s="56">
        <v>21299</v>
      </c>
      <c r="C786" s="102" t="s">
        <v>838</v>
      </c>
      <c r="D786" s="86">
        <v>908</v>
      </c>
      <c r="E786" s="86">
        <v>11888</v>
      </c>
      <c r="F786" s="130">
        <f>3560+2977</f>
        <v>6537</v>
      </c>
      <c r="G786" s="129">
        <f t="shared" si="42"/>
        <v>7.19933920704846</v>
      </c>
      <c r="H786" s="129">
        <f t="shared" si="43"/>
        <v>0.000605597174213363</v>
      </c>
    </row>
    <row r="787" ht="15.3" customHeight="1" spans="1:8">
      <c r="A787" s="84" t="str">
        <f t="shared" si="44"/>
        <v/>
      </c>
      <c r="B787" s="56">
        <v>213</v>
      </c>
      <c r="C787" s="102" t="s">
        <v>839</v>
      </c>
      <c r="D787" s="86">
        <f>SUM(D788,D814,D837,D865,D876,D883,D889,D892)</f>
        <v>70808</v>
      </c>
      <c r="E787" s="86">
        <f>SUM(E788,E814,E837,E865,E876,E883,E889,E892)</f>
        <v>136374</v>
      </c>
      <c r="F787" s="130">
        <f>SUM(F788,F814,F837,F865,F876,F883,F889,F892)</f>
        <v>89898</v>
      </c>
      <c r="G787" s="129">
        <f t="shared" si="42"/>
        <v>1.26960230482431</v>
      </c>
      <c r="H787" s="129">
        <f t="shared" si="43"/>
        <v>9.30970936413329e-6</v>
      </c>
    </row>
    <row r="788" ht="15.3" customHeight="1" spans="1:8">
      <c r="A788" s="84" t="str">
        <f t="shared" si="44"/>
        <v/>
      </c>
      <c r="B788" s="56">
        <v>21301</v>
      </c>
      <c r="C788" s="102" t="s">
        <v>840</v>
      </c>
      <c r="D788" s="86">
        <f>SUM(D789:D813)</f>
        <v>25132</v>
      </c>
      <c r="E788" s="86">
        <f>SUM(E789:E813)</f>
        <v>44082</v>
      </c>
      <c r="F788" s="130">
        <f>SUM(F789:F813)</f>
        <v>35224</v>
      </c>
      <c r="G788" s="129">
        <f t="shared" si="42"/>
        <v>1.40155976444374</v>
      </c>
      <c r="H788" s="129">
        <f t="shared" si="43"/>
        <v>3.17943778513619e-5</v>
      </c>
    </row>
    <row r="789" ht="15.3" customHeight="1" spans="1:8">
      <c r="A789" s="84" t="str">
        <f t="shared" si="44"/>
        <v>0</v>
      </c>
      <c r="B789" s="56">
        <v>2130101</v>
      </c>
      <c r="C789" s="102" t="s">
        <v>54</v>
      </c>
      <c r="D789" s="86">
        <v>172</v>
      </c>
      <c r="E789" s="86">
        <v>188</v>
      </c>
      <c r="F789" s="130">
        <v>177</v>
      </c>
      <c r="G789" s="129">
        <f t="shared" si="42"/>
        <v>1.02906976744186</v>
      </c>
      <c r="H789" s="129">
        <f t="shared" si="43"/>
        <v>0.0054737753587333</v>
      </c>
    </row>
    <row r="790" ht="15.3" customHeight="1" spans="1:8">
      <c r="A790" s="84" t="str">
        <f t="shared" si="44"/>
        <v>0</v>
      </c>
      <c r="B790" s="56">
        <v>2130102</v>
      </c>
      <c r="C790" s="102" t="s">
        <v>56</v>
      </c>
      <c r="D790" s="86">
        <v>55</v>
      </c>
      <c r="E790" s="86">
        <v>281</v>
      </c>
      <c r="F790" s="130">
        <v>102</v>
      </c>
      <c r="G790" s="129">
        <f t="shared" si="42"/>
        <v>1.85454545454545</v>
      </c>
      <c r="H790" s="129">
        <f t="shared" si="43"/>
        <v>0.00659980588806212</v>
      </c>
    </row>
    <row r="791" ht="15.3" customHeight="1" spans="1:8">
      <c r="A791" s="84" t="str">
        <f t="shared" si="44"/>
        <v>0</v>
      </c>
      <c r="B791" s="56">
        <v>2130103</v>
      </c>
      <c r="C791" s="102" t="s">
        <v>58</v>
      </c>
      <c r="D791" s="86"/>
      <c r="E791" s="86">
        <v>0</v>
      </c>
      <c r="F791" s="130">
        <v>0</v>
      </c>
      <c r="G791" s="129">
        <f t="shared" si="42"/>
        <v>0</v>
      </c>
      <c r="H791" s="129">
        <f t="shared" si="43"/>
        <v>0</v>
      </c>
    </row>
    <row r="792" ht="15.3" customHeight="1" spans="1:8">
      <c r="A792" s="84" t="str">
        <f t="shared" si="44"/>
        <v>0</v>
      </c>
      <c r="B792" s="56">
        <v>2130104</v>
      </c>
      <c r="C792" s="102" t="s">
        <v>72</v>
      </c>
      <c r="D792" s="86">
        <v>3050</v>
      </c>
      <c r="E792" s="86">
        <v>3018</v>
      </c>
      <c r="F792" s="130">
        <v>3060</v>
      </c>
      <c r="G792" s="129">
        <f t="shared" si="42"/>
        <v>1.00327868852459</v>
      </c>
      <c r="H792" s="129">
        <f t="shared" ref="H792:H855" si="45">IFERROR(G792/E792,0)</f>
        <v>0.000332431639670176</v>
      </c>
    </row>
    <row r="793" ht="15.3" customHeight="1" spans="1:8">
      <c r="A793" s="84" t="str">
        <f t="shared" si="44"/>
        <v>0</v>
      </c>
      <c r="B793" s="56">
        <v>2130105</v>
      </c>
      <c r="C793" s="102" t="s">
        <v>841</v>
      </c>
      <c r="D793" s="86"/>
      <c r="E793" s="86">
        <v>0</v>
      </c>
      <c r="F793" s="130">
        <v>0</v>
      </c>
      <c r="G793" s="129">
        <f t="shared" ref="G793:G856" si="46">IFERROR(F793/D793,0)</f>
        <v>0</v>
      </c>
      <c r="H793" s="129">
        <f t="shared" si="45"/>
        <v>0</v>
      </c>
    </row>
    <row r="794" ht="15.3" customHeight="1" spans="1:8">
      <c r="A794" s="84" t="str">
        <f t="shared" si="44"/>
        <v>0</v>
      </c>
      <c r="B794" s="56">
        <v>2130106</v>
      </c>
      <c r="C794" s="102" t="s">
        <v>842</v>
      </c>
      <c r="D794" s="86">
        <v>7</v>
      </c>
      <c r="E794" s="86">
        <v>42</v>
      </c>
      <c r="F794" s="130">
        <v>15</v>
      </c>
      <c r="G794" s="129">
        <f t="shared" si="46"/>
        <v>2.14285714285714</v>
      </c>
      <c r="H794" s="129">
        <f t="shared" si="45"/>
        <v>0.0510204081632653</v>
      </c>
    </row>
    <row r="795" ht="15.3" customHeight="1" spans="1:8">
      <c r="A795" s="84" t="str">
        <f t="shared" si="44"/>
        <v>0</v>
      </c>
      <c r="B795" s="56">
        <v>2130108</v>
      </c>
      <c r="C795" s="102" t="s">
        <v>843</v>
      </c>
      <c r="D795" s="86">
        <v>1802</v>
      </c>
      <c r="E795" s="86">
        <v>604</v>
      </c>
      <c r="F795" s="130">
        <v>544</v>
      </c>
      <c r="G795" s="129">
        <f t="shared" si="46"/>
        <v>0.30188679245283</v>
      </c>
      <c r="H795" s="129">
        <f t="shared" si="45"/>
        <v>0.000499812570286143</v>
      </c>
    </row>
    <row r="796" ht="15.3" customHeight="1" spans="1:8">
      <c r="A796" s="84" t="str">
        <f t="shared" si="44"/>
        <v>0</v>
      </c>
      <c r="B796" s="56">
        <v>2130109</v>
      </c>
      <c r="C796" s="102" t="s">
        <v>844</v>
      </c>
      <c r="D796" s="86"/>
      <c r="E796" s="86">
        <v>-3</v>
      </c>
      <c r="F796" s="130">
        <v>0</v>
      </c>
      <c r="G796" s="129">
        <f t="shared" si="46"/>
        <v>0</v>
      </c>
      <c r="H796" s="129">
        <f t="shared" si="45"/>
        <v>0</v>
      </c>
    </row>
    <row r="797" ht="15.3" customHeight="1" spans="1:8">
      <c r="A797" s="84" t="str">
        <f t="shared" si="44"/>
        <v>1</v>
      </c>
      <c r="B797" s="56">
        <v>2130110</v>
      </c>
      <c r="C797" s="102" t="s">
        <v>845</v>
      </c>
      <c r="D797" s="86">
        <v>31</v>
      </c>
      <c r="E797" s="86">
        <v>31</v>
      </c>
      <c r="F797" s="130">
        <v>28</v>
      </c>
      <c r="G797" s="129">
        <f t="shared" si="46"/>
        <v>0.903225806451613</v>
      </c>
      <c r="H797" s="129">
        <f t="shared" si="45"/>
        <v>0.0291363163371488</v>
      </c>
    </row>
    <row r="798" ht="15.3" customHeight="1" spans="1:8">
      <c r="A798" s="84" t="str">
        <f t="shared" si="44"/>
        <v>1</v>
      </c>
      <c r="B798" s="56">
        <v>2130111</v>
      </c>
      <c r="C798" s="102" t="s">
        <v>846</v>
      </c>
      <c r="D798" s="86"/>
      <c r="E798" s="86">
        <v>0</v>
      </c>
      <c r="F798" s="130">
        <v>0</v>
      </c>
      <c r="G798" s="129">
        <f t="shared" si="46"/>
        <v>0</v>
      </c>
      <c r="H798" s="129">
        <f t="shared" si="45"/>
        <v>0</v>
      </c>
    </row>
    <row r="799" ht="15.3" customHeight="1" spans="1:8">
      <c r="A799" s="84" t="str">
        <f t="shared" si="44"/>
        <v>1</v>
      </c>
      <c r="B799" s="56">
        <v>2130112</v>
      </c>
      <c r="C799" s="102" t="s">
        <v>847</v>
      </c>
      <c r="D799" s="86"/>
      <c r="E799" s="86">
        <v>0</v>
      </c>
      <c r="F799" s="130">
        <v>0</v>
      </c>
      <c r="G799" s="129">
        <f t="shared" si="46"/>
        <v>0</v>
      </c>
      <c r="H799" s="129">
        <f t="shared" si="45"/>
        <v>0</v>
      </c>
    </row>
    <row r="800" ht="15.3" customHeight="1" spans="1:8">
      <c r="A800" s="84" t="str">
        <f t="shared" si="44"/>
        <v>1</v>
      </c>
      <c r="B800" s="56">
        <v>2130114</v>
      </c>
      <c r="C800" s="102" t="s">
        <v>848</v>
      </c>
      <c r="D800" s="86"/>
      <c r="E800" s="86">
        <v>0</v>
      </c>
      <c r="F800" s="130">
        <v>0</v>
      </c>
      <c r="G800" s="129">
        <f t="shared" si="46"/>
        <v>0</v>
      </c>
      <c r="H800" s="129">
        <f t="shared" si="45"/>
        <v>0</v>
      </c>
    </row>
    <row r="801" ht="15.3" customHeight="1" spans="1:8">
      <c r="A801" s="84" t="str">
        <f t="shared" si="44"/>
        <v>1</v>
      </c>
      <c r="B801" s="56">
        <v>2130119</v>
      </c>
      <c r="C801" s="102" t="s">
        <v>849</v>
      </c>
      <c r="D801" s="86"/>
      <c r="E801" s="86">
        <v>788</v>
      </c>
      <c r="F801" s="130">
        <v>459</v>
      </c>
      <c r="G801" s="129">
        <f t="shared" si="46"/>
        <v>0</v>
      </c>
      <c r="H801" s="129">
        <f t="shared" si="45"/>
        <v>0</v>
      </c>
    </row>
    <row r="802" ht="15.3" customHeight="1" spans="1:8">
      <c r="A802" s="84" t="str">
        <f t="shared" si="44"/>
        <v>2</v>
      </c>
      <c r="B802" s="56">
        <v>2130120</v>
      </c>
      <c r="C802" s="102" t="s">
        <v>850</v>
      </c>
      <c r="D802" s="86"/>
      <c r="E802" s="86">
        <v>0</v>
      </c>
      <c r="F802" s="130">
        <v>3804</v>
      </c>
      <c r="G802" s="129">
        <f t="shared" si="46"/>
        <v>0</v>
      </c>
      <c r="H802" s="129">
        <f t="shared" si="45"/>
        <v>0</v>
      </c>
    </row>
    <row r="803" ht="15.3" customHeight="1" spans="1:8">
      <c r="A803" s="84" t="str">
        <f t="shared" si="44"/>
        <v>2</v>
      </c>
      <c r="B803" s="56">
        <v>2130121</v>
      </c>
      <c r="C803" s="102" t="s">
        <v>851</v>
      </c>
      <c r="D803" s="86"/>
      <c r="E803" s="86">
        <v>0</v>
      </c>
      <c r="F803" s="130">
        <v>0</v>
      </c>
      <c r="G803" s="129">
        <f t="shared" si="46"/>
        <v>0</v>
      </c>
      <c r="H803" s="129">
        <f t="shared" si="45"/>
        <v>0</v>
      </c>
    </row>
    <row r="804" ht="15.3" customHeight="1" spans="1:8">
      <c r="A804" s="84" t="str">
        <f t="shared" si="44"/>
        <v>2</v>
      </c>
      <c r="B804" s="56">
        <v>2130122</v>
      </c>
      <c r="C804" s="102" t="s">
        <v>852</v>
      </c>
      <c r="D804" s="86">
        <v>3888</v>
      </c>
      <c r="E804" s="86">
        <v>15928</v>
      </c>
      <c r="F804" s="130">
        <v>12061</v>
      </c>
      <c r="G804" s="129">
        <f t="shared" si="46"/>
        <v>3.10210905349794</v>
      </c>
      <c r="H804" s="129">
        <f t="shared" si="45"/>
        <v>0.000194758227869032</v>
      </c>
    </row>
    <row r="805" ht="15.3" customHeight="1" spans="1:8">
      <c r="A805" s="84" t="str">
        <f t="shared" si="44"/>
        <v>2</v>
      </c>
      <c r="B805" s="56">
        <v>2130124</v>
      </c>
      <c r="C805" s="102" t="s">
        <v>853</v>
      </c>
      <c r="D805" s="86"/>
      <c r="E805" s="86">
        <v>0</v>
      </c>
      <c r="F805" s="130">
        <v>1205</v>
      </c>
      <c r="G805" s="129">
        <f t="shared" si="46"/>
        <v>0</v>
      </c>
      <c r="H805" s="129">
        <f t="shared" si="45"/>
        <v>0</v>
      </c>
    </row>
    <row r="806" ht="15.3" customHeight="1" spans="1:8">
      <c r="A806" s="84" t="str">
        <f t="shared" si="44"/>
        <v>2</v>
      </c>
      <c r="B806" s="56">
        <v>2130125</v>
      </c>
      <c r="C806" s="102" t="s">
        <v>854</v>
      </c>
      <c r="D806" s="86"/>
      <c r="E806" s="86">
        <v>0</v>
      </c>
      <c r="F806" s="130">
        <v>0</v>
      </c>
      <c r="G806" s="129">
        <f t="shared" si="46"/>
        <v>0</v>
      </c>
      <c r="H806" s="129">
        <f t="shared" si="45"/>
        <v>0</v>
      </c>
    </row>
    <row r="807" ht="15.3" customHeight="1" spans="1:8">
      <c r="A807" s="84" t="str">
        <f t="shared" si="44"/>
        <v>2</v>
      </c>
      <c r="B807" s="56">
        <v>2130126</v>
      </c>
      <c r="C807" s="102" t="s">
        <v>855</v>
      </c>
      <c r="D807" s="86">
        <v>433</v>
      </c>
      <c r="E807" s="86">
        <v>785</v>
      </c>
      <c r="F807" s="130">
        <v>199</v>
      </c>
      <c r="G807" s="129">
        <f t="shared" si="46"/>
        <v>0.459584295612009</v>
      </c>
      <c r="H807" s="129">
        <f t="shared" si="45"/>
        <v>0.000585457701416572</v>
      </c>
    </row>
    <row r="808" ht="15.3" customHeight="1" spans="1:8">
      <c r="A808" s="84" t="str">
        <f t="shared" si="44"/>
        <v>3</v>
      </c>
      <c r="B808" s="56">
        <v>2130135</v>
      </c>
      <c r="C808" s="102" t="s">
        <v>856</v>
      </c>
      <c r="D808" s="86">
        <v>3346</v>
      </c>
      <c r="E808" s="86">
        <v>3598</v>
      </c>
      <c r="F808" s="130">
        <v>3416</v>
      </c>
      <c r="G808" s="129">
        <f t="shared" si="46"/>
        <v>1.02092050209205</v>
      </c>
      <c r="H808" s="129">
        <f t="shared" si="45"/>
        <v>0.000283746665395234</v>
      </c>
    </row>
    <row r="809" ht="15.3" customHeight="1" spans="1:8">
      <c r="A809" s="84" t="str">
        <f t="shared" si="44"/>
        <v>4</v>
      </c>
      <c r="B809" s="56">
        <v>2130142</v>
      </c>
      <c r="C809" s="102" t="s">
        <v>857</v>
      </c>
      <c r="D809" s="86"/>
      <c r="E809" s="86">
        <v>1269</v>
      </c>
      <c r="F809" s="130">
        <v>2219</v>
      </c>
      <c r="G809" s="129">
        <f t="shared" si="46"/>
        <v>0</v>
      </c>
      <c r="H809" s="129">
        <f t="shared" si="45"/>
        <v>0</v>
      </c>
    </row>
    <row r="810" ht="15.3" customHeight="1" spans="1:8">
      <c r="A810" s="84" t="str">
        <f t="shared" si="44"/>
        <v>4</v>
      </c>
      <c r="B810" s="56">
        <v>2130148</v>
      </c>
      <c r="C810" s="102" t="s">
        <v>858</v>
      </c>
      <c r="D810" s="86"/>
      <c r="E810" s="86">
        <v>0</v>
      </c>
      <c r="F810" s="130">
        <v>0</v>
      </c>
      <c r="G810" s="129">
        <f t="shared" si="46"/>
        <v>0</v>
      </c>
      <c r="H810" s="129">
        <f t="shared" si="45"/>
        <v>0</v>
      </c>
    </row>
    <row r="811" ht="15.3" customHeight="1" spans="1:8">
      <c r="A811" s="84" t="str">
        <f t="shared" si="44"/>
        <v>5</v>
      </c>
      <c r="B811" s="56">
        <v>2130152</v>
      </c>
      <c r="C811" s="102" t="s">
        <v>859</v>
      </c>
      <c r="D811" s="86"/>
      <c r="E811" s="86">
        <v>0</v>
      </c>
      <c r="F811" s="130">
        <v>0</v>
      </c>
      <c r="G811" s="129">
        <f t="shared" si="46"/>
        <v>0</v>
      </c>
      <c r="H811" s="129">
        <f t="shared" si="45"/>
        <v>0</v>
      </c>
    </row>
    <row r="812" ht="15.3" customHeight="1" spans="1:8">
      <c r="A812" s="84" t="str">
        <f t="shared" si="44"/>
        <v>5</v>
      </c>
      <c r="B812" s="56">
        <v>2130153</v>
      </c>
      <c r="C812" s="102" t="s">
        <v>860</v>
      </c>
      <c r="D812" s="86">
        <v>12348</v>
      </c>
      <c r="E812" s="86">
        <v>17631</v>
      </c>
      <c r="F812" s="130">
        <v>7320</v>
      </c>
      <c r="G812" s="129">
        <f t="shared" si="46"/>
        <v>0.592808551992225</v>
      </c>
      <c r="H812" s="129">
        <f t="shared" si="45"/>
        <v>3.36230816171644e-5</v>
      </c>
    </row>
    <row r="813" ht="15.3" customHeight="1" spans="1:8">
      <c r="A813" s="84" t="str">
        <f t="shared" si="44"/>
        <v>9</v>
      </c>
      <c r="B813" s="56">
        <v>2130199</v>
      </c>
      <c r="C813" s="102" t="s">
        <v>861</v>
      </c>
      <c r="D813" s="86"/>
      <c r="E813" s="86">
        <v>-78</v>
      </c>
      <c r="F813" s="130">
        <v>615</v>
      </c>
      <c r="G813" s="129">
        <f t="shared" si="46"/>
        <v>0</v>
      </c>
      <c r="H813" s="129">
        <f t="shared" si="45"/>
        <v>0</v>
      </c>
    </row>
    <row r="814" ht="15.3" customHeight="1" spans="1:8">
      <c r="A814" s="84" t="str">
        <f t="shared" si="44"/>
        <v/>
      </c>
      <c r="B814" s="56">
        <v>21302</v>
      </c>
      <c r="C814" s="102" t="s">
        <v>862</v>
      </c>
      <c r="D814" s="86">
        <f>SUM(D815:D836)</f>
        <v>3911</v>
      </c>
      <c r="E814" s="86">
        <f>SUM(E815:E836)</f>
        <v>6863</v>
      </c>
      <c r="F814" s="130">
        <f>SUM(F815:F836)</f>
        <v>4405</v>
      </c>
      <c r="G814" s="129">
        <f t="shared" si="46"/>
        <v>1.12631040654564</v>
      </c>
      <c r="H814" s="129">
        <f t="shared" si="45"/>
        <v>0.000164113420741023</v>
      </c>
    </row>
    <row r="815" ht="15.3" customHeight="1" spans="1:8">
      <c r="A815" s="84" t="str">
        <f t="shared" si="44"/>
        <v>0</v>
      </c>
      <c r="B815" s="56">
        <v>2130201</v>
      </c>
      <c r="C815" s="102" t="s">
        <v>54</v>
      </c>
      <c r="D815" s="86"/>
      <c r="E815" s="86">
        <v>0</v>
      </c>
      <c r="F815" s="130">
        <v>0</v>
      </c>
      <c r="G815" s="129">
        <f t="shared" si="46"/>
        <v>0</v>
      </c>
      <c r="H815" s="129">
        <f t="shared" si="45"/>
        <v>0</v>
      </c>
    </row>
    <row r="816" ht="15.3" customHeight="1" spans="1:8">
      <c r="A816" s="84" t="str">
        <f t="shared" si="44"/>
        <v>0</v>
      </c>
      <c r="B816" s="56">
        <v>2130202</v>
      </c>
      <c r="C816" s="102" t="s">
        <v>56</v>
      </c>
      <c r="D816" s="86"/>
      <c r="E816" s="86">
        <v>242</v>
      </c>
      <c r="F816" s="130">
        <v>0</v>
      </c>
      <c r="G816" s="129">
        <f t="shared" si="46"/>
        <v>0</v>
      </c>
      <c r="H816" s="129">
        <f t="shared" si="45"/>
        <v>0</v>
      </c>
    </row>
    <row r="817" ht="15.3" customHeight="1" spans="1:8">
      <c r="A817" s="84" t="str">
        <f t="shared" si="44"/>
        <v>0</v>
      </c>
      <c r="B817" s="56">
        <v>2130203</v>
      </c>
      <c r="C817" s="102" t="s">
        <v>58</v>
      </c>
      <c r="D817" s="86"/>
      <c r="E817" s="86">
        <v>0</v>
      </c>
      <c r="F817" s="130">
        <v>0</v>
      </c>
      <c r="G817" s="129">
        <f t="shared" si="46"/>
        <v>0</v>
      </c>
      <c r="H817" s="129">
        <f t="shared" si="45"/>
        <v>0</v>
      </c>
    </row>
    <row r="818" ht="15.3" customHeight="1" spans="1:8">
      <c r="A818" s="84" t="str">
        <f t="shared" si="44"/>
        <v>0</v>
      </c>
      <c r="B818" s="56">
        <v>2130204</v>
      </c>
      <c r="C818" s="102" t="s">
        <v>863</v>
      </c>
      <c r="D818" s="86"/>
      <c r="E818" s="86">
        <v>0</v>
      </c>
      <c r="F818" s="130">
        <v>0</v>
      </c>
      <c r="G818" s="129">
        <f t="shared" si="46"/>
        <v>0</v>
      </c>
      <c r="H818" s="129">
        <f t="shared" si="45"/>
        <v>0</v>
      </c>
    </row>
    <row r="819" ht="15.3" customHeight="1" spans="1:8">
      <c r="A819" s="84" t="str">
        <f t="shared" si="44"/>
        <v>0</v>
      </c>
      <c r="B819" s="56">
        <v>2130205</v>
      </c>
      <c r="C819" s="102" t="s">
        <v>864</v>
      </c>
      <c r="D819" s="86">
        <v>3154</v>
      </c>
      <c r="E819" s="86">
        <v>3351</v>
      </c>
      <c r="F819" s="130">
        <v>3002</v>
      </c>
      <c r="G819" s="129">
        <f t="shared" si="46"/>
        <v>0.951807228915663</v>
      </c>
      <c r="H819" s="129">
        <f t="shared" si="45"/>
        <v>0.000284036773773698</v>
      </c>
    </row>
    <row r="820" ht="15.3" customHeight="1" spans="1:8">
      <c r="A820" s="84" t="str">
        <f t="shared" si="44"/>
        <v>0</v>
      </c>
      <c r="B820" s="56">
        <v>2130206</v>
      </c>
      <c r="C820" s="102" t="s">
        <v>865</v>
      </c>
      <c r="D820" s="86">
        <v>100</v>
      </c>
      <c r="E820" s="86">
        <v>140</v>
      </c>
      <c r="F820" s="130">
        <v>30</v>
      </c>
      <c r="G820" s="129">
        <f t="shared" si="46"/>
        <v>0.3</v>
      </c>
      <c r="H820" s="129">
        <f t="shared" si="45"/>
        <v>0.00214285714285714</v>
      </c>
    </row>
    <row r="821" ht="15.3" customHeight="1" spans="1:8">
      <c r="A821" s="84" t="str">
        <f t="shared" si="44"/>
        <v>0</v>
      </c>
      <c r="B821" s="56">
        <v>2130207</v>
      </c>
      <c r="C821" s="102" t="s">
        <v>866</v>
      </c>
      <c r="D821" s="86"/>
      <c r="E821" s="86">
        <v>0</v>
      </c>
      <c r="F821" s="130">
        <v>0</v>
      </c>
      <c r="G821" s="129">
        <f t="shared" si="46"/>
        <v>0</v>
      </c>
      <c r="H821" s="129">
        <f t="shared" si="45"/>
        <v>0</v>
      </c>
    </row>
    <row r="822" ht="15.3" customHeight="1" spans="1:8">
      <c r="A822" s="84" t="str">
        <f t="shared" si="44"/>
        <v>0</v>
      </c>
      <c r="B822" s="56">
        <v>2130209</v>
      </c>
      <c r="C822" s="102" t="s">
        <v>867</v>
      </c>
      <c r="D822" s="86">
        <v>383</v>
      </c>
      <c r="E822" s="86">
        <v>1141</v>
      </c>
      <c r="F822" s="130">
        <v>464</v>
      </c>
      <c r="G822" s="129">
        <f t="shared" si="46"/>
        <v>1.21148825065274</v>
      </c>
      <c r="H822" s="129">
        <f t="shared" si="45"/>
        <v>0.00106177760793404</v>
      </c>
    </row>
    <row r="823" ht="15.3" customHeight="1" spans="1:8">
      <c r="A823" s="84" t="str">
        <f t="shared" si="44"/>
        <v>1</v>
      </c>
      <c r="B823" s="56">
        <v>2130211</v>
      </c>
      <c r="C823" s="102" t="s">
        <v>868</v>
      </c>
      <c r="D823" s="86"/>
      <c r="E823" s="86">
        <v>0</v>
      </c>
      <c r="F823" s="130">
        <v>0</v>
      </c>
      <c r="G823" s="129">
        <f t="shared" si="46"/>
        <v>0</v>
      </c>
      <c r="H823" s="129">
        <f t="shared" si="45"/>
        <v>0</v>
      </c>
    </row>
    <row r="824" ht="15.3" customHeight="1" spans="1:8">
      <c r="A824" s="84" t="str">
        <f t="shared" si="44"/>
        <v>1</v>
      </c>
      <c r="B824" s="56">
        <v>2130212</v>
      </c>
      <c r="C824" s="102" t="s">
        <v>869</v>
      </c>
      <c r="D824" s="86"/>
      <c r="E824" s="86">
        <v>16</v>
      </c>
      <c r="F824" s="130">
        <v>4</v>
      </c>
      <c r="G824" s="129">
        <f t="shared" si="46"/>
        <v>0</v>
      </c>
      <c r="H824" s="129">
        <f t="shared" si="45"/>
        <v>0</v>
      </c>
    </row>
    <row r="825" ht="15.3" customHeight="1" spans="1:8">
      <c r="A825" s="84" t="str">
        <f t="shared" si="44"/>
        <v>1</v>
      </c>
      <c r="B825" s="56">
        <v>2130213</v>
      </c>
      <c r="C825" s="102" t="s">
        <v>870</v>
      </c>
      <c r="D825" s="86"/>
      <c r="E825" s="86">
        <v>0</v>
      </c>
      <c r="F825" s="130">
        <v>0</v>
      </c>
      <c r="G825" s="129">
        <f t="shared" si="46"/>
        <v>0</v>
      </c>
      <c r="H825" s="129">
        <f t="shared" si="45"/>
        <v>0</v>
      </c>
    </row>
    <row r="826" ht="15.3" customHeight="1" spans="1:8">
      <c r="A826" s="84" t="str">
        <f t="shared" si="44"/>
        <v>1</v>
      </c>
      <c r="B826" s="56">
        <v>2130217</v>
      </c>
      <c r="C826" s="102" t="s">
        <v>871</v>
      </c>
      <c r="D826" s="86"/>
      <c r="E826" s="86">
        <v>0</v>
      </c>
      <c r="F826" s="130">
        <v>0</v>
      </c>
      <c r="G826" s="129">
        <f t="shared" si="46"/>
        <v>0</v>
      </c>
      <c r="H826" s="129">
        <f t="shared" si="45"/>
        <v>0</v>
      </c>
    </row>
    <row r="827" ht="15.3" customHeight="1" spans="1:8">
      <c r="A827" s="84" t="str">
        <f t="shared" si="44"/>
        <v>2</v>
      </c>
      <c r="B827" s="56">
        <v>2130220</v>
      </c>
      <c r="C827" s="102" t="s">
        <v>872</v>
      </c>
      <c r="D827" s="86"/>
      <c r="E827" s="86">
        <v>0</v>
      </c>
      <c r="F827" s="130">
        <v>0</v>
      </c>
      <c r="G827" s="129">
        <f t="shared" si="46"/>
        <v>0</v>
      </c>
      <c r="H827" s="129">
        <f t="shared" si="45"/>
        <v>0</v>
      </c>
    </row>
    <row r="828" ht="15.3" customHeight="1" spans="1:8">
      <c r="A828" s="84" t="str">
        <f t="shared" si="44"/>
        <v>2</v>
      </c>
      <c r="B828" s="56">
        <v>2130221</v>
      </c>
      <c r="C828" s="102" t="s">
        <v>873</v>
      </c>
      <c r="D828" s="86"/>
      <c r="E828" s="86">
        <v>29</v>
      </c>
      <c r="F828" s="130">
        <v>31</v>
      </c>
      <c r="G828" s="129">
        <f t="shared" si="46"/>
        <v>0</v>
      </c>
      <c r="H828" s="129">
        <f t="shared" si="45"/>
        <v>0</v>
      </c>
    </row>
    <row r="829" ht="15.3" customHeight="1" spans="1:8">
      <c r="A829" s="84" t="str">
        <f t="shared" si="44"/>
        <v>2</v>
      </c>
      <c r="B829" s="56">
        <v>2130223</v>
      </c>
      <c r="C829" s="102" t="s">
        <v>874</v>
      </c>
      <c r="D829" s="86"/>
      <c r="E829" s="86">
        <v>0</v>
      </c>
      <c r="F829" s="130">
        <v>0</v>
      </c>
      <c r="G829" s="129">
        <f t="shared" si="46"/>
        <v>0</v>
      </c>
      <c r="H829" s="129">
        <f t="shared" si="45"/>
        <v>0</v>
      </c>
    </row>
    <row r="830" ht="15.3" customHeight="1" spans="1:8">
      <c r="A830" s="84" t="str">
        <f t="shared" si="44"/>
        <v>2</v>
      </c>
      <c r="B830" s="56">
        <v>2130226</v>
      </c>
      <c r="C830" s="102" t="s">
        <v>875</v>
      </c>
      <c r="D830" s="86"/>
      <c r="E830" s="86">
        <v>0</v>
      </c>
      <c r="F830" s="130">
        <v>0</v>
      </c>
      <c r="G830" s="129">
        <f t="shared" si="46"/>
        <v>0</v>
      </c>
      <c r="H830" s="129">
        <f t="shared" si="45"/>
        <v>0</v>
      </c>
    </row>
    <row r="831" ht="15.3" customHeight="1" spans="1:8">
      <c r="A831" s="84" t="str">
        <f t="shared" si="44"/>
        <v>2</v>
      </c>
      <c r="B831" s="56">
        <v>2130227</v>
      </c>
      <c r="C831" s="102" t="s">
        <v>876</v>
      </c>
      <c r="D831" s="86">
        <v>70</v>
      </c>
      <c r="E831" s="86">
        <v>139</v>
      </c>
      <c r="F831" s="130">
        <v>0</v>
      </c>
      <c r="G831" s="129">
        <f t="shared" si="46"/>
        <v>0</v>
      </c>
      <c r="H831" s="129">
        <f t="shared" si="45"/>
        <v>0</v>
      </c>
    </row>
    <row r="832" ht="15.3" customHeight="1" spans="1:8">
      <c r="A832" s="84" t="str">
        <f t="shared" si="44"/>
        <v>3</v>
      </c>
      <c r="B832" s="56">
        <v>2130234</v>
      </c>
      <c r="C832" s="102" t="s">
        <v>877</v>
      </c>
      <c r="D832" s="86">
        <v>124</v>
      </c>
      <c r="E832" s="86">
        <v>460</v>
      </c>
      <c r="F832" s="130">
        <v>205</v>
      </c>
      <c r="G832" s="129">
        <f t="shared" si="46"/>
        <v>1.65322580645161</v>
      </c>
      <c r="H832" s="129">
        <f t="shared" si="45"/>
        <v>0.00359396914446003</v>
      </c>
    </row>
    <row r="833" ht="15.3" customHeight="1" spans="1:8">
      <c r="A833" s="84" t="str">
        <f t="shared" si="44"/>
        <v>3</v>
      </c>
      <c r="B833" s="56">
        <v>2130236</v>
      </c>
      <c r="C833" s="102" t="s">
        <v>878</v>
      </c>
      <c r="D833" s="86"/>
      <c r="E833" s="86">
        <v>0</v>
      </c>
      <c r="F833" s="130">
        <v>0</v>
      </c>
      <c r="G833" s="129">
        <f t="shared" si="46"/>
        <v>0</v>
      </c>
      <c r="H833" s="129">
        <f t="shared" si="45"/>
        <v>0</v>
      </c>
    </row>
    <row r="834" ht="15.3" customHeight="1" spans="1:8">
      <c r="A834" s="84" t="str">
        <f t="shared" si="44"/>
        <v>3</v>
      </c>
      <c r="B834" s="56">
        <v>2130237</v>
      </c>
      <c r="C834" s="102" t="s">
        <v>847</v>
      </c>
      <c r="D834" s="86"/>
      <c r="E834" s="86">
        <v>0</v>
      </c>
      <c r="F834" s="130">
        <v>0</v>
      </c>
      <c r="G834" s="129">
        <f t="shared" si="46"/>
        <v>0</v>
      </c>
      <c r="H834" s="129">
        <f t="shared" si="45"/>
        <v>0</v>
      </c>
    </row>
    <row r="835" ht="15.3" customHeight="1" spans="1:8">
      <c r="B835" s="56">
        <v>2130238</v>
      </c>
      <c r="C835" s="102" t="s">
        <v>1464</v>
      </c>
      <c r="D835" s="86">
        <v>80</v>
      </c>
      <c r="E835" s="86">
        <v>1210</v>
      </c>
      <c r="F835" s="130">
        <v>633</v>
      </c>
      <c r="G835" s="129">
        <f t="shared" si="46"/>
        <v>7.9125</v>
      </c>
      <c r="H835" s="129">
        <f t="shared" si="45"/>
        <v>0.00653925619834711</v>
      </c>
    </row>
    <row r="836" ht="15.3" customHeight="1" spans="1:8">
      <c r="A836" s="84" t="str">
        <f t="shared" ref="A836:A899" si="47">MID(B836,6,1)</f>
        <v>9</v>
      </c>
      <c r="B836" s="56">
        <v>2130299</v>
      </c>
      <c r="C836" s="102" t="s">
        <v>879</v>
      </c>
      <c r="D836" s="86"/>
      <c r="E836" s="86">
        <v>135</v>
      </c>
      <c r="F836" s="130">
        <v>36</v>
      </c>
      <c r="G836" s="129">
        <f t="shared" si="46"/>
        <v>0</v>
      </c>
      <c r="H836" s="129">
        <f t="shared" si="45"/>
        <v>0</v>
      </c>
    </row>
    <row r="837" ht="15.3" customHeight="1" spans="1:8">
      <c r="A837" s="84" t="str">
        <f t="shared" si="47"/>
        <v/>
      </c>
      <c r="B837" s="56">
        <v>21303</v>
      </c>
      <c r="C837" s="102" t="s">
        <v>880</v>
      </c>
      <c r="D837" s="86">
        <f>SUM(D838:D864)</f>
        <v>10988</v>
      </c>
      <c r="E837" s="86">
        <f>SUM(E838:E864)</f>
        <v>18265</v>
      </c>
      <c r="F837" s="130">
        <f>SUM(F838:F864)</f>
        <v>7828</v>
      </c>
      <c r="G837" s="129">
        <f t="shared" si="46"/>
        <v>0.712413542045868</v>
      </c>
      <c r="H837" s="129">
        <f t="shared" si="45"/>
        <v>3.90043001393851e-5</v>
      </c>
    </row>
    <row r="838" ht="15.3" customHeight="1" spans="1:8">
      <c r="A838" s="84" t="str">
        <f t="shared" si="47"/>
        <v>0</v>
      </c>
      <c r="B838" s="56">
        <v>2130301</v>
      </c>
      <c r="C838" s="102" t="s">
        <v>54</v>
      </c>
      <c r="D838" s="86">
        <v>2546</v>
      </c>
      <c r="E838" s="86">
        <v>2383</v>
      </c>
      <c r="F838" s="130">
        <v>2428</v>
      </c>
      <c r="G838" s="129">
        <f t="shared" si="46"/>
        <v>0.953652788688138</v>
      </c>
      <c r="H838" s="129">
        <f t="shared" si="45"/>
        <v>0.000400190007842274</v>
      </c>
    </row>
    <row r="839" ht="15.3" customHeight="1" spans="1:8">
      <c r="A839" s="84" t="str">
        <f t="shared" si="47"/>
        <v>0</v>
      </c>
      <c r="B839" s="56">
        <v>2130302</v>
      </c>
      <c r="C839" s="102" t="s">
        <v>56</v>
      </c>
      <c r="D839" s="86"/>
      <c r="E839" s="86">
        <v>73</v>
      </c>
      <c r="F839" s="130">
        <v>33</v>
      </c>
      <c r="G839" s="129">
        <f t="shared" si="46"/>
        <v>0</v>
      </c>
      <c r="H839" s="129">
        <f t="shared" si="45"/>
        <v>0</v>
      </c>
    </row>
    <row r="840" ht="15.3" customHeight="1" spans="1:8">
      <c r="A840" s="84" t="str">
        <f t="shared" si="47"/>
        <v>0</v>
      </c>
      <c r="B840" s="56">
        <v>2130303</v>
      </c>
      <c r="C840" s="102" t="s">
        <v>58</v>
      </c>
      <c r="D840" s="86"/>
      <c r="E840" s="86">
        <v>0</v>
      </c>
      <c r="F840" s="130">
        <v>0</v>
      </c>
      <c r="G840" s="129">
        <f t="shared" si="46"/>
        <v>0</v>
      </c>
      <c r="H840" s="129">
        <f t="shared" si="45"/>
        <v>0</v>
      </c>
    </row>
    <row r="841" ht="15.3" customHeight="1" spans="1:8">
      <c r="A841" s="84" t="str">
        <f t="shared" si="47"/>
        <v>0</v>
      </c>
      <c r="B841" s="56">
        <v>2130304</v>
      </c>
      <c r="C841" s="102" t="s">
        <v>881</v>
      </c>
      <c r="D841" s="86"/>
      <c r="E841" s="86">
        <v>0</v>
      </c>
      <c r="F841" s="130">
        <v>0</v>
      </c>
      <c r="G841" s="129">
        <f t="shared" si="46"/>
        <v>0</v>
      </c>
      <c r="H841" s="129">
        <f t="shared" si="45"/>
        <v>0</v>
      </c>
    </row>
    <row r="842" ht="15.3" customHeight="1" spans="1:8">
      <c r="A842" s="84" t="str">
        <f t="shared" si="47"/>
        <v>0</v>
      </c>
      <c r="B842" s="56">
        <v>2130305</v>
      </c>
      <c r="C842" s="102" t="s">
        <v>882</v>
      </c>
      <c r="D842" s="86"/>
      <c r="E842" s="86">
        <v>3026</v>
      </c>
      <c r="F842" s="130">
        <v>515</v>
      </c>
      <c r="G842" s="129">
        <f t="shared" si="46"/>
        <v>0</v>
      </c>
      <c r="H842" s="129">
        <f t="shared" si="45"/>
        <v>0</v>
      </c>
    </row>
    <row r="843" ht="15.3" customHeight="1" spans="1:8">
      <c r="A843" s="84" t="str">
        <f t="shared" si="47"/>
        <v>0</v>
      </c>
      <c r="B843" s="56">
        <v>2130306</v>
      </c>
      <c r="C843" s="102" t="s">
        <v>883</v>
      </c>
      <c r="D843" s="86">
        <v>6852</v>
      </c>
      <c r="E843" s="86">
        <v>8715</v>
      </c>
      <c r="F843" s="130">
        <v>3128</v>
      </c>
      <c r="G843" s="129">
        <f t="shared" si="46"/>
        <v>0.456509048453006</v>
      </c>
      <c r="H843" s="129">
        <f t="shared" si="45"/>
        <v>5.23819906429153e-5</v>
      </c>
    </row>
    <row r="844" ht="15.3" customHeight="1" spans="1:8">
      <c r="A844" s="84" t="str">
        <f t="shared" si="47"/>
        <v>0</v>
      </c>
      <c r="B844" s="56">
        <v>2130307</v>
      </c>
      <c r="C844" s="102" t="s">
        <v>884</v>
      </c>
      <c r="D844" s="86"/>
      <c r="E844" s="86">
        <v>0</v>
      </c>
      <c r="F844" s="130">
        <v>0</v>
      </c>
      <c r="G844" s="129">
        <f t="shared" si="46"/>
        <v>0</v>
      </c>
      <c r="H844" s="129">
        <f t="shared" si="45"/>
        <v>0</v>
      </c>
    </row>
    <row r="845" ht="15.3" customHeight="1" spans="1:8">
      <c r="A845" s="84" t="str">
        <f t="shared" si="47"/>
        <v>0</v>
      </c>
      <c r="B845" s="56">
        <v>2130308</v>
      </c>
      <c r="C845" s="102" t="s">
        <v>885</v>
      </c>
      <c r="D845" s="86"/>
      <c r="E845" s="86">
        <v>0</v>
      </c>
      <c r="F845" s="130">
        <v>0</v>
      </c>
      <c r="G845" s="129">
        <f t="shared" si="46"/>
        <v>0</v>
      </c>
      <c r="H845" s="129">
        <f t="shared" si="45"/>
        <v>0</v>
      </c>
    </row>
    <row r="846" ht="15.3" customHeight="1" spans="1:8">
      <c r="A846" s="84" t="str">
        <f t="shared" si="47"/>
        <v>0</v>
      </c>
      <c r="B846" s="56">
        <v>2130309</v>
      </c>
      <c r="C846" s="102" t="s">
        <v>886</v>
      </c>
      <c r="D846" s="86"/>
      <c r="E846" s="86">
        <v>0</v>
      </c>
      <c r="F846" s="130">
        <v>0</v>
      </c>
      <c r="G846" s="129">
        <f t="shared" si="46"/>
        <v>0</v>
      </c>
      <c r="H846" s="129">
        <f t="shared" si="45"/>
        <v>0</v>
      </c>
    </row>
    <row r="847" ht="15.3" customHeight="1" spans="1:8">
      <c r="A847" s="84" t="str">
        <f t="shared" si="47"/>
        <v>1</v>
      </c>
      <c r="B847" s="56">
        <v>2130310</v>
      </c>
      <c r="C847" s="102" t="s">
        <v>887</v>
      </c>
      <c r="D847" s="86"/>
      <c r="E847" s="86">
        <v>63</v>
      </c>
      <c r="F847" s="130">
        <v>0</v>
      </c>
      <c r="G847" s="129">
        <f t="shared" si="46"/>
        <v>0</v>
      </c>
      <c r="H847" s="129">
        <f t="shared" si="45"/>
        <v>0</v>
      </c>
    </row>
    <row r="848" ht="15.3" customHeight="1" spans="1:8">
      <c r="A848" s="84" t="str">
        <f t="shared" si="47"/>
        <v>1</v>
      </c>
      <c r="B848" s="56">
        <v>2130311</v>
      </c>
      <c r="C848" s="102" t="s">
        <v>888</v>
      </c>
      <c r="D848" s="86"/>
      <c r="E848" s="86">
        <v>0</v>
      </c>
      <c r="F848" s="130">
        <v>0</v>
      </c>
      <c r="G848" s="129">
        <f t="shared" si="46"/>
        <v>0</v>
      </c>
      <c r="H848" s="129">
        <f t="shared" si="45"/>
        <v>0</v>
      </c>
    </row>
    <row r="849" ht="15.3" customHeight="1" spans="1:8">
      <c r="A849" s="84" t="str">
        <f t="shared" si="47"/>
        <v>1</v>
      </c>
      <c r="B849" s="56">
        <v>2130312</v>
      </c>
      <c r="C849" s="102" t="s">
        <v>889</v>
      </c>
      <c r="D849" s="86"/>
      <c r="E849" s="86">
        <v>0</v>
      </c>
      <c r="F849" s="130">
        <v>0</v>
      </c>
      <c r="G849" s="129">
        <f t="shared" si="46"/>
        <v>0</v>
      </c>
      <c r="H849" s="129">
        <f t="shared" si="45"/>
        <v>0</v>
      </c>
    </row>
    <row r="850" ht="15.3" customHeight="1" spans="1:8">
      <c r="A850" s="84" t="str">
        <f t="shared" si="47"/>
        <v>1</v>
      </c>
      <c r="B850" s="56">
        <v>2130313</v>
      </c>
      <c r="C850" s="102" t="s">
        <v>890</v>
      </c>
      <c r="D850" s="86"/>
      <c r="E850" s="86">
        <v>0</v>
      </c>
      <c r="F850" s="130">
        <v>0</v>
      </c>
      <c r="G850" s="129">
        <f t="shared" si="46"/>
        <v>0</v>
      </c>
      <c r="H850" s="129">
        <f t="shared" si="45"/>
        <v>0</v>
      </c>
    </row>
    <row r="851" ht="15.3" customHeight="1" spans="1:8">
      <c r="A851" s="84" t="str">
        <f t="shared" si="47"/>
        <v>1</v>
      </c>
      <c r="B851" s="56">
        <v>2130314</v>
      </c>
      <c r="C851" s="102" t="s">
        <v>891</v>
      </c>
      <c r="D851" s="86"/>
      <c r="E851" s="86">
        <v>0</v>
      </c>
      <c r="F851" s="130">
        <v>0</v>
      </c>
      <c r="G851" s="129">
        <f t="shared" si="46"/>
        <v>0</v>
      </c>
      <c r="H851" s="129">
        <f t="shared" si="45"/>
        <v>0</v>
      </c>
    </row>
    <row r="852" ht="15.3" customHeight="1" spans="1:8">
      <c r="A852" s="84" t="str">
        <f t="shared" si="47"/>
        <v>1</v>
      </c>
      <c r="B852" s="56">
        <v>2130315</v>
      </c>
      <c r="C852" s="102" t="s">
        <v>892</v>
      </c>
      <c r="D852" s="86"/>
      <c r="E852" s="86">
        <v>1</v>
      </c>
      <c r="F852" s="130">
        <v>100</v>
      </c>
      <c r="G852" s="129">
        <f t="shared" si="46"/>
        <v>0</v>
      </c>
      <c r="H852" s="129">
        <f t="shared" si="45"/>
        <v>0</v>
      </c>
    </row>
    <row r="853" ht="15.3" customHeight="1" spans="1:8">
      <c r="A853" s="84" t="str">
        <f t="shared" si="47"/>
        <v>1</v>
      </c>
      <c r="B853" s="56">
        <v>2130316</v>
      </c>
      <c r="C853" s="102" t="s">
        <v>893</v>
      </c>
      <c r="D853" s="86"/>
      <c r="E853" s="86">
        <v>0</v>
      </c>
      <c r="F853" s="130">
        <v>25</v>
      </c>
      <c r="G853" s="129">
        <f t="shared" si="46"/>
        <v>0</v>
      </c>
      <c r="H853" s="129">
        <f t="shared" si="45"/>
        <v>0</v>
      </c>
    </row>
    <row r="854" ht="15.3" customHeight="1" spans="1:8">
      <c r="A854" s="84" t="str">
        <f t="shared" si="47"/>
        <v>1</v>
      </c>
      <c r="B854" s="56">
        <v>2130317</v>
      </c>
      <c r="C854" s="102" t="s">
        <v>894</v>
      </c>
      <c r="D854" s="86"/>
      <c r="E854" s="86">
        <v>0</v>
      </c>
      <c r="F854" s="130">
        <v>0</v>
      </c>
      <c r="G854" s="129">
        <f t="shared" si="46"/>
        <v>0</v>
      </c>
      <c r="H854" s="129">
        <f t="shared" si="45"/>
        <v>0</v>
      </c>
    </row>
    <row r="855" ht="15.3" customHeight="1" spans="1:8">
      <c r="A855" s="84" t="str">
        <f t="shared" si="47"/>
        <v>1</v>
      </c>
      <c r="B855" s="56">
        <v>2130318</v>
      </c>
      <c r="C855" s="102" t="s">
        <v>895</v>
      </c>
      <c r="D855" s="86"/>
      <c r="E855" s="86">
        <v>0</v>
      </c>
      <c r="F855" s="130">
        <v>0</v>
      </c>
      <c r="G855" s="129">
        <f t="shared" si="46"/>
        <v>0</v>
      </c>
      <c r="H855" s="129">
        <f t="shared" si="45"/>
        <v>0</v>
      </c>
    </row>
    <row r="856" ht="15.3" customHeight="1" spans="1:8">
      <c r="A856" s="84" t="str">
        <f t="shared" si="47"/>
        <v>1</v>
      </c>
      <c r="B856" s="56">
        <v>2130319</v>
      </c>
      <c r="C856" s="102" t="s">
        <v>896</v>
      </c>
      <c r="D856" s="86"/>
      <c r="E856" s="86">
        <v>0</v>
      </c>
      <c r="F856" s="130">
        <v>0</v>
      </c>
      <c r="G856" s="129">
        <f t="shared" si="46"/>
        <v>0</v>
      </c>
      <c r="H856" s="129">
        <f>IFERROR(G856/E856,0)</f>
        <v>0</v>
      </c>
    </row>
    <row r="857" ht="15.3" customHeight="1" spans="1:8">
      <c r="A857" s="84" t="str">
        <f t="shared" si="47"/>
        <v>2</v>
      </c>
      <c r="B857" s="56">
        <v>2130321</v>
      </c>
      <c r="C857" s="102" t="s">
        <v>897</v>
      </c>
      <c r="D857" s="86"/>
      <c r="E857" s="86">
        <v>0</v>
      </c>
      <c r="F857" s="130">
        <v>0</v>
      </c>
      <c r="G857" s="129">
        <f>IFERROR(F857/D857,0)</f>
        <v>0</v>
      </c>
      <c r="H857" s="129">
        <f t="shared" ref="H857:H920" si="48">IFERROR(G857/E857,0)</f>
        <v>0</v>
      </c>
    </row>
    <row r="858" ht="15.3" customHeight="1" spans="1:8">
      <c r="A858" s="84" t="str">
        <f t="shared" si="47"/>
        <v>2</v>
      </c>
      <c r="B858" s="56">
        <v>2130322</v>
      </c>
      <c r="C858" s="102" t="s">
        <v>898</v>
      </c>
      <c r="D858" s="86"/>
      <c r="E858" s="86">
        <v>0</v>
      </c>
      <c r="F858" s="130">
        <v>0</v>
      </c>
      <c r="G858" s="129">
        <f t="shared" ref="G858:G921" si="49">IFERROR(F858/D858,0)</f>
        <v>0</v>
      </c>
      <c r="H858" s="129">
        <f t="shared" si="48"/>
        <v>0</v>
      </c>
    </row>
    <row r="859" ht="15.3" customHeight="1" spans="1:8">
      <c r="A859" s="84" t="str">
        <f t="shared" si="47"/>
        <v>3</v>
      </c>
      <c r="B859" s="56">
        <v>2130333</v>
      </c>
      <c r="C859" s="102" t="s">
        <v>874</v>
      </c>
      <c r="D859" s="86"/>
      <c r="E859" s="86">
        <v>0</v>
      </c>
      <c r="F859" s="130">
        <v>0</v>
      </c>
      <c r="G859" s="129">
        <f t="shared" si="49"/>
        <v>0</v>
      </c>
      <c r="H859" s="129">
        <f t="shared" si="48"/>
        <v>0</v>
      </c>
    </row>
    <row r="860" ht="15.3" customHeight="1" spans="1:8">
      <c r="A860" s="84" t="str">
        <f t="shared" si="47"/>
        <v>3</v>
      </c>
      <c r="B860" s="56">
        <v>2130334</v>
      </c>
      <c r="C860" s="102" t="s">
        <v>899</v>
      </c>
      <c r="D860" s="86"/>
      <c r="E860" s="86">
        <v>0</v>
      </c>
      <c r="F860" s="130">
        <v>0</v>
      </c>
      <c r="G860" s="129">
        <f t="shared" si="49"/>
        <v>0</v>
      </c>
      <c r="H860" s="129">
        <f t="shared" si="48"/>
        <v>0</v>
      </c>
    </row>
    <row r="861" ht="15.3" customHeight="1" spans="1:8">
      <c r="A861" s="84" t="str">
        <f t="shared" si="47"/>
        <v>3</v>
      </c>
      <c r="B861" s="56">
        <v>2130335</v>
      </c>
      <c r="C861" s="102" t="s">
        <v>900</v>
      </c>
      <c r="D861" s="86">
        <v>1355</v>
      </c>
      <c r="E861" s="86">
        <v>1355</v>
      </c>
      <c r="F861" s="130">
        <v>1295</v>
      </c>
      <c r="G861" s="129">
        <f t="shared" si="49"/>
        <v>0.955719557195572</v>
      </c>
      <c r="H861" s="129">
        <f t="shared" si="48"/>
        <v>0.000705328086491197</v>
      </c>
    </row>
    <row r="862" ht="15.3" customHeight="1" spans="1:8">
      <c r="A862" s="84" t="str">
        <f t="shared" si="47"/>
        <v>3</v>
      </c>
      <c r="B862" s="56">
        <v>2130336</v>
      </c>
      <c r="C862" s="102" t="s">
        <v>901</v>
      </c>
      <c r="D862" s="86"/>
      <c r="E862" s="86">
        <v>0</v>
      </c>
      <c r="F862" s="130">
        <v>0</v>
      </c>
      <c r="G862" s="129">
        <f t="shared" si="49"/>
        <v>0</v>
      </c>
      <c r="H862" s="129">
        <f t="shared" si="48"/>
        <v>0</v>
      </c>
    </row>
    <row r="863" ht="15.3" customHeight="1" spans="1:8">
      <c r="A863" s="84" t="str">
        <f t="shared" si="47"/>
        <v>3</v>
      </c>
      <c r="B863" s="56">
        <v>2130337</v>
      </c>
      <c r="C863" s="102" t="s">
        <v>902</v>
      </c>
      <c r="D863" s="86"/>
      <c r="E863" s="86">
        <v>0</v>
      </c>
      <c r="F863" s="130">
        <v>0</v>
      </c>
      <c r="G863" s="129">
        <f t="shared" si="49"/>
        <v>0</v>
      </c>
      <c r="H863" s="129">
        <f t="shared" si="48"/>
        <v>0</v>
      </c>
    </row>
    <row r="864" ht="15.3" customHeight="1" spans="1:8">
      <c r="A864" s="84" t="str">
        <f t="shared" si="47"/>
        <v>9</v>
      </c>
      <c r="B864" s="56">
        <v>2130399</v>
      </c>
      <c r="C864" s="102" t="s">
        <v>903</v>
      </c>
      <c r="D864" s="86">
        <v>235</v>
      </c>
      <c r="E864" s="86">
        <v>2649</v>
      </c>
      <c r="F864" s="130">
        <v>304</v>
      </c>
      <c r="G864" s="129">
        <f t="shared" si="49"/>
        <v>1.2936170212766</v>
      </c>
      <c r="H864" s="129">
        <f t="shared" si="48"/>
        <v>0.000488341646386031</v>
      </c>
    </row>
    <row r="865" ht="15.3" customHeight="1" spans="1:8">
      <c r="A865" s="84" t="str">
        <f t="shared" si="47"/>
        <v/>
      </c>
      <c r="B865" s="56">
        <v>21305</v>
      </c>
      <c r="C865" s="102" t="s">
        <v>904</v>
      </c>
      <c r="D865" s="86">
        <f>SUM(D866:D875)</f>
        <v>18893</v>
      </c>
      <c r="E865" s="86">
        <f>SUM(E866:E875)</f>
        <v>42789</v>
      </c>
      <c r="F865" s="130">
        <f>SUM(F866:F875)</f>
        <v>17316</v>
      </c>
      <c r="G865" s="129">
        <f t="shared" si="49"/>
        <v>0.916529931720743</v>
      </c>
      <c r="H865" s="129">
        <f t="shared" si="48"/>
        <v>2.14197558185689e-5</v>
      </c>
    </row>
    <row r="866" ht="15.3" customHeight="1" spans="1:8">
      <c r="A866" s="84" t="str">
        <f t="shared" si="47"/>
        <v>0</v>
      </c>
      <c r="B866" s="56">
        <v>2130501</v>
      </c>
      <c r="C866" s="102" t="s">
        <v>54</v>
      </c>
      <c r="D866" s="86">
        <v>455</v>
      </c>
      <c r="E866" s="86">
        <v>384</v>
      </c>
      <c r="F866" s="130">
        <v>471</v>
      </c>
      <c r="G866" s="129">
        <f t="shared" si="49"/>
        <v>1.03516483516484</v>
      </c>
      <c r="H866" s="129">
        <f t="shared" si="48"/>
        <v>0.00269574175824176</v>
      </c>
    </row>
    <row r="867" ht="15.3" customHeight="1" spans="1:8">
      <c r="A867" s="84" t="str">
        <f t="shared" si="47"/>
        <v>0</v>
      </c>
      <c r="B867" s="56">
        <v>2130502</v>
      </c>
      <c r="C867" s="102" t="s">
        <v>56</v>
      </c>
      <c r="D867" s="86"/>
      <c r="E867" s="86">
        <v>12</v>
      </c>
      <c r="F867" s="130">
        <v>0</v>
      </c>
      <c r="G867" s="129">
        <f t="shared" si="49"/>
        <v>0</v>
      </c>
      <c r="H867" s="129">
        <f t="shared" si="48"/>
        <v>0</v>
      </c>
    </row>
    <row r="868" ht="15.3" customHeight="1" spans="1:8">
      <c r="A868" s="84" t="str">
        <f t="shared" si="47"/>
        <v>0</v>
      </c>
      <c r="B868" s="56">
        <v>2130503</v>
      </c>
      <c r="C868" s="102" t="s">
        <v>58</v>
      </c>
      <c r="D868" s="86"/>
      <c r="E868" s="86">
        <v>0</v>
      </c>
      <c r="F868" s="130">
        <v>0</v>
      </c>
      <c r="G868" s="129">
        <f t="shared" si="49"/>
        <v>0</v>
      </c>
      <c r="H868" s="129">
        <f t="shared" si="48"/>
        <v>0</v>
      </c>
    </row>
    <row r="869" ht="15.3" customHeight="1" spans="1:8">
      <c r="A869" s="84" t="str">
        <f t="shared" si="47"/>
        <v>0</v>
      </c>
      <c r="B869" s="56">
        <v>2130504</v>
      </c>
      <c r="C869" s="102" t="s">
        <v>905</v>
      </c>
      <c r="D869" s="86"/>
      <c r="E869" s="86">
        <v>17867</v>
      </c>
      <c r="F869" s="130">
        <v>2872</v>
      </c>
      <c r="G869" s="129">
        <f t="shared" si="49"/>
        <v>0</v>
      </c>
      <c r="H869" s="129">
        <f t="shared" si="48"/>
        <v>0</v>
      </c>
    </row>
    <row r="870" ht="15.3" customHeight="1" spans="1:8">
      <c r="A870" s="84" t="str">
        <f t="shared" si="47"/>
        <v>0</v>
      </c>
      <c r="B870" s="56">
        <v>2130505</v>
      </c>
      <c r="C870" s="102" t="s">
        <v>906</v>
      </c>
      <c r="D870" s="86"/>
      <c r="E870" s="86">
        <v>14551</v>
      </c>
      <c r="F870" s="130">
        <v>8163</v>
      </c>
      <c r="G870" s="129">
        <f t="shared" si="49"/>
        <v>0</v>
      </c>
      <c r="H870" s="129">
        <f t="shared" si="48"/>
        <v>0</v>
      </c>
    </row>
    <row r="871" ht="15.3" customHeight="1" spans="1:8">
      <c r="A871" s="84" t="str">
        <f t="shared" si="47"/>
        <v>0</v>
      </c>
      <c r="B871" s="56">
        <v>2130506</v>
      </c>
      <c r="C871" s="102" t="s">
        <v>907</v>
      </c>
      <c r="D871" s="86"/>
      <c r="E871" s="86">
        <v>0</v>
      </c>
      <c r="F871" s="130">
        <v>0</v>
      </c>
      <c r="G871" s="129">
        <f t="shared" si="49"/>
        <v>0</v>
      </c>
      <c r="H871" s="129">
        <f t="shared" si="48"/>
        <v>0</v>
      </c>
    </row>
    <row r="872" ht="15.3" customHeight="1" spans="1:8">
      <c r="A872" s="84" t="str">
        <f t="shared" si="47"/>
        <v>0</v>
      </c>
      <c r="B872" s="56">
        <v>2130507</v>
      </c>
      <c r="C872" s="102" t="s">
        <v>908</v>
      </c>
      <c r="D872" s="86"/>
      <c r="E872" s="86">
        <v>350</v>
      </c>
      <c r="F872" s="130">
        <v>0</v>
      </c>
      <c r="G872" s="129">
        <f t="shared" si="49"/>
        <v>0</v>
      </c>
      <c r="H872" s="129">
        <f t="shared" si="48"/>
        <v>0</v>
      </c>
    </row>
    <row r="873" ht="15.3" customHeight="1" spans="1:8">
      <c r="A873" s="84" t="str">
        <f t="shared" si="47"/>
        <v>0</v>
      </c>
      <c r="B873" s="56">
        <v>2130508</v>
      </c>
      <c r="C873" s="102" t="s">
        <v>909</v>
      </c>
      <c r="D873" s="86"/>
      <c r="E873" s="86">
        <v>0</v>
      </c>
      <c r="F873" s="130">
        <v>0</v>
      </c>
      <c r="G873" s="129">
        <f t="shared" si="49"/>
        <v>0</v>
      </c>
      <c r="H873" s="129">
        <f t="shared" si="48"/>
        <v>0</v>
      </c>
    </row>
    <row r="874" ht="15.3" customHeight="1" spans="1:8">
      <c r="A874" s="84" t="str">
        <f t="shared" si="47"/>
        <v>5</v>
      </c>
      <c r="B874" s="56">
        <v>2130550</v>
      </c>
      <c r="C874" s="102" t="s">
        <v>72</v>
      </c>
      <c r="D874" s="86"/>
      <c r="E874" s="86">
        <v>0</v>
      </c>
      <c r="F874" s="130">
        <v>0</v>
      </c>
      <c r="G874" s="129">
        <f t="shared" si="49"/>
        <v>0</v>
      </c>
      <c r="H874" s="129">
        <f t="shared" si="48"/>
        <v>0</v>
      </c>
    </row>
    <row r="875" ht="15.3" customHeight="1" spans="1:8">
      <c r="A875" s="84" t="str">
        <f t="shared" si="47"/>
        <v>9</v>
      </c>
      <c r="B875" s="56">
        <v>2130599</v>
      </c>
      <c r="C875" s="102" t="s">
        <v>910</v>
      </c>
      <c r="D875" s="86">
        <v>18438</v>
      </c>
      <c r="E875" s="86">
        <v>9625</v>
      </c>
      <c r="F875" s="130">
        <v>5810</v>
      </c>
      <c r="G875" s="129">
        <f t="shared" si="49"/>
        <v>0.315110098709188</v>
      </c>
      <c r="H875" s="129">
        <f t="shared" si="48"/>
        <v>3.27387115542013e-5</v>
      </c>
    </row>
    <row r="876" ht="15.3" customHeight="1" spans="1:8">
      <c r="A876" s="84" t="str">
        <f t="shared" si="47"/>
        <v/>
      </c>
      <c r="B876" s="56">
        <v>21307</v>
      </c>
      <c r="C876" s="102" t="s">
        <v>911</v>
      </c>
      <c r="D876" s="86">
        <f>SUM(D877:D882)</f>
        <v>10212</v>
      </c>
      <c r="E876" s="86">
        <f>SUM(E877:E882)</f>
        <v>12131</v>
      </c>
      <c r="F876" s="130">
        <f>SUM(F877:F882)</f>
        <v>11697</v>
      </c>
      <c r="G876" s="129">
        <f t="shared" si="49"/>
        <v>1.14541715628672</v>
      </c>
      <c r="H876" s="129">
        <f t="shared" si="48"/>
        <v>9.44206707020626e-5</v>
      </c>
    </row>
    <row r="877" ht="15.3" customHeight="1" spans="1:8">
      <c r="A877" s="84" t="str">
        <f t="shared" si="47"/>
        <v>0</v>
      </c>
      <c r="B877" s="56">
        <v>2130701</v>
      </c>
      <c r="C877" s="102" t="s">
        <v>912</v>
      </c>
      <c r="D877" s="86">
        <v>1200</v>
      </c>
      <c r="E877" s="86">
        <v>3254</v>
      </c>
      <c r="F877" s="130">
        <v>2718</v>
      </c>
      <c r="G877" s="129">
        <f t="shared" si="49"/>
        <v>2.265</v>
      </c>
      <c r="H877" s="129">
        <f t="shared" si="48"/>
        <v>0.000696066379840197</v>
      </c>
    </row>
    <row r="878" ht="15.3" customHeight="1" spans="1:8">
      <c r="A878" s="84" t="str">
        <f t="shared" si="47"/>
        <v>0</v>
      </c>
      <c r="B878" s="56">
        <v>2130704</v>
      </c>
      <c r="C878" s="102" t="s">
        <v>913</v>
      </c>
      <c r="D878" s="86"/>
      <c r="E878" s="86">
        <v>0</v>
      </c>
      <c r="F878" s="130">
        <v>0</v>
      </c>
      <c r="G878" s="129">
        <f t="shared" si="49"/>
        <v>0</v>
      </c>
      <c r="H878" s="129">
        <f t="shared" si="48"/>
        <v>0</v>
      </c>
    </row>
    <row r="879" ht="15.3" customHeight="1" spans="1:8">
      <c r="A879" s="84" t="str">
        <f t="shared" si="47"/>
        <v>0</v>
      </c>
      <c r="B879" s="56">
        <v>2130705</v>
      </c>
      <c r="C879" s="102" t="s">
        <v>914</v>
      </c>
      <c r="D879" s="86">
        <v>9012</v>
      </c>
      <c r="E879" s="86">
        <v>8877</v>
      </c>
      <c r="F879" s="130">
        <v>8979</v>
      </c>
      <c r="G879" s="129">
        <f t="shared" si="49"/>
        <v>0.996338215712383</v>
      </c>
      <c r="H879" s="129">
        <f t="shared" si="48"/>
        <v>0.000112238167817099</v>
      </c>
    </row>
    <row r="880" ht="15.3" customHeight="1" spans="1:8">
      <c r="A880" s="84" t="str">
        <f t="shared" si="47"/>
        <v>0</v>
      </c>
      <c r="B880" s="56">
        <v>2130706</v>
      </c>
      <c r="C880" s="102" t="s">
        <v>915</v>
      </c>
      <c r="D880" s="86"/>
      <c r="E880" s="86">
        <v>0</v>
      </c>
      <c r="F880" s="130">
        <v>0</v>
      </c>
      <c r="G880" s="129">
        <f t="shared" si="49"/>
        <v>0</v>
      </c>
      <c r="H880" s="129">
        <f t="shared" si="48"/>
        <v>0</v>
      </c>
    </row>
    <row r="881" ht="15.3" customHeight="1" spans="1:8">
      <c r="A881" s="84" t="str">
        <f t="shared" si="47"/>
        <v>0</v>
      </c>
      <c r="B881" s="56">
        <v>2130707</v>
      </c>
      <c r="C881" s="102" t="s">
        <v>916</v>
      </c>
      <c r="D881" s="86"/>
      <c r="E881" s="86">
        <v>0</v>
      </c>
      <c r="F881" s="130">
        <v>0</v>
      </c>
      <c r="G881" s="129">
        <f t="shared" si="49"/>
        <v>0</v>
      </c>
      <c r="H881" s="129">
        <f t="shared" si="48"/>
        <v>0</v>
      </c>
    </row>
    <row r="882" ht="15.3" customHeight="1" spans="1:8">
      <c r="A882" s="84" t="str">
        <f t="shared" si="47"/>
        <v>9</v>
      </c>
      <c r="B882" s="56">
        <v>2130799</v>
      </c>
      <c r="C882" s="102" t="s">
        <v>917</v>
      </c>
      <c r="D882" s="86"/>
      <c r="E882" s="86">
        <v>0</v>
      </c>
      <c r="F882" s="130">
        <v>0</v>
      </c>
      <c r="G882" s="129">
        <f t="shared" si="49"/>
        <v>0</v>
      </c>
      <c r="H882" s="129">
        <f t="shared" si="48"/>
        <v>0</v>
      </c>
    </row>
    <row r="883" ht="15.3" customHeight="1" spans="1:8">
      <c r="A883" s="84" t="str">
        <f t="shared" si="47"/>
        <v/>
      </c>
      <c r="B883" s="56">
        <v>21308</v>
      </c>
      <c r="C883" s="102" t="s">
        <v>918</v>
      </c>
      <c r="D883" s="86">
        <f>SUM(D884:D888)</f>
        <v>1672</v>
      </c>
      <c r="E883" s="86">
        <f>SUM(E884:E888)</f>
        <v>6275</v>
      </c>
      <c r="F883" s="130">
        <f>SUM(F884:F888)</f>
        <v>1828</v>
      </c>
      <c r="G883" s="129">
        <f t="shared" si="49"/>
        <v>1.0933014354067</v>
      </c>
      <c r="H883" s="129">
        <f t="shared" si="48"/>
        <v>0.000174231304447283</v>
      </c>
    </row>
    <row r="884" ht="15.3" customHeight="1" spans="1:8">
      <c r="A884" s="84" t="str">
        <f t="shared" si="47"/>
        <v>0</v>
      </c>
      <c r="B884" s="56">
        <v>2130801</v>
      </c>
      <c r="C884" s="102" t="s">
        <v>919</v>
      </c>
      <c r="D884" s="86">
        <v>611</v>
      </c>
      <c r="E884" s="86">
        <v>1539</v>
      </c>
      <c r="F884" s="130">
        <v>0</v>
      </c>
      <c r="G884" s="129">
        <f t="shared" si="49"/>
        <v>0</v>
      </c>
      <c r="H884" s="129">
        <f t="shared" si="48"/>
        <v>0</v>
      </c>
    </row>
    <row r="885" ht="15.3" customHeight="1" spans="1:8">
      <c r="A885" s="84" t="str">
        <f t="shared" si="47"/>
        <v>0</v>
      </c>
      <c r="B885" s="56">
        <v>2130803</v>
      </c>
      <c r="C885" s="102" t="s">
        <v>920</v>
      </c>
      <c r="D885" s="86">
        <v>200</v>
      </c>
      <c r="E885" s="86">
        <v>4454</v>
      </c>
      <c r="F885" s="130">
        <v>1631</v>
      </c>
      <c r="G885" s="129">
        <f t="shared" si="49"/>
        <v>8.155</v>
      </c>
      <c r="H885" s="129">
        <f t="shared" si="48"/>
        <v>0.00183093848226313</v>
      </c>
    </row>
    <row r="886" ht="15.3" customHeight="1" spans="1:8">
      <c r="A886" s="84" t="str">
        <f t="shared" si="47"/>
        <v>0</v>
      </c>
      <c r="B886" s="56">
        <v>2130804</v>
      </c>
      <c r="C886" s="102" t="s">
        <v>921</v>
      </c>
      <c r="D886" s="86">
        <v>861</v>
      </c>
      <c r="E886" s="86">
        <v>231</v>
      </c>
      <c r="F886" s="130">
        <v>197</v>
      </c>
      <c r="G886" s="129">
        <f t="shared" si="49"/>
        <v>0.228803716608595</v>
      </c>
      <c r="H886" s="129">
        <f t="shared" si="48"/>
        <v>0.000990492279690886</v>
      </c>
    </row>
    <row r="887" ht="15.3" customHeight="1" spans="1:8">
      <c r="A887" s="84" t="str">
        <f t="shared" si="47"/>
        <v>0</v>
      </c>
      <c r="B887" s="56">
        <v>2130805</v>
      </c>
      <c r="C887" s="102" t="s">
        <v>922</v>
      </c>
      <c r="D887" s="86"/>
      <c r="E887" s="86">
        <v>0</v>
      </c>
      <c r="F887" s="130">
        <v>0</v>
      </c>
      <c r="G887" s="129">
        <f t="shared" si="49"/>
        <v>0</v>
      </c>
      <c r="H887" s="129">
        <f t="shared" si="48"/>
        <v>0</v>
      </c>
    </row>
    <row r="888" ht="15.3" customHeight="1" spans="1:8">
      <c r="A888" s="84" t="str">
        <f t="shared" si="47"/>
        <v>9</v>
      </c>
      <c r="B888" s="56">
        <v>2130899</v>
      </c>
      <c r="C888" s="102" t="s">
        <v>923</v>
      </c>
      <c r="D888" s="86"/>
      <c r="E888" s="86">
        <v>51</v>
      </c>
      <c r="F888" s="130">
        <v>0</v>
      </c>
      <c r="G888" s="129">
        <f t="shared" si="49"/>
        <v>0</v>
      </c>
      <c r="H888" s="129">
        <f t="shared" si="48"/>
        <v>0</v>
      </c>
    </row>
    <row r="889" ht="15.3" customHeight="1" spans="1:8">
      <c r="A889" s="84" t="str">
        <f t="shared" si="47"/>
        <v/>
      </c>
      <c r="B889" s="56">
        <v>21309</v>
      </c>
      <c r="C889" s="102" t="s">
        <v>924</v>
      </c>
      <c r="D889" s="86">
        <f>SUM(D890:D891)</f>
        <v>0</v>
      </c>
      <c r="E889" s="86">
        <f>SUM(E890:E891)</f>
        <v>0</v>
      </c>
      <c r="F889" s="130">
        <f>SUM(F890:F891)</f>
        <v>0</v>
      </c>
      <c r="G889" s="129">
        <f t="shared" si="49"/>
        <v>0</v>
      </c>
      <c r="H889" s="129">
        <f t="shared" si="48"/>
        <v>0</v>
      </c>
    </row>
    <row r="890" ht="15.3" customHeight="1" spans="1:8">
      <c r="A890" s="84" t="str">
        <f t="shared" si="47"/>
        <v>0</v>
      </c>
      <c r="B890" s="56">
        <v>2130901</v>
      </c>
      <c r="C890" s="102" t="s">
        <v>925</v>
      </c>
      <c r="D890" s="86"/>
      <c r="E890" s="86">
        <v>0</v>
      </c>
      <c r="F890" s="130">
        <v>0</v>
      </c>
      <c r="G890" s="129">
        <f t="shared" si="49"/>
        <v>0</v>
      </c>
      <c r="H890" s="129">
        <f t="shared" si="48"/>
        <v>0</v>
      </c>
    </row>
    <row r="891" ht="15.3" customHeight="1" spans="1:8">
      <c r="A891" s="84" t="str">
        <f t="shared" si="47"/>
        <v>9</v>
      </c>
      <c r="B891" s="56">
        <v>2130999</v>
      </c>
      <c r="C891" s="102" t="s">
        <v>926</v>
      </c>
      <c r="D891" s="86"/>
      <c r="E891" s="86">
        <v>0</v>
      </c>
      <c r="F891" s="130">
        <v>0</v>
      </c>
      <c r="G891" s="129">
        <f t="shared" si="49"/>
        <v>0</v>
      </c>
      <c r="H891" s="129">
        <f t="shared" si="48"/>
        <v>0</v>
      </c>
    </row>
    <row r="892" ht="15.3" customHeight="1" spans="1:8">
      <c r="A892" s="84" t="str">
        <f t="shared" si="47"/>
        <v/>
      </c>
      <c r="B892" s="56">
        <v>21399</v>
      </c>
      <c r="C892" s="102" t="s">
        <v>927</v>
      </c>
      <c r="D892" s="86">
        <f>SUM(D893:D894)</f>
        <v>0</v>
      </c>
      <c r="E892" s="86">
        <f>SUM(E893:E894)</f>
        <v>5969</v>
      </c>
      <c r="F892" s="130">
        <f>SUM(F893:F894)</f>
        <v>11600</v>
      </c>
      <c r="G892" s="129">
        <f t="shared" si="49"/>
        <v>0</v>
      </c>
      <c r="H892" s="129">
        <f t="shared" si="48"/>
        <v>0</v>
      </c>
    </row>
    <row r="893" ht="15.3" customHeight="1" spans="1:8">
      <c r="A893" s="84" t="str">
        <f t="shared" si="47"/>
        <v>0</v>
      </c>
      <c r="B893" s="56">
        <v>2139901</v>
      </c>
      <c r="C893" s="102" t="s">
        <v>928</v>
      </c>
      <c r="D893" s="86"/>
      <c r="E893" s="86">
        <v>0</v>
      </c>
      <c r="F893" s="130">
        <v>0</v>
      </c>
      <c r="G893" s="129">
        <f t="shared" si="49"/>
        <v>0</v>
      </c>
      <c r="H893" s="129">
        <f t="shared" si="48"/>
        <v>0</v>
      </c>
    </row>
    <row r="894" ht="15.3" customHeight="1" spans="1:8">
      <c r="A894" s="84" t="str">
        <f t="shared" si="47"/>
        <v>9</v>
      </c>
      <c r="B894" s="56">
        <v>2139999</v>
      </c>
      <c r="C894" s="102" t="s">
        <v>929</v>
      </c>
      <c r="D894" s="86"/>
      <c r="E894" s="86">
        <v>5969</v>
      </c>
      <c r="F894" s="130">
        <v>11600</v>
      </c>
      <c r="G894" s="129">
        <f t="shared" si="49"/>
        <v>0</v>
      </c>
      <c r="H894" s="129">
        <f t="shared" si="48"/>
        <v>0</v>
      </c>
    </row>
    <row r="895" ht="15.3" customHeight="1" spans="1:8">
      <c r="A895" s="84" t="str">
        <f t="shared" si="47"/>
        <v/>
      </c>
      <c r="B895" s="56">
        <v>214</v>
      </c>
      <c r="C895" s="102" t="s">
        <v>930</v>
      </c>
      <c r="D895" s="86">
        <f>SUM(D896,D918,D928,D938,D945)</f>
        <v>3989</v>
      </c>
      <c r="E895" s="86">
        <f>SUM(E896,E918,E928,E938,E945)</f>
        <v>11974</v>
      </c>
      <c r="F895" s="86">
        <f>SUM(F896,F918,F928,F938,F945)</f>
        <v>17257</v>
      </c>
      <c r="G895" s="129">
        <f t="shared" si="49"/>
        <v>4.32614690398596</v>
      </c>
      <c r="H895" s="129">
        <f t="shared" si="48"/>
        <v>0.000361295047936025</v>
      </c>
    </row>
    <row r="896" ht="15.3" customHeight="1" spans="1:8">
      <c r="A896" s="84" t="str">
        <f t="shared" si="47"/>
        <v/>
      </c>
      <c r="B896" s="56">
        <v>21401</v>
      </c>
      <c r="C896" s="102" t="s">
        <v>931</v>
      </c>
      <c r="D896" s="86">
        <f>SUM(D897:D917)</f>
        <v>3989</v>
      </c>
      <c r="E896" s="86">
        <f>SUM(E897:E917)</f>
        <v>11738</v>
      </c>
      <c r="F896" s="130">
        <f>SUM(F897:F917)</f>
        <v>17256</v>
      </c>
      <c r="G896" s="129">
        <f t="shared" si="49"/>
        <v>4.32589621459012</v>
      </c>
      <c r="H896" s="129">
        <f t="shared" si="48"/>
        <v>0.000368537758952984</v>
      </c>
    </row>
    <row r="897" ht="15.3" customHeight="1" spans="1:8">
      <c r="A897" s="84" t="str">
        <f t="shared" si="47"/>
        <v>0</v>
      </c>
      <c r="B897" s="56">
        <v>2140101</v>
      </c>
      <c r="C897" s="102" t="s">
        <v>54</v>
      </c>
      <c r="D897" s="86">
        <v>341</v>
      </c>
      <c r="E897" s="86">
        <v>367</v>
      </c>
      <c r="F897" s="130">
        <v>357</v>
      </c>
      <c r="G897" s="129">
        <f t="shared" si="49"/>
        <v>1.04692082111437</v>
      </c>
      <c r="H897" s="129">
        <f t="shared" si="48"/>
        <v>0.00285264528913997</v>
      </c>
    </row>
    <row r="898" ht="15.3" customHeight="1" spans="1:8">
      <c r="A898" s="84" t="str">
        <f t="shared" si="47"/>
        <v>0</v>
      </c>
      <c r="B898" s="56">
        <v>2140102</v>
      </c>
      <c r="C898" s="102" t="s">
        <v>56</v>
      </c>
      <c r="D898" s="86"/>
      <c r="E898" s="86">
        <v>1006</v>
      </c>
      <c r="F898" s="130">
        <v>0</v>
      </c>
      <c r="G898" s="129">
        <f t="shared" si="49"/>
        <v>0</v>
      </c>
      <c r="H898" s="129">
        <f t="shared" si="48"/>
        <v>0</v>
      </c>
    </row>
    <row r="899" ht="15.3" customHeight="1" spans="1:8">
      <c r="A899" s="84" t="str">
        <f t="shared" si="47"/>
        <v>0</v>
      </c>
      <c r="B899" s="56">
        <v>2140103</v>
      </c>
      <c r="C899" s="102" t="s">
        <v>58</v>
      </c>
      <c r="D899" s="86"/>
      <c r="E899" s="86">
        <v>0</v>
      </c>
      <c r="F899" s="130">
        <v>0</v>
      </c>
      <c r="G899" s="129">
        <f t="shared" si="49"/>
        <v>0</v>
      </c>
      <c r="H899" s="129">
        <f t="shared" si="48"/>
        <v>0</v>
      </c>
    </row>
    <row r="900" ht="15.3" customHeight="1" spans="1:8">
      <c r="A900" s="84" t="str">
        <f t="shared" ref="A900:A963" si="50">MID(B900,6,1)</f>
        <v>0</v>
      </c>
      <c r="B900" s="56">
        <v>2140104</v>
      </c>
      <c r="C900" s="102" t="s">
        <v>932</v>
      </c>
      <c r="D900" s="86"/>
      <c r="E900" s="86">
        <v>1211</v>
      </c>
      <c r="F900" s="130">
        <v>11844</v>
      </c>
      <c r="G900" s="129">
        <f t="shared" si="49"/>
        <v>0</v>
      </c>
      <c r="H900" s="129">
        <f t="shared" si="48"/>
        <v>0</v>
      </c>
    </row>
    <row r="901" ht="15.3" customHeight="1" spans="1:8">
      <c r="A901" s="84" t="str">
        <f t="shared" si="50"/>
        <v>0</v>
      </c>
      <c r="B901" s="56">
        <v>2140106</v>
      </c>
      <c r="C901" s="102" t="s">
        <v>933</v>
      </c>
      <c r="D901" s="86">
        <v>2790</v>
      </c>
      <c r="E901" s="86">
        <v>3828</v>
      </c>
      <c r="F901" s="130">
        <v>3835</v>
      </c>
      <c r="G901" s="129">
        <f t="shared" si="49"/>
        <v>1.37455197132616</v>
      </c>
      <c r="H901" s="129">
        <f t="shared" si="48"/>
        <v>0.000359078362415404</v>
      </c>
    </row>
    <row r="902" ht="15.3" customHeight="1" spans="1:8">
      <c r="A902" s="84" t="str">
        <f t="shared" si="50"/>
        <v>0</v>
      </c>
      <c r="B902" s="56">
        <v>2140109</v>
      </c>
      <c r="C902" s="102" t="s">
        <v>934</v>
      </c>
      <c r="D902" s="86"/>
      <c r="E902" s="86">
        <v>0</v>
      </c>
      <c r="F902" s="130">
        <v>0</v>
      </c>
      <c r="G902" s="129">
        <f t="shared" si="49"/>
        <v>0</v>
      </c>
      <c r="H902" s="129">
        <f t="shared" si="48"/>
        <v>0</v>
      </c>
    </row>
    <row r="903" ht="15.3" customHeight="1" spans="1:8">
      <c r="A903" s="84" t="str">
        <f t="shared" si="50"/>
        <v>1</v>
      </c>
      <c r="B903" s="56">
        <v>2140110</v>
      </c>
      <c r="C903" s="102" t="s">
        <v>935</v>
      </c>
      <c r="D903" s="86"/>
      <c r="E903" s="86">
        <v>557</v>
      </c>
      <c r="F903" s="130">
        <v>0</v>
      </c>
      <c r="G903" s="129">
        <f t="shared" si="49"/>
        <v>0</v>
      </c>
      <c r="H903" s="129">
        <f t="shared" si="48"/>
        <v>0</v>
      </c>
    </row>
    <row r="904" ht="15.3" customHeight="1" spans="1:8">
      <c r="A904" s="84" t="str">
        <f t="shared" si="50"/>
        <v>1</v>
      </c>
      <c r="B904" s="56">
        <v>2140111</v>
      </c>
      <c r="C904" s="102" t="s">
        <v>936</v>
      </c>
      <c r="D904" s="86"/>
      <c r="E904" s="86">
        <v>0</v>
      </c>
      <c r="F904" s="130">
        <v>0</v>
      </c>
      <c r="G904" s="129">
        <f t="shared" si="49"/>
        <v>0</v>
      </c>
      <c r="H904" s="129">
        <f t="shared" si="48"/>
        <v>0</v>
      </c>
    </row>
    <row r="905" ht="15.3" customHeight="1" spans="1:8">
      <c r="A905" s="84" t="str">
        <f t="shared" si="50"/>
        <v>1</v>
      </c>
      <c r="B905" s="56">
        <v>2140112</v>
      </c>
      <c r="C905" s="102" t="s">
        <v>937</v>
      </c>
      <c r="D905" s="86">
        <v>858</v>
      </c>
      <c r="E905" s="86">
        <v>1331</v>
      </c>
      <c r="F905" s="130">
        <v>991</v>
      </c>
      <c r="G905" s="129">
        <f t="shared" si="49"/>
        <v>1.15501165501165</v>
      </c>
      <c r="H905" s="129">
        <f t="shared" si="48"/>
        <v>0.000867777351624083</v>
      </c>
    </row>
    <row r="906" ht="15.3" customHeight="1" spans="1:8">
      <c r="A906" s="84" t="str">
        <f t="shared" si="50"/>
        <v>1</v>
      </c>
      <c r="B906" s="56">
        <v>2140114</v>
      </c>
      <c r="C906" s="102" t="s">
        <v>938</v>
      </c>
      <c r="D906" s="86"/>
      <c r="E906" s="86">
        <v>0</v>
      </c>
      <c r="F906" s="130">
        <v>0</v>
      </c>
      <c r="G906" s="129">
        <f t="shared" si="49"/>
        <v>0</v>
      </c>
      <c r="H906" s="129">
        <f t="shared" si="48"/>
        <v>0</v>
      </c>
    </row>
    <row r="907" ht="15.3" customHeight="1" spans="1:8">
      <c r="A907" s="84" t="str">
        <f t="shared" si="50"/>
        <v>2</v>
      </c>
      <c r="B907" s="56">
        <v>2140122</v>
      </c>
      <c r="C907" s="102" t="s">
        <v>939</v>
      </c>
      <c r="D907" s="86"/>
      <c r="E907" s="86">
        <v>0</v>
      </c>
      <c r="F907" s="130">
        <v>0</v>
      </c>
      <c r="G907" s="129">
        <f t="shared" si="49"/>
        <v>0</v>
      </c>
      <c r="H907" s="129">
        <f t="shared" si="48"/>
        <v>0</v>
      </c>
    </row>
    <row r="908" ht="15.3" customHeight="1" spans="1:8">
      <c r="A908" s="84" t="str">
        <f t="shared" si="50"/>
        <v>2</v>
      </c>
      <c r="B908" s="56">
        <v>2140123</v>
      </c>
      <c r="C908" s="102" t="s">
        <v>940</v>
      </c>
      <c r="D908" s="86"/>
      <c r="E908" s="86">
        <v>0</v>
      </c>
      <c r="F908" s="130">
        <v>0</v>
      </c>
      <c r="G908" s="129">
        <f t="shared" si="49"/>
        <v>0</v>
      </c>
      <c r="H908" s="129">
        <f t="shared" si="48"/>
        <v>0</v>
      </c>
    </row>
    <row r="909" ht="15.3" customHeight="1" spans="1:8">
      <c r="A909" s="84" t="str">
        <f t="shared" si="50"/>
        <v>2</v>
      </c>
      <c r="B909" s="56">
        <v>2140127</v>
      </c>
      <c r="C909" s="102" t="s">
        <v>941</v>
      </c>
      <c r="D909" s="86"/>
      <c r="E909" s="86">
        <v>0</v>
      </c>
      <c r="F909" s="130">
        <v>0</v>
      </c>
      <c r="G909" s="129">
        <f t="shared" si="49"/>
        <v>0</v>
      </c>
      <c r="H909" s="129">
        <f t="shared" si="48"/>
        <v>0</v>
      </c>
    </row>
    <row r="910" ht="15.3" customHeight="1" spans="1:8">
      <c r="A910" s="84" t="str">
        <f t="shared" si="50"/>
        <v>2</v>
      </c>
      <c r="B910" s="56">
        <v>2140128</v>
      </c>
      <c r="C910" s="102" t="s">
        <v>942</v>
      </c>
      <c r="D910" s="86"/>
      <c r="E910" s="86">
        <v>0</v>
      </c>
      <c r="F910" s="130">
        <v>0</v>
      </c>
      <c r="G910" s="129">
        <f t="shared" si="49"/>
        <v>0</v>
      </c>
      <c r="H910" s="129">
        <f t="shared" si="48"/>
        <v>0</v>
      </c>
    </row>
    <row r="911" ht="15.3" customHeight="1" spans="1:8">
      <c r="A911" s="84" t="str">
        <f t="shared" si="50"/>
        <v>2</v>
      </c>
      <c r="B911" s="56">
        <v>2140129</v>
      </c>
      <c r="C911" s="102" t="s">
        <v>943</v>
      </c>
      <c r="D911" s="86"/>
      <c r="E911" s="86">
        <v>0</v>
      </c>
      <c r="F911" s="130">
        <v>0</v>
      </c>
      <c r="G911" s="129">
        <f t="shared" si="49"/>
        <v>0</v>
      </c>
      <c r="H911" s="129">
        <f t="shared" si="48"/>
        <v>0</v>
      </c>
    </row>
    <row r="912" ht="15.3" customHeight="1" spans="1:8">
      <c r="A912" s="84" t="str">
        <f t="shared" si="50"/>
        <v>3</v>
      </c>
      <c r="B912" s="56">
        <v>2140130</v>
      </c>
      <c r="C912" s="102" t="s">
        <v>944</v>
      </c>
      <c r="D912" s="86"/>
      <c r="E912" s="86">
        <v>0</v>
      </c>
      <c r="F912" s="130">
        <v>0</v>
      </c>
      <c r="G912" s="129">
        <f t="shared" si="49"/>
        <v>0</v>
      </c>
      <c r="H912" s="129">
        <f t="shared" si="48"/>
        <v>0</v>
      </c>
    </row>
    <row r="913" ht="15.3" customHeight="1" spans="1:8">
      <c r="A913" s="84" t="str">
        <f t="shared" si="50"/>
        <v>3</v>
      </c>
      <c r="B913" s="56">
        <v>2140131</v>
      </c>
      <c r="C913" s="102" t="s">
        <v>945</v>
      </c>
      <c r="D913" s="86"/>
      <c r="E913" s="86">
        <v>0</v>
      </c>
      <c r="F913" s="130">
        <v>0</v>
      </c>
      <c r="G913" s="129">
        <f t="shared" si="49"/>
        <v>0</v>
      </c>
      <c r="H913" s="129">
        <f t="shared" si="48"/>
        <v>0</v>
      </c>
    </row>
    <row r="914" ht="15.3" customHeight="1" spans="1:8">
      <c r="A914" s="84" t="str">
        <f t="shared" si="50"/>
        <v>3</v>
      </c>
      <c r="B914" s="56">
        <v>2140133</v>
      </c>
      <c r="C914" s="102" t="s">
        <v>946</v>
      </c>
      <c r="D914" s="86"/>
      <c r="E914" s="86">
        <v>0</v>
      </c>
      <c r="F914" s="130">
        <v>0</v>
      </c>
      <c r="G914" s="129">
        <f t="shared" si="49"/>
        <v>0</v>
      </c>
      <c r="H914" s="129">
        <f t="shared" si="48"/>
        <v>0</v>
      </c>
    </row>
    <row r="915" ht="15.3" customHeight="1" spans="1:8">
      <c r="A915" s="84" t="str">
        <f t="shared" si="50"/>
        <v>3</v>
      </c>
      <c r="B915" s="56">
        <v>2140136</v>
      </c>
      <c r="C915" s="102" t="s">
        <v>947</v>
      </c>
      <c r="D915" s="86"/>
      <c r="E915" s="86">
        <v>0</v>
      </c>
      <c r="F915" s="130">
        <v>0</v>
      </c>
      <c r="G915" s="129">
        <f t="shared" si="49"/>
        <v>0</v>
      </c>
      <c r="H915" s="129">
        <f t="shared" si="48"/>
        <v>0</v>
      </c>
    </row>
    <row r="916" ht="15.3" customHeight="1" spans="1:8">
      <c r="A916" s="84" t="str">
        <f t="shared" si="50"/>
        <v>3</v>
      </c>
      <c r="B916" s="56">
        <v>2140138</v>
      </c>
      <c r="C916" s="102" t="s">
        <v>948</v>
      </c>
      <c r="D916" s="86"/>
      <c r="E916" s="86">
        <v>0</v>
      </c>
      <c r="F916" s="130">
        <v>0</v>
      </c>
      <c r="G916" s="129">
        <f t="shared" si="49"/>
        <v>0</v>
      </c>
      <c r="H916" s="129">
        <f t="shared" si="48"/>
        <v>0</v>
      </c>
    </row>
    <row r="917" ht="15.3" customHeight="1" spans="1:8">
      <c r="A917" s="84" t="str">
        <f t="shared" si="50"/>
        <v>9</v>
      </c>
      <c r="B917" s="56">
        <v>2140199</v>
      </c>
      <c r="C917" s="102" t="s">
        <v>949</v>
      </c>
      <c r="D917" s="86"/>
      <c r="E917" s="86">
        <f>2810+628</f>
        <v>3438</v>
      </c>
      <c r="F917" s="130">
        <v>229</v>
      </c>
      <c r="G917" s="129">
        <f t="shared" si="49"/>
        <v>0</v>
      </c>
      <c r="H917" s="129">
        <f t="shared" si="48"/>
        <v>0</v>
      </c>
    </row>
    <row r="918" ht="15.3" customHeight="1" spans="1:8">
      <c r="A918" s="84" t="str">
        <f t="shared" si="50"/>
        <v/>
      </c>
      <c r="B918" s="56">
        <v>21402</v>
      </c>
      <c r="C918" s="102" t="s">
        <v>950</v>
      </c>
      <c r="D918" s="86">
        <f>SUM(D919:D927)</f>
        <v>0</v>
      </c>
      <c r="E918" s="86">
        <f>SUM(E919:E927)</f>
        <v>3</v>
      </c>
      <c r="F918" s="130">
        <f>SUM(F919:F927)</f>
        <v>1</v>
      </c>
      <c r="G918" s="129">
        <f t="shared" si="49"/>
        <v>0</v>
      </c>
      <c r="H918" s="129">
        <f t="shared" si="48"/>
        <v>0</v>
      </c>
    </row>
    <row r="919" ht="15.3" customHeight="1" spans="1:8">
      <c r="A919" s="84" t="str">
        <f t="shared" si="50"/>
        <v>0</v>
      </c>
      <c r="B919" s="56">
        <v>2140201</v>
      </c>
      <c r="C919" s="102" t="s">
        <v>54</v>
      </c>
      <c r="D919" s="86"/>
      <c r="E919" s="86">
        <v>0</v>
      </c>
      <c r="F919" s="130">
        <v>0</v>
      </c>
      <c r="G919" s="129">
        <f t="shared" si="49"/>
        <v>0</v>
      </c>
      <c r="H919" s="129">
        <f t="shared" si="48"/>
        <v>0</v>
      </c>
    </row>
    <row r="920" ht="15.3" customHeight="1" spans="1:8">
      <c r="A920" s="84" t="str">
        <f t="shared" si="50"/>
        <v>0</v>
      </c>
      <c r="B920" s="56">
        <v>2140202</v>
      </c>
      <c r="C920" s="102" t="s">
        <v>56</v>
      </c>
      <c r="D920" s="86"/>
      <c r="E920" s="86">
        <v>0</v>
      </c>
      <c r="F920" s="130">
        <v>0</v>
      </c>
      <c r="G920" s="129">
        <f t="shared" si="49"/>
        <v>0</v>
      </c>
      <c r="H920" s="129">
        <f t="shared" si="48"/>
        <v>0</v>
      </c>
    </row>
    <row r="921" ht="15.3" customHeight="1" spans="1:8">
      <c r="A921" s="84" t="str">
        <f t="shared" si="50"/>
        <v>0</v>
      </c>
      <c r="B921" s="56">
        <v>2140203</v>
      </c>
      <c r="C921" s="102" t="s">
        <v>58</v>
      </c>
      <c r="D921" s="86"/>
      <c r="E921" s="86">
        <v>0</v>
      </c>
      <c r="F921" s="130">
        <v>0</v>
      </c>
      <c r="G921" s="129">
        <f t="shared" si="49"/>
        <v>0</v>
      </c>
      <c r="H921" s="129">
        <f t="shared" ref="H921:H944" si="51">IFERROR(G921/E921,0)</f>
        <v>0</v>
      </c>
    </row>
    <row r="922" ht="15.3" customHeight="1" spans="1:8">
      <c r="A922" s="84" t="str">
        <f t="shared" si="50"/>
        <v>0</v>
      </c>
      <c r="B922" s="56">
        <v>2140204</v>
      </c>
      <c r="C922" s="102" t="s">
        <v>951</v>
      </c>
      <c r="D922" s="86"/>
      <c r="E922" s="86">
        <v>0</v>
      </c>
      <c r="F922" s="130">
        <v>0</v>
      </c>
      <c r="G922" s="129">
        <f t="shared" ref="G922:G944" si="52">IFERROR(F922/D922,0)</f>
        <v>0</v>
      </c>
      <c r="H922" s="129">
        <f t="shared" si="51"/>
        <v>0</v>
      </c>
    </row>
    <row r="923" ht="15.3" customHeight="1" spans="1:8">
      <c r="A923" s="84" t="str">
        <f t="shared" si="50"/>
        <v>0</v>
      </c>
      <c r="B923" s="56">
        <v>2140205</v>
      </c>
      <c r="C923" s="102" t="s">
        <v>952</v>
      </c>
      <c r="D923" s="86"/>
      <c r="E923" s="86">
        <v>0</v>
      </c>
      <c r="F923" s="130">
        <v>0</v>
      </c>
      <c r="G923" s="129">
        <f t="shared" si="52"/>
        <v>0</v>
      </c>
      <c r="H923" s="129">
        <f t="shared" si="51"/>
        <v>0</v>
      </c>
    </row>
    <row r="924" ht="15.3" customHeight="1" spans="1:8">
      <c r="A924" s="84" t="str">
        <f t="shared" si="50"/>
        <v>0</v>
      </c>
      <c r="B924" s="56">
        <v>2140206</v>
      </c>
      <c r="C924" s="102" t="s">
        <v>953</v>
      </c>
      <c r="D924" s="86"/>
      <c r="E924" s="86">
        <v>3</v>
      </c>
      <c r="F924" s="130">
        <v>1</v>
      </c>
      <c r="G924" s="129">
        <f t="shared" si="52"/>
        <v>0</v>
      </c>
      <c r="H924" s="129">
        <f t="shared" si="51"/>
        <v>0</v>
      </c>
    </row>
    <row r="925" ht="15.3" customHeight="1" spans="1:8">
      <c r="A925" s="84" t="str">
        <f t="shared" si="50"/>
        <v>0</v>
      </c>
      <c r="B925" s="56">
        <v>2140207</v>
      </c>
      <c r="C925" s="102" t="s">
        <v>954</v>
      </c>
      <c r="D925" s="86"/>
      <c r="E925" s="86">
        <v>0</v>
      </c>
      <c r="F925" s="130">
        <v>0</v>
      </c>
      <c r="G925" s="129">
        <f t="shared" si="52"/>
        <v>0</v>
      </c>
      <c r="H925" s="129">
        <f t="shared" si="51"/>
        <v>0</v>
      </c>
    </row>
    <row r="926" ht="15.3" customHeight="1" spans="1:8">
      <c r="A926" s="84" t="str">
        <f t="shared" si="50"/>
        <v>0</v>
      </c>
      <c r="B926" s="56">
        <v>2140208</v>
      </c>
      <c r="C926" s="102" t="s">
        <v>955</v>
      </c>
      <c r="D926" s="86"/>
      <c r="E926" s="86">
        <v>0</v>
      </c>
      <c r="F926" s="130">
        <v>0</v>
      </c>
      <c r="G926" s="129">
        <f t="shared" si="52"/>
        <v>0</v>
      </c>
      <c r="H926" s="129">
        <f t="shared" si="51"/>
        <v>0</v>
      </c>
    </row>
    <row r="927" ht="15.3" customHeight="1" spans="1:8">
      <c r="A927" s="84" t="str">
        <f t="shared" si="50"/>
        <v>9</v>
      </c>
      <c r="B927" s="56">
        <v>2140299</v>
      </c>
      <c r="C927" s="102" t="s">
        <v>956</v>
      </c>
      <c r="D927" s="86"/>
      <c r="E927" s="86">
        <v>0</v>
      </c>
      <c r="F927" s="130">
        <v>0</v>
      </c>
      <c r="G927" s="129">
        <f t="shared" si="52"/>
        <v>0</v>
      </c>
      <c r="H927" s="129">
        <f t="shared" si="51"/>
        <v>0</v>
      </c>
    </row>
    <row r="928" ht="15.3" customHeight="1" spans="1:8">
      <c r="A928" s="84" t="str">
        <f t="shared" si="50"/>
        <v/>
      </c>
      <c r="B928" s="56">
        <v>21403</v>
      </c>
      <c r="C928" s="102" t="s">
        <v>957</v>
      </c>
      <c r="D928" s="86">
        <f>SUM(D929:D937)</f>
        <v>0</v>
      </c>
      <c r="E928" s="86">
        <f>SUM(E929:E937)</f>
        <v>0</v>
      </c>
      <c r="F928" s="130">
        <f>SUM(F929:F937)</f>
        <v>0</v>
      </c>
      <c r="G928" s="129">
        <f t="shared" si="52"/>
        <v>0</v>
      </c>
      <c r="H928" s="129">
        <f t="shared" si="51"/>
        <v>0</v>
      </c>
    </row>
    <row r="929" ht="15.3" customHeight="1" spans="1:8">
      <c r="A929" s="84" t="str">
        <f t="shared" si="50"/>
        <v>0</v>
      </c>
      <c r="B929" s="56">
        <v>2140301</v>
      </c>
      <c r="C929" s="102" t="s">
        <v>54</v>
      </c>
      <c r="D929" s="86"/>
      <c r="E929" s="86">
        <v>0</v>
      </c>
      <c r="F929" s="130">
        <v>0</v>
      </c>
      <c r="G929" s="129">
        <f t="shared" si="52"/>
        <v>0</v>
      </c>
      <c r="H929" s="129">
        <f t="shared" si="51"/>
        <v>0</v>
      </c>
    </row>
    <row r="930" ht="15.3" customHeight="1" spans="1:8">
      <c r="A930" s="84" t="str">
        <f t="shared" si="50"/>
        <v>0</v>
      </c>
      <c r="B930" s="56">
        <v>2140302</v>
      </c>
      <c r="C930" s="102" t="s">
        <v>56</v>
      </c>
      <c r="D930" s="86"/>
      <c r="E930" s="86">
        <v>0</v>
      </c>
      <c r="F930" s="130">
        <v>0</v>
      </c>
      <c r="G930" s="129">
        <f t="shared" si="52"/>
        <v>0</v>
      </c>
      <c r="H930" s="129">
        <f t="shared" si="51"/>
        <v>0</v>
      </c>
    </row>
    <row r="931" ht="15.3" customHeight="1" spans="1:8">
      <c r="A931" s="84" t="str">
        <f t="shared" si="50"/>
        <v>0</v>
      </c>
      <c r="B931" s="56">
        <v>2140303</v>
      </c>
      <c r="C931" s="102" t="s">
        <v>58</v>
      </c>
      <c r="D931" s="86"/>
      <c r="E931" s="86">
        <v>0</v>
      </c>
      <c r="F931" s="130">
        <v>0</v>
      </c>
      <c r="G931" s="129">
        <f t="shared" si="52"/>
        <v>0</v>
      </c>
      <c r="H931" s="129">
        <f t="shared" si="51"/>
        <v>0</v>
      </c>
    </row>
    <row r="932" ht="15.3" customHeight="1" spans="1:8">
      <c r="A932" s="84" t="str">
        <f t="shared" si="50"/>
        <v>0</v>
      </c>
      <c r="B932" s="56">
        <v>2140304</v>
      </c>
      <c r="C932" s="102" t="s">
        <v>958</v>
      </c>
      <c r="D932" s="86"/>
      <c r="E932" s="86">
        <v>0</v>
      </c>
      <c r="F932" s="130">
        <v>0</v>
      </c>
      <c r="G932" s="129">
        <f t="shared" si="52"/>
        <v>0</v>
      </c>
      <c r="H932" s="129">
        <f t="shared" si="51"/>
        <v>0</v>
      </c>
    </row>
    <row r="933" ht="15.3" customHeight="1" spans="1:8">
      <c r="A933" s="84" t="str">
        <f t="shared" si="50"/>
        <v>0</v>
      </c>
      <c r="B933" s="56">
        <v>2140305</v>
      </c>
      <c r="C933" s="102" t="s">
        <v>959</v>
      </c>
      <c r="D933" s="86"/>
      <c r="E933" s="86">
        <v>0</v>
      </c>
      <c r="F933" s="130">
        <v>0</v>
      </c>
      <c r="G933" s="129">
        <f t="shared" si="52"/>
        <v>0</v>
      </c>
      <c r="H933" s="129">
        <f t="shared" si="51"/>
        <v>0</v>
      </c>
    </row>
    <row r="934" ht="15.3" customHeight="1" spans="1:8">
      <c r="A934" s="84" t="str">
        <f t="shared" si="50"/>
        <v>0</v>
      </c>
      <c r="B934" s="56">
        <v>2140306</v>
      </c>
      <c r="C934" s="102" t="s">
        <v>960</v>
      </c>
      <c r="D934" s="86"/>
      <c r="E934" s="86">
        <v>0</v>
      </c>
      <c r="F934" s="130">
        <v>0</v>
      </c>
      <c r="G934" s="129">
        <f t="shared" si="52"/>
        <v>0</v>
      </c>
      <c r="H934" s="129">
        <f t="shared" si="51"/>
        <v>0</v>
      </c>
    </row>
    <row r="935" ht="15.3" customHeight="1" spans="1:8">
      <c r="A935" s="84" t="str">
        <f t="shared" si="50"/>
        <v>0</v>
      </c>
      <c r="B935" s="56">
        <v>2140307</v>
      </c>
      <c r="C935" s="102" t="s">
        <v>961</v>
      </c>
      <c r="D935" s="86"/>
      <c r="E935" s="86">
        <v>0</v>
      </c>
      <c r="F935" s="130">
        <v>0</v>
      </c>
      <c r="G935" s="129">
        <f t="shared" si="52"/>
        <v>0</v>
      </c>
      <c r="H935" s="129">
        <f t="shared" si="51"/>
        <v>0</v>
      </c>
    </row>
    <row r="936" ht="15.3" customHeight="1" spans="1:8">
      <c r="A936" s="84" t="str">
        <f t="shared" si="50"/>
        <v>0</v>
      </c>
      <c r="B936" s="56">
        <v>2140308</v>
      </c>
      <c r="C936" s="102" t="s">
        <v>962</v>
      </c>
      <c r="D936" s="86"/>
      <c r="E936" s="86">
        <v>0</v>
      </c>
      <c r="F936" s="130">
        <v>0</v>
      </c>
      <c r="G936" s="129">
        <f t="shared" si="52"/>
        <v>0</v>
      </c>
      <c r="H936" s="129">
        <f t="shared" si="51"/>
        <v>0</v>
      </c>
    </row>
    <row r="937" ht="15.3" customHeight="1" spans="1:8">
      <c r="A937" s="84" t="str">
        <f t="shared" si="50"/>
        <v>9</v>
      </c>
      <c r="B937" s="56">
        <v>2140399</v>
      </c>
      <c r="C937" s="102" t="s">
        <v>963</v>
      </c>
      <c r="D937" s="86"/>
      <c r="E937" s="86">
        <v>0</v>
      </c>
      <c r="F937" s="130">
        <v>0</v>
      </c>
      <c r="G937" s="129">
        <f t="shared" si="52"/>
        <v>0</v>
      </c>
      <c r="H937" s="129">
        <f t="shared" si="51"/>
        <v>0</v>
      </c>
    </row>
    <row r="938" ht="15.3" customHeight="1" spans="1:8">
      <c r="A938" s="84" t="str">
        <f t="shared" si="50"/>
        <v/>
      </c>
      <c r="B938" s="56">
        <v>21405</v>
      </c>
      <c r="C938" s="102" t="s">
        <v>964</v>
      </c>
      <c r="D938" s="86">
        <f>SUM(D939:D944)</f>
        <v>0</v>
      </c>
      <c r="E938" s="86">
        <f>SUM(E939:E944)</f>
        <v>0</v>
      </c>
      <c r="F938" s="130">
        <f>SUM(F939:F944)</f>
        <v>0</v>
      </c>
      <c r="G938" s="129">
        <f t="shared" si="52"/>
        <v>0</v>
      </c>
      <c r="H938" s="129">
        <f t="shared" si="51"/>
        <v>0</v>
      </c>
    </row>
    <row r="939" ht="15.3" customHeight="1" spans="1:8">
      <c r="A939" s="84" t="str">
        <f t="shared" si="50"/>
        <v>0</v>
      </c>
      <c r="B939" s="56">
        <v>2140501</v>
      </c>
      <c r="C939" s="102" t="s">
        <v>54</v>
      </c>
      <c r="D939" s="86"/>
      <c r="E939" s="86">
        <v>0</v>
      </c>
      <c r="F939" s="130">
        <v>0</v>
      </c>
      <c r="G939" s="129">
        <f t="shared" si="52"/>
        <v>0</v>
      </c>
      <c r="H939" s="129">
        <f t="shared" si="51"/>
        <v>0</v>
      </c>
    </row>
    <row r="940" ht="15.3" customHeight="1" spans="1:8">
      <c r="A940" s="84" t="str">
        <f t="shared" si="50"/>
        <v>0</v>
      </c>
      <c r="B940" s="56">
        <v>2140502</v>
      </c>
      <c r="C940" s="102" t="s">
        <v>56</v>
      </c>
      <c r="D940" s="86"/>
      <c r="E940" s="86">
        <v>0</v>
      </c>
      <c r="F940" s="130">
        <v>0</v>
      </c>
      <c r="G940" s="129">
        <f t="shared" si="52"/>
        <v>0</v>
      </c>
      <c r="H940" s="129">
        <f t="shared" si="51"/>
        <v>0</v>
      </c>
    </row>
    <row r="941" ht="15.3" customHeight="1" spans="1:8">
      <c r="A941" s="84" t="str">
        <f t="shared" si="50"/>
        <v>0</v>
      </c>
      <c r="B941" s="56">
        <v>2140503</v>
      </c>
      <c r="C941" s="102" t="s">
        <v>58</v>
      </c>
      <c r="D941" s="86"/>
      <c r="E941" s="86">
        <v>0</v>
      </c>
      <c r="F941" s="130">
        <v>0</v>
      </c>
      <c r="G941" s="129">
        <f t="shared" si="52"/>
        <v>0</v>
      </c>
      <c r="H941" s="129">
        <f t="shared" si="51"/>
        <v>0</v>
      </c>
    </row>
    <row r="942" ht="15.3" customHeight="1" spans="1:8">
      <c r="A942" s="84" t="str">
        <f t="shared" si="50"/>
        <v>0</v>
      </c>
      <c r="B942" s="56">
        <v>2140504</v>
      </c>
      <c r="C942" s="102" t="s">
        <v>955</v>
      </c>
      <c r="D942" s="86"/>
      <c r="E942" s="86">
        <v>0</v>
      </c>
      <c r="F942" s="130">
        <v>0</v>
      </c>
      <c r="G942" s="129">
        <f t="shared" si="52"/>
        <v>0</v>
      </c>
      <c r="H942" s="129">
        <f t="shared" si="51"/>
        <v>0</v>
      </c>
    </row>
    <row r="943" ht="15.3" customHeight="1" spans="1:8">
      <c r="A943" s="84" t="str">
        <f t="shared" si="50"/>
        <v>0</v>
      </c>
      <c r="B943" s="56">
        <v>2140505</v>
      </c>
      <c r="C943" s="102" t="s">
        <v>965</v>
      </c>
      <c r="D943" s="86"/>
      <c r="E943" s="86">
        <v>0</v>
      </c>
      <c r="F943" s="130">
        <v>0</v>
      </c>
      <c r="G943" s="129">
        <f t="shared" si="52"/>
        <v>0</v>
      </c>
      <c r="H943" s="129">
        <f t="shared" si="51"/>
        <v>0</v>
      </c>
    </row>
    <row r="944" ht="15.3" customHeight="1" spans="1:8">
      <c r="A944" s="84" t="str">
        <f t="shared" si="50"/>
        <v>9</v>
      </c>
      <c r="B944" s="56">
        <v>2140599</v>
      </c>
      <c r="C944" s="102" t="s">
        <v>966</v>
      </c>
      <c r="D944" s="86"/>
      <c r="E944" s="86">
        <v>0</v>
      </c>
      <c r="F944" s="130">
        <v>0</v>
      </c>
      <c r="G944" s="129">
        <f t="shared" si="52"/>
        <v>0</v>
      </c>
      <c r="H944" s="129">
        <f t="shared" si="51"/>
        <v>0</v>
      </c>
    </row>
    <row r="945" ht="15.3" customHeight="1" spans="1:8">
      <c r="A945" s="84" t="str">
        <f t="shared" si="50"/>
        <v/>
      </c>
      <c r="B945" s="56">
        <v>21499</v>
      </c>
      <c r="C945" s="102" t="s">
        <v>972</v>
      </c>
      <c r="D945" s="86">
        <f>SUM(D946:D947)</f>
        <v>0</v>
      </c>
      <c r="E945" s="86">
        <f>SUM(E946:E947)</f>
        <v>233</v>
      </c>
      <c r="F945" s="130">
        <f>SUM(F946:F947)</f>
        <v>0</v>
      </c>
      <c r="G945" s="129">
        <f t="shared" ref="G945:G980" si="53">IFERROR(F945/D945,0)</f>
        <v>0</v>
      </c>
      <c r="H945" s="129">
        <f t="shared" ref="H945:H979" si="54">IFERROR(G945/E945,0)</f>
        <v>0</v>
      </c>
    </row>
    <row r="946" ht="15.3" customHeight="1" spans="1:8">
      <c r="A946" s="84" t="str">
        <f t="shared" si="50"/>
        <v>0</v>
      </c>
      <c r="B946" s="56">
        <v>2149901</v>
      </c>
      <c r="C946" s="102" t="s">
        <v>973</v>
      </c>
      <c r="D946" s="86"/>
      <c r="E946" s="86">
        <v>233</v>
      </c>
      <c r="F946" s="130">
        <v>0</v>
      </c>
      <c r="G946" s="129">
        <f t="shared" si="53"/>
        <v>0</v>
      </c>
      <c r="H946" s="129">
        <f t="shared" si="54"/>
        <v>0</v>
      </c>
    </row>
    <row r="947" ht="15.3" customHeight="1" spans="1:8">
      <c r="A947" s="84" t="str">
        <f t="shared" si="50"/>
        <v>9</v>
      </c>
      <c r="B947" s="56">
        <v>2149999</v>
      </c>
      <c r="C947" s="102" t="s">
        <v>974</v>
      </c>
      <c r="D947" s="86"/>
      <c r="E947" s="86">
        <v>0</v>
      </c>
      <c r="F947" s="130">
        <v>0</v>
      </c>
      <c r="G947" s="129">
        <f t="shared" si="53"/>
        <v>0</v>
      </c>
      <c r="H947" s="129">
        <f t="shared" si="54"/>
        <v>0</v>
      </c>
    </row>
    <row r="948" ht="15.3" customHeight="1" spans="1:8">
      <c r="A948" s="84" t="str">
        <f t="shared" si="50"/>
        <v/>
      </c>
      <c r="B948" s="56">
        <v>215</v>
      </c>
      <c r="C948" s="102" t="s">
        <v>975</v>
      </c>
      <c r="D948" s="86">
        <f>SUM(D949,D959,D975,D980,D991,D998,D1006)</f>
        <v>496</v>
      </c>
      <c r="E948" s="86">
        <f>SUM(E949,E959,E975,E980,E991,E998,E1006)</f>
        <v>7435</v>
      </c>
      <c r="F948" s="130">
        <f>SUM(F949,F959,F975,F980,F991,F998,F1006)</f>
        <v>3202</v>
      </c>
      <c r="G948" s="129">
        <f t="shared" si="53"/>
        <v>6.45564516129032</v>
      </c>
      <c r="H948" s="129">
        <f t="shared" si="54"/>
        <v>0.000868277762110333</v>
      </c>
    </row>
    <row r="949" ht="15.3" customHeight="1" spans="1:8">
      <c r="A949" s="84" t="str">
        <f t="shared" si="50"/>
        <v/>
      </c>
      <c r="B949" s="56">
        <v>21501</v>
      </c>
      <c r="C949" s="102" t="s">
        <v>976</v>
      </c>
      <c r="D949" s="86">
        <f>SUM(D950:D958)</f>
        <v>2</v>
      </c>
      <c r="E949" s="86">
        <f>SUM(E950:E958)</f>
        <v>2</v>
      </c>
      <c r="F949" s="130">
        <f>SUM(F950:F958)</f>
        <v>2</v>
      </c>
      <c r="G949" s="129">
        <f t="shared" si="53"/>
        <v>1</v>
      </c>
      <c r="H949" s="129">
        <f t="shared" si="54"/>
        <v>0.5</v>
      </c>
    </row>
    <row r="950" ht="15.3" customHeight="1" spans="1:8">
      <c r="A950" s="84" t="str">
        <f t="shared" si="50"/>
        <v>0</v>
      </c>
      <c r="B950" s="56">
        <v>2150101</v>
      </c>
      <c r="C950" s="102" t="s">
        <v>54</v>
      </c>
      <c r="D950" s="86">
        <v>2</v>
      </c>
      <c r="E950" s="86">
        <v>2</v>
      </c>
      <c r="F950" s="130">
        <v>2</v>
      </c>
      <c r="G950" s="129">
        <f t="shared" si="53"/>
        <v>1</v>
      </c>
      <c r="H950" s="129">
        <f t="shared" si="54"/>
        <v>0.5</v>
      </c>
    </row>
    <row r="951" ht="15.3" customHeight="1" spans="1:8">
      <c r="A951" s="84" t="str">
        <f t="shared" si="50"/>
        <v>0</v>
      </c>
      <c r="B951" s="56">
        <v>2150102</v>
      </c>
      <c r="C951" s="102" t="s">
        <v>56</v>
      </c>
      <c r="D951" s="86"/>
      <c r="E951" s="86">
        <v>0</v>
      </c>
      <c r="F951" s="130">
        <v>0</v>
      </c>
      <c r="G951" s="129">
        <f t="shared" si="53"/>
        <v>0</v>
      </c>
      <c r="H951" s="129">
        <f t="shared" si="54"/>
        <v>0</v>
      </c>
    </row>
    <row r="952" ht="15.3" customHeight="1" spans="1:8">
      <c r="A952" s="84" t="str">
        <f t="shared" si="50"/>
        <v>0</v>
      </c>
      <c r="B952" s="56">
        <v>2150103</v>
      </c>
      <c r="C952" s="102" t="s">
        <v>58</v>
      </c>
      <c r="D952" s="86"/>
      <c r="E952" s="86">
        <v>0</v>
      </c>
      <c r="F952" s="130">
        <v>0</v>
      </c>
      <c r="G952" s="129">
        <f t="shared" si="53"/>
        <v>0</v>
      </c>
      <c r="H952" s="129">
        <f t="shared" si="54"/>
        <v>0</v>
      </c>
    </row>
    <row r="953" ht="15.3" customHeight="1" spans="1:8">
      <c r="A953" s="84" t="str">
        <f t="shared" si="50"/>
        <v>0</v>
      </c>
      <c r="B953" s="56">
        <v>2150104</v>
      </c>
      <c r="C953" s="102" t="s">
        <v>977</v>
      </c>
      <c r="D953" s="86"/>
      <c r="E953" s="86">
        <v>0</v>
      </c>
      <c r="F953" s="130">
        <v>0</v>
      </c>
      <c r="G953" s="129">
        <f t="shared" si="53"/>
        <v>0</v>
      </c>
      <c r="H953" s="129">
        <f t="shared" si="54"/>
        <v>0</v>
      </c>
    </row>
    <row r="954" ht="15.3" customHeight="1" spans="1:8">
      <c r="A954" s="84" t="str">
        <f t="shared" si="50"/>
        <v>0</v>
      </c>
      <c r="B954" s="56">
        <v>2150105</v>
      </c>
      <c r="C954" s="102" t="s">
        <v>978</v>
      </c>
      <c r="D954" s="86"/>
      <c r="E954" s="86">
        <v>0</v>
      </c>
      <c r="F954" s="130">
        <v>0</v>
      </c>
      <c r="G954" s="129">
        <f t="shared" si="53"/>
        <v>0</v>
      </c>
      <c r="H954" s="129">
        <f t="shared" si="54"/>
        <v>0</v>
      </c>
    </row>
    <row r="955" ht="15.3" customHeight="1" spans="1:8">
      <c r="A955" s="84" t="str">
        <f t="shared" si="50"/>
        <v>0</v>
      </c>
      <c r="B955" s="56">
        <v>2150106</v>
      </c>
      <c r="C955" s="102" t="s">
        <v>979</v>
      </c>
      <c r="D955" s="86"/>
      <c r="E955" s="86">
        <v>0</v>
      </c>
      <c r="F955" s="130">
        <v>0</v>
      </c>
      <c r="G955" s="129">
        <f t="shared" si="53"/>
        <v>0</v>
      </c>
      <c r="H955" s="129">
        <f t="shared" si="54"/>
        <v>0</v>
      </c>
    </row>
    <row r="956" ht="15.3" customHeight="1" spans="1:8">
      <c r="A956" s="84" t="str">
        <f t="shared" si="50"/>
        <v>0</v>
      </c>
      <c r="B956" s="56">
        <v>2150107</v>
      </c>
      <c r="C956" s="102" t="s">
        <v>980</v>
      </c>
      <c r="D956" s="86"/>
      <c r="E956" s="86">
        <v>0</v>
      </c>
      <c r="F956" s="130">
        <v>0</v>
      </c>
      <c r="G956" s="129">
        <f t="shared" si="53"/>
        <v>0</v>
      </c>
      <c r="H956" s="129">
        <f t="shared" si="54"/>
        <v>0</v>
      </c>
    </row>
    <row r="957" ht="15.3" customHeight="1" spans="1:8">
      <c r="A957" s="84" t="str">
        <f t="shared" si="50"/>
        <v>0</v>
      </c>
      <c r="B957" s="56">
        <v>2150108</v>
      </c>
      <c r="C957" s="102" t="s">
        <v>981</v>
      </c>
      <c r="D957" s="86"/>
      <c r="E957" s="86">
        <v>0</v>
      </c>
      <c r="F957" s="130">
        <v>0</v>
      </c>
      <c r="G957" s="129">
        <f t="shared" si="53"/>
        <v>0</v>
      </c>
      <c r="H957" s="129">
        <f t="shared" si="54"/>
        <v>0</v>
      </c>
    </row>
    <row r="958" ht="15.3" customHeight="1" spans="1:8">
      <c r="A958" s="84" t="str">
        <f t="shared" si="50"/>
        <v>9</v>
      </c>
      <c r="B958" s="56">
        <v>2150199</v>
      </c>
      <c r="C958" s="102" t="s">
        <v>982</v>
      </c>
      <c r="D958" s="86"/>
      <c r="E958" s="86">
        <v>0</v>
      </c>
      <c r="F958" s="130">
        <v>0</v>
      </c>
      <c r="G958" s="129">
        <f t="shared" si="53"/>
        <v>0</v>
      </c>
      <c r="H958" s="129">
        <f t="shared" si="54"/>
        <v>0</v>
      </c>
    </row>
    <row r="959" ht="15.3" customHeight="1" spans="1:8">
      <c r="A959" s="84" t="str">
        <f t="shared" ref="A959:A1022" si="55">MID(B959,6,1)</f>
        <v/>
      </c>
      <c r="B959" s="56">
        <v>21502</v>
      </c>
      <c r="C959" s="102" t="s">
        <v>983</v>
      </c>
      <c r="D959" s="86">
        <f>SUM(D960:D974)</f>
        <v>0</v>
      </c>
      <c r="E959" s="86">
        <f>SUM(E960:E974)</f>
        <v>0</v>
      </c>
      <c r="F959" s="130">
        <f>SUM(F960:F974)</f>
        <v>200</v>
      </c>
      <c r="G959" s="129">
        <f t="shared" si="53"/>
        <v>0</v>
      </c>
      <c r="H959" s="129">
        <f t="shared" si="54"/>
        <v>0</v>
      </c>
    </row>
    <row r="960" ht="15.3" customHeight="1" spans="1:8">
      <c r="A960" s="84" t="str">
        <f t="shared" si="55"/>
        <v>0</v>
      </c>
      <c r="B960" s="56">
        <v>2150201</v>
      </c>
      <c r="C960" s="102" t="s">
        <v>54</v>
      </c>
      <c r="D960" s="86"/>
      <c r="E960" s="86">
        <v>0</v>
      </c>
      <c r="F960" s="130">
        <v>0</v>
      </c>
      <c r="G960" s="129">
        <f t="shared" si="53"/>
        <v>0</v>
      </c>
      <c r="H960" s="129">
        <f t="shared" si="54"/>
        <v>0</v>
      </c>
    </row>
    <row r="961" ht="15.3" customHeight="1" spans="1:8">
      <c r="A961" s="84" t="str">
        <f t="shared" si="55"/>
        <v>0</v>
      </c>
      <c r="B961" s="56">
        <v>2150202</v>
      </c>
      <c r="C961" s="102" t="s">
        <v>56</v>
      </c>
      <c r="D961" s="86"/>
      <c r="E961" s="86">
        <v>0</v>
      </c>
      <c r="F961" s="130">
        <v>0</v>
      </c>
      <c r="G961" s="129">
        <f t="shared" si="53"/>
        <v>0</v>
      </c>
      <c r="H961" s="129">
        <f t="shared" si="54"/>
        <v>0</v>
      </c>
    </row>
    <row r="962" ht="15.3" customHeight="1" spans="1:8">
      <c r="A962" s="84" t="str">
        <f t="shared" si="55"/>
        <v>0</v>
      </c>
      <c r="B962" s="56">
        <v>2150203</v>
      </c>
      <c r="C962" s="102" t="s">
        <v>58</v>
      </c>
      <c r="D962" s="86"/>
      <c r="E962" s="86">
        <v>0</v>
      </c>
      <c r="F962" s="130">
        <v>0</v>
      </c>
      <c r="G962" s="129">
        <f t="shared" si="53"/>
        <v>0</v>
      </c>
      <c r="H962" s="129">
        <f t="shared" si="54"/>
        <v>0</v>
      </c>
    </row>
    <row r="963" ht="15.3" customHeight="1" spans="1:8">
      <c r="A963" s="84" t="str">
        <f t="shared" si="55"/>
        <v>0</v>
      </c>
      <c r="B963" s="56">
        <v>2150204</v>
      </c>
      <c r="C963" s="102" t="s">
        <v>984</v>
      </c>
      <c r="D963" s="86"/>
      <c r="E963" s="86">
        <v>0</v>
      </c>
      <c r="F963" s="130">
        <v>0</v>
      </c>
      <c r="G963" s="129">
        <f t="shared" si="53"/>
        <v>0</v>
      </c>
      <c r="H963" s="129">
        <f t="shared" si="54"/>
        <v>0</v>
      </c>
    </row>
    <row r="964" ht="15.3" customHeight="1" spans="1:8">
      <c r="A964" s="84" t="str">
        <f t="shared" si="55"/>
        <v>0</v>
      </c>
      <c r="B964" s="56">
        <v>2150205</v>
      </c>
      <c r="C964" s="102" t="s">
        <v>985</v>
      </c>
      <c r="D964" s="86"/>
      <c r="E964" s="86">
        <v>0</v>
      </c>
      <c r="F964" s="130">
        <v>0</v>
      </c>
      <c r="G964" s="129">
        <f t="shared" si="53"/>
        <v>0</v>
      </c>
      <c r="H964" s="129">
        <f t="shared" si="54"/>
        <v>0</v>
      </c>
    </row>
    <row r="965" ht="15.3" customHeight="1" spans="1:8">
      <c r="A965" s="84" t="str">
        <f t="shared" si="55"/>
        <v>0</v>
      </c>
      <c r="B965" s="56">
        <v>2150206</v>
      </c>
      <c r="C965" s="102" t="s">
        <v>986</v>
      </c>
      <c r="D965" s="86"/>
      <c r="E965" s="86">
        <v>0</v>
      </c>
      <c r="F965" s="130">
        <v>0</v>
      </c>
      <c r="G965" s="129">
        <f t="shared" si="53"/>
        <v>0</v>
      </c>
      <c r="H965" s="129">
        <f t="shared" si="54"/>
        <v>0</v>
      </c>
    </row>
    <row r="966" ht="15.3" customHeight="1" spans="1:8">
      <c r="A966" s="84" t="str">
        <f t="shared" si="55"/>
        <v>0</v>
      </c>
      <c r="B966" s="56">
        <v>2150207</v>
      </c>
      <c r="C966" s="102" t="s">
        <v>987</v>
      </c>
      <c r="D966" s="86"/>
      <c r="E966" s="86">
        <v>0</v>
      </c>
      <c r="F966" s="130">
        <v>0</v>
      </c>
      <c r="G966" s="129">
        <f t="shared" si="53"/>
        <v>0</v>
      </c>
      <c r="H966" s="129">
        <f t="shared" si="54"/>
        <v>0</v>
      </c>
    </row>
    <row r="967" ht="15.3" customHeight="1" spans="1:8">
      <c r="A967" s="84" t="str">
        <f t="shared" si="55"/>
        <v>0</v>
      </c>
      <c r="B967" s="56">
        <v>2150208</v>
      </c>
      <c r="C967" s="102" t="s">
        <v>988</v>
      </c>
      <c r="D967" s="86"/>
      <c r="E967" s="86">
        <v>0</v>
      </c>
      <c r="F967" s="130">
        <v>0</v>
      </c>
      <c r="G967" s="129">
        <f t="shared" si="53"/>
        <v>0</v>
      </c>
      <c r="H967" s="129">
        <f t="shared" si="54"/>
        <v>0</v>
      </c>
    </row>
    <row r="968" ht="15.3" customHeight="1" spans="1:8">
      <c r="A968" s="84" t="str">
        <f t="shared" si="55"/>
        <v>0</v>
      </c>
      <c r="B968" s="56">
        <v>2150209</v>
      </c>
      <c r="C968" s="102" t="s">
        <v>989</v>
      </c>
      <c r="D968" s="86"/>
      <c r="E968" s="86">
        <v>0</v>
      </c>
      <c r="F968" s="130">
        <v>0</v>
      </c>
      <c r="G968" s="129">
        <f t="shared" si="53"/>
        <v>0</v>
      </c>
      <c r="H968" s="129">
        <f t="shared" si="54"/>
        <v>0</v>
      </c>
    </row>
    <row r="969" ht="15.3" customHeight="1" spans="1:8">
      <c r="A969" s="84" t="str">
        <f t="shared" si="55"/>
        <v>1</v>
      </c>
      <c r="B969" s="56">
        <v>2150210</v>
      </c>
      <c r="C969" s="102" t="s">
        <v>990</v>
      </c>
      <c r="D969" s="86"/>
      <c r="E969" s="86">
        <v>0</v>
      </c>
      <c r="F969" s="130">
        <v>0</v>
      </c>
      <c r="G969" s="129">
        <f t="shared" si="53"/>
        <v>0</v>
      </c>
      <c r="H969" s="129">
        <f t="shared" si="54"/>
        <v>0</v>
      </c>
    </row>
    <row r="970" ht="15.3" customHeight="1" spans="1:8">
      <c r="A970" s="84" t="str">
        <f t="shared" si="55"/>
        <v>1</v>
      </c>
      <c r="B970" s="56">
        <v>2150212</v>
      </c>
      <c r="C970" s="102" t="s">
        <v>991</v>
      </c>
      <c r="D970" s="86"/>
      <c r="E970" s="86">
        <v>0</v>
      </c>
      <c r="F970" s="130">
        <v>0</v>
      </c>
      <c r="G970" s="129">
        <f t="shared" si="53"/>
        <v>0</v>
      </c>
      <c r="H970" s="129">
        <f t="shared" si="54"/>
        <v>0</v>
      </c>
    </row>
    <row r="971" ht="15.3" customHeight="1" spans="1:8">
      <c r="A971" s="84" t="str">
        <f t="shared" si="55"/>
        <v>1</v>
      </c>
      <c r="B971" s="56">
        <v>2150213</v>
      </c>
      <c r="C971" s="102" t="s">
        <v>992</v>
      </c>
      <c r="D971" s="86"/>
      <c r="E971" s="86">
        <v>0</v>
      </c>
      <c r="F971" s="130">
        <v>0</v>
      </c>
      <c r="G971" s="129">
        <f t="shared" si="53"/>
        <v>0</v>
      </c>
      <c r="H971" s="129">
        <f t="shared" si="54"/>
        <v>0</v>
      </c>
    </row>
    <row r="972" ht="15.3" customHeight="1" spans="1:8">
      <c r="A972" s="84" t="str">
        <f t="shared" si="55"/>
        <v>1</v>
      </c>
      <c r="B972" s="56">
        <v>2150214</v>
      </c>
      <c r="C972" s="102" t="s">
        <v>993</v>
      </c>
      <c r="D972" s="86"/>
      <c r="E972" s="86">
        <v>0</v>
      </c>
      <c r="F972" s="130">
        <v>0</v>
      </c>
      <c r="G972" s="129">
        <f t="shared" si="53"/>
        <v>0</v>
      </c>
      <c r="H972" s="129">
        <f t="shared" si="54"/>
        <v>0</v>
      </c>
    </row>
    <row r="973" ht="15.3" customHeight="1" spans="1:8">
      <c r="A973" s="84" t="str">
        <f t="shared" si="55"/>
        <v>1</v>
      </c>
      <c r="B973" s="56">
        <v>2150215</v>
      </c>
      <c r="C973" s="102" t="s">
        <v>994</v>
      </c>
      <c r="D973" s="86"/>
      <c r="E973" s="86">
        <v>0</v>
      </c>
      <c r="F973" s="130">
        <v>0</v>
      </c>
      <c r="G973" s="129">
        <f t="shared" si="53"/>
        <v>0</v>
      </c>
      <c r="H973" s="129">
        <f t="shared" si="54"/>
        <v>0</v>
      </c>
    </row>
    <row r="974" ht="15.3" customHeight="1" spans="1:8">
      <c r="A974" s="84" t="str">
        <f t="shared" si="55"/>
        <v>9</v>
      </c>
      <c r="B974" s="56">
        <v>2150299</v>
      </c>
      <c r="C974" s="102" t="s">
        <v>995</v>
      </c>
      <c r="D974" s="86"/>
      <c r="E974" s="86">
        <v>0</v>
      </c>
      <c r="F974" s="130">
        <v>200</v>
      </c>
      <c r="G974" s="129">
        <f t="shared" si="53"/>
        <v>0</v>
      </c>
      <c r="H974" s="129">
        <f t="shared" si="54"/>
        <v>0</v>
      </c>
    </row>
    <row r="975" ht="15.3" customHeight="1" spans="1:8">
      <c r="A975" s="84" t="str">
        <f t="shared" si="55"/>
        <v/>
      </c>
      <c r="B975" s="56">
        <v>21503</v>
      </c>
      <c r="C975" s="102" t="s">
        <v>996</v>
      </c>
      <c r="D975" s="86">
        <f>SUM(D976:D979)</f>
        <v>0</v>
      </c>
      <c r="E975" s="86">
        <f>SUM(E976:E979)</f>
        <v>0</v>
      </c>
      <c r="F975" s="130">
        <f>SUM(F976:F979)</f>
        <v>0</v>
      </c>
      <c r="G975" s="129">
        <f t="shared" si="53"/>
        <v>0</v>
      </c>
      <c r="H975" s="129">
        <f t="shared" si="54"/>
        <v>0</v>
      </c>
    </row>
    <row r="976" ht="15.3" customHeight="1" spans="1:8">
      <c r="A976" s="84" t="str">
        <f t="shared" si="55"/>
        <v>0</v>
      </c>
      <c r="B976" s="56">
        <v>2150301</v>
      </c>
      <c r="C976" s="102" t="s">
        <v>54</v>
      </c>
      <c r="D976" s="86"/>
      <c r="E976" s="86">
        <v>0</v>
      </c>
      <c r="F976" s="130">
        <v>0</v>
      </c>
      <c r="G976" s="129">
        <f t="shared" si="53"/>
        <v>0</v>
      </c>
      <c r="H976" s="129">
        <f t="shared" si="54"/>
        <v>0</v>
      </c>
    </row>
    <row r="977" ht="15.3" customHeight="1" spans="1:8">
      <c r="A977" s="84" t="str">
        <f t="shared" si="55"/>
        <v>0</v>
      </c>
      <c r="B977" s="56">
        <v>2150302</v>
      </c>
      <c r="C977" s="102" t="s">
        <v>56</v>
      </c>
      <c r="D977" s="86"/>
      <c r="E977" s="86">
        <v>0</v>
      </c>
      <c r="F977" s="130">
        <v>0</v>
      </c>
      <c r="G977" s="129">
        <f t="shared" si="53"/>
        <v>0</v>
      </c>
      <c r="H977" s="129">
        <f t="shared" si="54"/>
        <v>0</v>
      </c>
    </row>
    <row r="978" ht="15.3" customHeight="1" spans="1:8">
      <c r="A978" s="84" t="str">
        <f t="shared" si="55"/>
        <v>0</v>
      </c>
      <c r="B978" s="56">
        <v>2150303</v>
      </c>
      <c r="C978" s="102" t="s">
        <v>58</v>
      </c>
      <c r="D978" s="86"/>
      <c r="E978" s="86">
        <v>0</v>
      </c>
      <c r="F978" s="130">
        <v>0</v>
      </c>
      <c r="G978" s="129">
        <f t="shared" si="53"/>
        <v>0</v>
      </c>
      <c r="H978" s="129">
        <f t="shared" si="54"/>
        <v>0</v>
      </c>
    </row>
    <row r="979" ht="15.3" customHeight="1" spans="1:8">
      <c r="A979" s="84" t="str">
        <f t="shared" si="55"/>
        <v>9</v>
      </c>
      <c r="B979" s="56">
        <v>2150399</v>
      </c>
      <c r="C979" s="102" t="s">
        <v>997</v>
      </c>
      <c r="D979" s="86"/>
      <c r="E979" s="86">
        <v>0</v>
      </c>
      <c r="F979" s="130">
        <v>0</v>
      </c>
      <c r="G979" s="129">
        <f t="shared" si="53"/>
        <v>0</v>
      </c>
      <c r="H979" s="129">
        <f t="shared" si="54"/>
        <v>0</v>
      </c>
    </row>
    <row r="980" ht="15.3" customHeight="1" spans="1:8">
      <c r="A980" s="84" t="str">
        <f t="shared" si="55"/>
        <v/>
      </c>
      <c r="B980" s="56">
        <v>21505</v>
      </c>
      <c r="C980" s="102" t="s">
        <v>998</v>
      </c>
      <c r="D980" s="86">
        <f>SUM(D981:D990)</f>
        <v>0</v>
      </c>
      <c r="E980" s="86">
        <f>SUM(E981:E990)</f>
        <v>1565</v>
      </c>
      <c r="F980" s="130">
        <f>SUM(F981:F990)</f>
        <v>1839</v>
      </c>
      <c r="G980" s="129">
        <f t="shared" si="53"/>
        <v>0</v>
      </c>
      <c r="H980" s="129">
        <f t="shared" ref="H980:H1043" si="56">IFERROR(G980/E980,0)</f>
        <v>0</v>
      </c>
    </row>
    <row r="981" ht="15.3" customHeight="1" spans="1:8">
      <c r="A981" s="84" t="str">
        <f t="shared" si="55"/>
        <v>0</v>
      </c>
      <c r="B981" s="56">
        <v>2150501</v>
      </c>
      <c r="C981" s="102" t="s">
        <v>54</v>
      </c>
      <c r="D981" s="86"/>
      <c r="E981" s="86">
        <v>0</v>
      </c>
      <c r="F981" s="130">
        <v>0</v>
      </c>
      <c r="G981" s="129">
        <f t="shared" ref="G981:G1044" si="57">IFERROR(F981/D981,0)</f>
        <v>0</v>
      </c>
      <c r="H981" s="129">
        <f t="shared" si="56"/>
        <v>0</v>
      </c>
    </row>
    <row r="982" ht="15.3" customHeight="1" spans="1:8">
      <c r="A982" s="84" t="str">
        <f t="shared" si="55"/>
        <v>0</v>
      </c>
      <c r="B982" s="56">
        <v>2150502</v>
      </c>
      <c r="C982" s="102" t="s">
        <v>56</v>
      </c>
      <c r="D982" s="86"/>
      <c r="E982" s="86">
        <v>0</v>
      </c>
      <c r="F982" s="130">
        <v>0</v>
      </c>
      <c r="G982" s="129">
        <f t="shared" si="57"/>
        <v>0</v>
      </c>
      <c r="H982" s="129">
        <f t="shared" si="56"/>
        <v>0</v>
      </c>
    </row>
    <row r="983" ht="15.3" customHeight="1" spans="1:8">
      <c r="A983" s="84" t="str">
        <f t="shared" si="55"/>
        <v>0</v>
      </c>
      <c r="B983" s="56">
        <v>2150503</v>
      </c>
      <c r="C983" s="102" t="s">
        <v>58</v>
      </c>
      <c r="D983" s="86"/>
      <c r="E983" s="86">
        <v>0</v>
      </c>
      <c r="F983" s="130">
        <v>0</v>
      </c>
      <c r="G983" s="129">
        <f t="shared" si="57"/>
        <v>0</v>
      </c>
      <c r="H983" s="129">
        <f t="shared" si="56"/>
        <v>0</v>
      </c>
    </row>
    <row r="984" ht="15.3" customHeight="1" spans="1:8">
      <c r="A984" s="84" t="str">
        <f t="shared" si="55"/>
        <v>0</v>
      </c>
      <c r="B984" s="56">
        <v>2150505</v>
      </c>
      <c r="C984" s="102" t="s">
        <v>999</v>
      </c>
      <c r="D984" s="86"/>
      <c r="E984" s="86">
        <v>0</v>
      </c>
      <c r="F984" s="130">
        <v>0</v>
      </c>
      <c r="G984" s="129">
        <f t="shared" si="57"/>
        <v>0</v>
      </c>
      <c r="H984" s="129">
        <f t="shared" si="56"/>
        <v>0</v>
      </c>
    </row>
    <row r="985" ht="15.3" customHeight="1" spans="1:8">
      <c r="A985" s="84" t="str">
        <f t="shared" si="55"/>
        <v>0</v>
      </c>
      <c r="B985" s="56">
        <v>2150507</v>
      </c>
      <c r="C985" s="102" t="s">
        <v>1000</v>
      </c>
      <c r="D985" s="86"/>
      <c r="E985" s="86">
        <v>0</v>
      </c>
      <c r="F985" s="130">
        <v>0</v>
      </c>
      <c r="G985" s="129">
        <f t="shared" si="57"/>
        <v>0</v>
      </c>
      <c r="H985" s="129">
        <f t="shared" si="56"/>
        <v>0</v>
      </c>
    </row>
    <row r="986" ht="15.3" customHeight="1" spans="1:8">
      <c r="A986" s="84" t="str">
        <f t="shared" si="55"/>
        <v>0</v>
      </c>
      <c r="B986" s="56">
        <v>2150508</v>
      </c>
      <c r="C986" s="102" t="s">
        <v>1001</v>
      </c>
      <c r="D986" s="86"/>
      <c r="E986" s="86">
        <v>0</v>
      </c>
      <c r="F986" s="130">
        <v>0</v>
      </c>
      <c r="G986" s="129">
        <f t="shared" si="57"/>
        <v>0</v>
      </c>
      <c r="H986" s="129">
        <f t="shared" si="56"/>
        <v>0</v>
      </c>
    </row>
    <row r="987" ht="15.3" customHeight="1" spans="1:8">
      <c r="A987" s="84" t="str">
        <f t="shared" si="55"/>
        <v>1</v>
      </c>
      <c r="B987" s="56">
        <v>2150516</v>
      </c>
      <c r="C987" s="102" t="s">
        <v>1002</v>
      </c>
      <c r="D987" s="86"/>
      <c r="E987" s="86">
        <v>0</v>
      </c>
      <c r="F987" s="130">
        <v>0</v>
      </c>
      <c r="G987" s="129">
        <f t="shared" si="57"/>
        <v>0</v>
      </c>
      <c r="H987" s="129">
        <f t="shared" si="56"/>
        <v>0</v>
      </c>
    </row>
    <row r="988" ht="15.3" customHeight="1" spans="1:8">
      <c r="A988" s="84" t="str">
        <f t="shared" si="55"/>
        <v>1</v>
      </c>
      <c r="B988" s="56">
        <v>2150517</v>
      </c>
      <c r="C988" s="102" t="s">
        <v>1003</v>
      </c>
      <c r="D988" s="86"/>
      <c r="E988" s="86">
        <v>1565</v>
      </c>
      <c r="F988" s="130">
        <v>1839</v>
      </c>
      <c r="G988" s="129">
        <f t="shared" si="57"/>
        <v>0</v>
      </c>
      <c r="H988" s="129">
        <f t="shared" si="56"/>
        <v>0</v>
      </c>
    </row>
    <row r="989" ht="15.3" customHeight="1" spans="1:8">
      <c r="A989" s="84" t="str">
        <f t="shared" si="55"/>
        <v>5</v>
      </c>
      <c r="B989" s="56">
        <v>2150550</v>
      </c>
      <c r="C989" s="102" t="s">
        <v>72</v>
      </c>
      <c r="D989" s="86"/>
      <c r="E989" s="86">
        <v>0</v>
      </c>
      <c r="F989" s="130">
        <v>0</v>
      </c>
      <c r="G989" s="129">
        <f t="shared" si="57"/>
        <v>0</v>
      </c>
      <c r="H989" s="129">
        <f t="shared" si="56"/>
        <v>0</v>
      </c>
    </row>
    <row r="990" ht="15.3" customHeight="1" spans="1:8">
      <c r="A990" s="84" t="str">
        <f t="shared" si="55"/>
        <v>9</v>
      </c>
      <c r="B990" s="56">
        <v>2150599</v>
      </c>
      <c r="C990" s="102" t="s">
        <v>1004</v>
      </c>
      <c r="D990" s="86"/>
      <c r="E990" s="86">
        <v>0</v>
      </c>
      <c r="F990" s="130">
        <v>0</v>
      </c>
      <c r="G990" s="129">
        <f t="shared" si="57"/>
        <v>0</v>
      </c>
      <c r="H990" s="129">
        <f t="shared" si="56"/>
        <v>0</v>
      </c>
    </row>
    <row r="991" ht="15.3" customHeight="1" spans="1:8">
      <c r="A991" s="84" t="str">
        <f t="shared" si="55"/>
        <v/>
      </c>
      <c r="B991" s="56">
        <v>21507</v>
      </c>
      <c r="C991" s="102" t="s">
        <v>1005</v>
      </c>
      <c r="D991" s="86">
        <f>SUM(D992:D997)</f>
        <v>0</v>
      </c>
      <c r="E991" s="86">
        <f>SUM(E992:E997)</f>
        <v>0</v>
      </c>
      <c r="F991" s="130">
        <f>SUM(F992:F997)</f>
        <v>0</v>
      </c>
      <c r="G991" s="129">
        <f t="shared" si="57"/>
        <v>0</v>
      </c>
      <c r="H991" s="129">
        <f t="shared" si="56"/>
        <v>0</v>
      </c>
    </row>
    <row r="992" ht="15.3" customHeight="1" spans="1:8">
      <c r="A992" s="84" t="str">
        <f t="shared" si="55"/>
        <v>0</v>
      </c>
      <c r="B992" s="56">
        <v>2150701</v>
      </c>
      <c r="C992" s="102" t="s">
        <v>54</v>
      </c>
      <c r="D992" s="86"/>
      <c r="E992" s="86">
        <v>0</v>
      </c>
      <c r="F992" s="130">
        <v>0</v>
      </c>
      <c r="G992" s="129">
        <f t="shared" si="57"/>
        <v>0</v>
      </c>
      <c r="H992" s="129">
        <f t="shared" si="56"/>
        <v>0</v>
      </c>
    </row>
    <row r="993" ht="15.3" customHeight="1" spans="1:8">
      <c r="A993" s="84" t="str">
        <f t="shared" si="55"/>
        <v>0</v>
      </c>
      <c r="B993" s="56">
        <v>2150702</v>
      </c>
      <c r="C993" s="102" t="s">
        <v>56</v>
      </c>
      <c r="D993" s="86"/>
      <c r="E993" s="86">
        <v>0</v>
      </c>
      <c r="F993" s="130">
        <v>0</v>
      </c>
      <c r="G993" s="129">
        <f t="shared" si="57"/>
        <v>0</v>
      </c>
      <c r="H993" s="129">
        <f t="shared" si="56"/>
        <v>0</v>
      </c>
    </row>
    <row r="994" ht="15.3" customHeight="1" spans="1:8">
      <c r="A994" s="84" t="str">
        <f t="shared" si="55"/>
        <v>0</v>
      </c>
      <c r="B994" s="56">
        <v>2150703</v>
      </c>
      <c r="C994" s="102" t="s">
        <v>58</v>
      </c>
      <c r="D994" s="86"/>
      <c r="E994" s="86">
        <v>0</v>
      </c>
      <c r="F994" s="130">
        <v>0</v>
      </c>
      <c r="G994" s="129">
        <f t="shared" si="57"/>
        <v>0</v>
      </c>
      <c r="H994" s="129">
        <f t="shared" si="56"/>
        <v>0</v>
      </c>
    </row>
    <row r="995" ht="15.3" customHeight="1" spans="1:8">
      <c r="A995" s="84" t="str">
        <f t="shared" si="55"/>
        <v>0</v>
      </c>
      <c r="B995" s="56">
        <v>2150704</v>
      </c>
      <c r="C995" s="102" t="s">
        <v>1006</v>
      </c>
      <c r="D995" s="86"/>
      <c r="E995" s="86">
        <v>0</v>
      </c>
      <c r="F995" s="130">
        <v>0</v>
      </c>
      <c r="G995" s="129">
        <f t="shared" si="57"/>
        <v>0</v>
      </c>
      <c r="H995" s="129">
        <f t="shared" si="56"/>
        <v>0</v>
      </c>
    </row>
    <row r="996" ht="15.3" customHeight="1" spans="1:8">
      <c r="A996" s="84" t="str">
        <f t="shared" si="55"/>
        <v>0</v>
      </c>
      <c r="B996" s="56">
        <v>2150705</v>
      </c>
      <c r="C996" s="102" t="s">
        <v>1007</v>
      </c>
      <c r="D996" s="86"/>
      <c r="E996" s="86">
        <v>0</v>
      </c>
      <c r="F996" s="130">
        <v>0</v>
      </c>
      <c r="G996" s="129">
        <f t="shared" si="57"/>
        <v>0</v>
      </c>
      <c r="H996" s="129">
        <f t="shared" si="56"/>
        <v>0</v>
      </c>
    </row>
    <row r="997" ht="15.3" customHeight="1" spans="1:8">
      <c r="A997" s="84" t="str">
        <f t="shared" si="55"/>
        <v>9</v>
      </c>
      <c r="B997" s="56">
        <v>2150799</v>
      </c>
      <c r="C997" s="102" t="s">
        <v>1008</v>
      </c>
      <c r="D997" s="86"/>
      <c r="E997" s="86">
        <v>0</v>
      </c>
      <c r="F997" s="130">
        <v>0</v>
      </c>
      <c r="G997" s="129">
        <f t="shared" si="57"/>
        <v>0</v>
      </c>
      <c r="H997" s="129">
        <f t="shared" si="56"/>
        <v>0</v>
      </c>
    </row>
    <row r="998" ht="15.3" customHeight="1" spans="1:8">
      <c r="A998" s="84" t="str">
        <f t="shared" si="55"/>
        <v/>
      </c>
      <c r="B998" s="56">
        <v>21508</v>
      </c>
      <c r="C998" s="102" t="s">
        <v>1009</v>
      </c>
      <c r="D998" s="86">
        <f>SUM(D999:D1005)</f>
        <v>0</v>
      </c>
      <c r="E998" s="86">
        <f>SUM(E999:E1005)</f>
        <v>4230</v>
      </c>
      <c r="F998" s="130">
        <f>SUM(F999:F1005)</f>
        <v>310</v>
      </c>
      <c r="G998" s="129">
        <f t="shared" si="57"/>
        <v>0</v>
      </c>
      <c r="H998" s="129">
        <f t="shared" si="56"/>
        <v>0</v>
      </c>
    </row>
    <row r="999" ht="15.3" customHeight="1" spans="1:8">
      <c r="A999" s="84" t="str">
        <f t="shared" si="55"/>
        <v>0</v>
      </c>
      <c r="B999" s="56">
        <v>2150801</v>
      </c>
      <c r="C999" s="102" t="s">
        <v>54</v>
      </c>
      <c r="D999" s="86"/>
      <c r="E999" s="86">
        <v>0</v>
      </c>
      <c r="F999" s="130">
        <v>0</v>
      </c>
      <c r="G999" s="129">
        <f t="shared" si="57"/>
        <v>0</v>
      </c>
      <c r="H999" s="129">
        <f t="shared" si="56"/>
        <v>0</v>
      </c>
    </row>
    <row r="1000" ht="15.3" customHeight="1" spans="1:8">
      <c r="A1000" s="84" t="str">
        <f t="shared" si="55"/>
        <v>0</v>
      </c>
      <c r="B1000" s="56">
        <v>2150802</v>
      </c>
      <c r="C1000" s="102" t="s">
        <v>56</v>
      </c>
      <c r="D1000" s="86"/>
      <c r="E1000" s="86">
        <v>0</v>
      </c>
      <c r="F1000" s="130">
        <v>0</v>
      </c>
      <c r="G1000" s="129">
        <f t="shared" si="57"/>
        <v>0</v>
      </c>
      <c r="H1000" s="129">
        <f t="shared" si="56"/>
        <v>0</v>
      </c>
    </row>
    <row r="1001" ht="15.3" customHeight="1" spans="1:8">
      <c r="A1001" s="84" t="str">
        <f t="shared" si="55"/>
        <v>0</v>
      </c>
      <c r="B1001" s="56">
        <v>2150803</v>
      </c>
      <c r="C1001" s="102" t="s">
        <v>58</v>
      </c>
      <c r="D1001" s="86"/>
      <c r="E1001" s="86">
        <v>0</v>
      </c>
      <c r="F1001" s="130">
        <v>0</v>
      </c>
      <c r="G1001" s="129">
        <f t="shared" si="57"/>
        <v>0</v>
      </c>
      <c r="H1001" s="129">
        <f t="shared" si="56"/>
        <v>0</v>
      </c>
    </row>
    <row r="1002" ht="15.3" customHeight="1" spans="1:8">
      <c r="A1002" s="84" t="str">
        <f t="shared" si="55"/>
        <v>0</v>
      </c>
      <c r="B1002" s="56">
        <v>2150804</v>
      </c>
      <c r="C1002" s="102" t="s">
        <v>1010</v>
      </c>
      <c r="D1002" s="86"/>
      <c r="E1002" s="86">
        <v>0</v>
      </c>
      <c r="F1002" s="130">
        <v>0</v>
      </c>
      <c r="G1002" s="129">
        <f t="shared" si="57"/>
        <v>0</v>
      </c>
      <c r="H1002" s="129">
        <f t="shared" si="56"/>
        <v>0</v>
      </c>
    </row>
    <row r="1003" ht="15.3" customHeight="1" spans="1:8">
      <c r="A1003" s="84" t="str">
        <f t="shared" si="55"/>
        <v>0</v>
      </c>
      <c r="B1003" s="56">
        <v>2150805</v>
      </c>
      <c r="C1003" s="102" t="s">
        <v>1011</v>
      </c>
      <c r="D1003" s="86"/>
      <c r="E1003" s="86">
        <v>1630</v>
      </c>
      <c r="F1003" s="130">
        <v>0</v>
      </c>
      <c r="G1003" s="129">
        <f t="shared" si="57"/>
        <v>0</v>
      </c>
      <c r="H1003" s="129">
        <f t="shared" si="56"/>
        <v>0</v>
      </c>
    </row>
    <row r="1004" ht="15.3" customHeight="1" spans="1:8">
      <c r="A1004" s="84" t="str">
        <f t="shared" si="55"/>
        <v>0</v>
      </c>
      <c r="B1004" s="56">
        <v>2150806</v>
      </c>
      <c r="C1004" s="102" t="s">
        <v>1012</v>
      </c>
      <c r="D1004" s="86"/>
      <c r="E1004" s="86">
        <v>0</v>
      </c>
      <c r="F1004" s="130">
        <v>0</v>
      </c>
      <c r="G1004" s="129">
        <f t="shared" si="57"/>
        <v>0</v>
      </c>
      <c r="H1004" s="129">
        <f t="shared" si="56"/>
        <v>0</v>
      </c>
    </row>
    <row r="1005" ht="15.3" customHeight="1" spans="1:8">
      <c r="A1005" s="84" t="str">
        <f t="shared" si="55"/>
        <v>9</v>
      </c>
      <c r="B1005" s="56">
        <v>2150899</v>
      </c>
      <c r="C1005" s="102" t="s">
        <v>1013</v>
      </c>
      <c r="D1005" s="86"/>
      <c r="E1005" s="86">
        <v>2600</v>
      </c>
      <c r="F1005" s="130">
        <v>310</v>
      </c>
      <c r="G1005" s="129">
        <f t="shared" si="57"/>
        <v>0</v>
      </c>
      <c r="H1005" s="129">
        <f t="shared" si="56"/>
        <v>0</v>
      </c>
    </row>
    <row r="1006" ht="15.3" customHeight="1" spans="1:8">
      <c r="A1006" s="84" t="str">
        <f t="shared" si="55"/>
        <v/>
      </c>
      <c r="B1006" s="56">
        <v>21599</v>
      </c>
      <c r="C1006" s="102" t="s">
        <v>1014</v>
      </c>
      <c r="D1006" s="86">
        <f>SUM(D1007:D1011)</f>
        <v>494</v>
      </c>
      <c r="E1006" s="86">
        <f>SUM(E1007:E1011)</f>
        <v>1638</v>
      </c>
      <c r="F1006" s="130">
        <f>SUM(F1007:F1011)</f>
        <v>851</v>
      </c>
      <c r="G1006" s="129">
        <f t="shared" si="57"/>
        <v>1.72267206477733</v>
      </c>
      <c r="H1006" s="129">
        <f t="shared" si="56"/>
        <v>0.00105169234723891</v>
      </c>
    </row>
    <row r="1007" ht="15.3" customHeight="1" spans="1:8">
      <c r="A1007" s="84" t="str">
        <f t="shared" si="55"/>
        <v>0</v>
      </c>
      <c r="B1007" s="56">
        <v>2159901</v>
      </c>
      <c r="C1007" s="102" t="s">
        <v>1015</v>
      </c>
      <c r="D1007" s="86"/>
      <c r="E1007" s="86">
        <v>0</v>
      </c>
      <c r="F1007" s="130">
        <v>0</v>
      </c>
      <c r="G1007" s="129">
        <f t="shared" si="57"/>
        <v>0</v>
      </c>
      <c r="H1007" s="129">
        <f t="shared" si="56"/>
        <v>0</v>
      </c>
    </row>
    <row r="1008" ht="15.3" customHeight="1" spans="1:8">
      <c r="A1008" s="84" t="str">
        <f t="shared" si="55"/>
        <v>0</v>
      </c>
      <c r="B1008" s="56">
        <v>2159904</v>
      </c>
      <c r="C1008" s="102" t="s">
        <v>1016</v>
      </c>
      <c r="D1008" s="86"/>
      <c r="E1008" s="86">
        <v>0</v>
      </c>
      <c r="F1008" s="130">
        <v>0</v>
      </c>
      <c r="G1008" s="129">
        <f t="shared" si="57"/>
        <v>0</v>
      </c>
      <c r="H1008" s="129">
        <f t="shared" si="56"/>
        <v>0</v>
      </c>
    </row>
    <row r="1009" ht="15.3" customHeight="1" spans="1:8">
      <c r="A1009" s="84" t="str">
        <f t="shared" si="55"/>
        <v>0</v>
      </c>
      <c r="B1009" s="56">
        <v>2159905</v>
      </c>
      <c r="C1009" s="102" t="s">
        <v>1017</v>
      </c>
      <c r="D1009" s="86"/>
      <c r="E1009" s="86">
        <v>0</v>
      </c>
      <c r="F1009" s="130">
        <v>0</v>
      </c>
      <c r="G1009" s="129">
        <f t="shared" si="57"/>
        <v>0</v>
      </c>
      <c r="H1009" s="129">
        <f t="shared" si="56"/>
        <v>0</v>
      </c>
    </row>
    <row r="1010" ht="15.3" customHeight="1" spans="1:8">
      <c r="A1010" s="84" t="str">
        <f t="shared" si="55"/>
        <v>0</v>
      </c>
      <c r="B1010" s="56">
        <v>2159906</v>
      </c>
      <c r="C1010" s="102" t="s">
        <v>1018</v>
      </c>
      <c r="D1010" s="86"/>
      <c r="E1010" s="86">
        <v>0</v>
      </c>
      <c r="F1010" s="130">
        <v>0</v>
      </c>
      <c r="G1010" s="129">
        <f t="shared" si="57"/>
        <v>0</v>
      </c>
      <c r="H1010" s="129">
        <f t="shared" si="56"/>
        <v>0</v>
      </c>
    </row>
    <row r="1011" ht="15.3" customHeight="1" spans="1:8">
      <c r="A1011" s="84" t="str">
        <f t="shared" si="55"/>
        <v>9</v>
      </c>
      <c r="B1011" s="56">
        <v>2159999</v>
      </c>
      <c r="C1011" s="102" t="s">
        <v>1019</v>
      </c>
      <c r="D1011" s="86">
        <v>494</v>
      </c>
      <c r="E1011" s="86">
        <v>1638</v>
      </c>
      <c r="F1011" s="130">
        <v>851</v>
      </c>
      <c r="G1011" s="129">
        <f t="shared" si="57"/>
        <v>1.72267206477733</v>
      </c>
      <c r="H1011" s="129">
        <f t="shared" si="56"/>
        <v>0.00105169234723891</v>
      </c>
    </row>
    <row r="1012" ht="15.3" customHeight="1" spans="1:8">
      <c r="A1012" s="84" t="str">
        <f t="shared" si="55"/>
        <v/>
      </c>
      <c r="B1012" s="56">
        <v>216</v>
      </c>
      <c r="C1012" s="102" t="s">
        <v>1020</v>
      </c>
      <c r="D1012" s="86">
        <f>SUM(D1013,D1023,D1029)</f>
        <v>281</v>
      </c>
      <c r="E1012" s="86">
        <f>SUM(E1013,E1023,E1029)</f>
        <v>2295</v>
      </c>
      <c r="F1012" s="130">
        <f>SUM(F1013,F1023,F1029)</f>
        <v>3248</v>
      </c>
      <c r="G1012" s="129">
        <f t="shared" si="57"/>
        <v>11.55871886121</v>
      </c>
      <c r="H1012" s="129">
        <f t="shared" si="56"/>
        <v>0.00503647880662744</v>
      </c>
    </row>
    <row r="1013" ht="15.3" customHeight="1" spans="1:8">
      <c r="A1013" s="84" t="str">
        <f t="shared" si="55"/>
        <v/>
      </c>
      <c r="B1013" s="56">
        <v>21602</v>
      </c>
      <c r="C1013" s="102" t="s">
        <v>1021</v>
      </c>
      <c r="D1013" s="86">
        <f>SUM(D1014:D1022)</f>
        <v>60</v>
      </c>
      <c r="E1013" s="86">
        <f>SUM(E1014:E1022)</f>
        <v>1255</v>
      </c>
      <c r="F1013" s="130">
        <f>SUM(F1014:F1022)</f>
        <v>1633</v>
      </c>
      <c r="G1013" s="129">
        <f t="shared" si="57"/>
        <v>27.2166666666667</v>
      </c>
      <c r="H1013" s="129">
        <f t="shared" si="56"/>
        <v>0.0216865869853918</v>
      </c>
    </row>
    <row r="1014" ht="15.3" customHeight="1" spans="1:8">
      <c r="A1014" s="84" t="str">
        <f t="shared" si="55"/>
        <v>0</v>
      </c>
      <c r="B1014" s="56">
        <v>2160201</v>
      </c>
      <c r="C1014" s="102" t="s">
        <v>54</v>
      </c>
      <c r="D1014" s="86"/>
      <c r="E1014" s="86">
        <v>0</v>
      </c>
      <c r="F1014" s="130">
        <v>0</v>
      </c>
      <c r="G1014" s="129">
        <f t="shared" si="57"/>
        <v>0</v>
      </c>
      <c r="H1014" s="129">
        <f t="shared" si="56"/>
        <v>0</v>
      </c>
    </row>
    <row r="1015" ht="15.3" customHeight="1" spans="1:8">
      <c r="A1015" s="84" t="str">
        <f t="shared" si="55"/>
        <v>0</v>
      </c>
      <c r="B1015" s="56">
        <v>2160202</v>
      </c>
      <c r="C1015" s="102" t="s">
        <v>56</v>
      </c>
      <c r="D1015" s="86"/>
      <c r="E1015" s="86">
        <v>0</v>
      </c>
      <c r="F1015" s="130">
        <v>0</v>
      </c>
      <c r="G1015" s="129">
        <f t="shared" si="57"/>
        <v>0</v>
      </c>
      <c r="H1015" s="129">
        <f t="shared" si="56"/>
        <v>0</v>
      </c>
    </row>
    <row r="1016" ht="15.3" customHeight="1" spans="1:8">
      <c r="A1016" s="84" t="str">
        <f t="shared" si="55"/>
        <v>0</v>
      </c>
      <c r="B1016" s="56">
        <v>2160203</v>
      </c>
      <c r="C1016" s="102" t="s">
        <v>58</v>
      </c>
      <c r="D1016" s="86"/>
      <c r="E1016" s="86">
        <v>0</v>
      </c>
      <c r="F1016" s="130">
        <v>0</v>
      </c>
      <c r="G1016" s="129">
        <f t="shared" si="57"/>
        <v>0</v>
      </c>
      <c r="H1016" s="129">
        <f t="shared" si="56"/>
        <v>0</v>
      </c>
    </row>
    <row r="1017" ht="15.3" customHeight="1" spans="1:8">
      <c r="A1017" s="84" t="str">
        <f t="shared" si="55"/>
        <v>1</v>
      </c>
      <c r="B1017" s="56">
        <v>2160216</v>
      </c>
      <c r="C1017" s="102" t="s">
        <v>1022</v>
      </c>
      <c r="D1017" s="86"/>
      <c r="E1017" s="86">
        <v>0</v>
      </c>
      <c r="F1017" s="130">
        <v>0</v>
      </c>
      <c r="G1017" s="129">
        <f t="shared" si="57"/>
        <v>0</v>
      </c>
      <c r="H1017" s="129">
        <f t="shared" si="56"/>
        <v>0</v>
      </c>
    </row>
    <row r="1018" ht="15.3" customHeight="1" spans="1:8">
      <c r="A1018" s="84" t="str">
        <f t="shared" si="55"/>
        <v>1</v>
      </c>
      <c r="B1018" s="56">
        <v>2160217</v>
      </c>
      <c r="C1018" s="102" t="s">
        <v>1023</v>
      </c>
      <c r="D1018" s="86"/>
      <c r="E1018" s="86">
        <v>0</v>
      </c>
      <c r="F1018" s="130">
        <v>0</v>
      </c>
      <c r="G1018" s="129">
        <f t="shared" si="57"/>
        <v>0</v>
      </c>
      <c r="H1018" s="129">
        <f t="shared" si="56"/>
        <v>0</v>
      </c>
    </row>
    <row r="1019" ht="15.3" customHeight="1" spans="1:8">
      <c r="A1019" s="84" t="str">
        <f t="shared" si="55"/>
        <v>1</v>
      </c>
      <c r="B1019" s="56">
        <v>2160218</v>
      </c>
      <c r="C1019" s="102" t="s">
        <v>1024</v>
      </c>
      <c r="D1019" s="86"/>
      <c r="E1019" s="86">
        <v>0</v>
      </c>
      <c r="F1019" s="130">
        <v>0</v>
      </c>
      <c r="G1019" s="129">
        <f t="shared" si="57"/>
        <v>0</v>
      </c>
      <c r="H1019" s="129">
        <f t="shared" si="56"/>
        <v>0</v>
      </c>
    </row>
    <row r="1020" ht="15.3" customHeight="1" spans="1:8">
      <c r="A1020" s="84" t="str">
        <f t="shared" si="55"/>
        <v>1</v>
      </c>
      <c r="B1020" s="56">
        <v>2160219</v>
      </c>
      <c r="C1020" s="102" t="s">
        <v>1025</v>
      </c>
      <c r="D1020" s="86"/>
      <c r="E1020" s="86">
        <v>211</v>
      </c>
      <c r="F1020" s="130">
        <v>31</v>
      </c>
      <c r="G1020" s="129">
        <f t="shared" si="57"/>
        <v>0</v>
      </c>
      <c r="H1020" s="129">
        <f t="shared" si="56"/>
        <v>0</v>
      </c>
    </row>
    <row r="1021" ht="15.3" customHeight="1" spans="1:8">
      <c r="A1021" s="84" t="str">
        <f t="shared" si="55"/>
        <v>5</v>
      </c>
      <c r="B1021" s="56">
        <v>2160250</v>
      </c>
      <c r="C1021" s="102" t="s">
        <v>72</v>
      </c>
      <c r="D1021" s="86"/>
      <c r="E1021" s="86">
        <v>0</v>
      </c>
      <c r="F1021" s="130">
        <v>0</v>
      </c>
      <c r="G1021" s="129">
        <f t="shared" si="57"/>
        <v>0</v>
      </c>
      <c r="H1021" s="129">
        <f t="shared" si="56"/>
        <v>0</v>
      </c>
    </row>
    <row r="1022" ht="15.3" customHeight="1" spans="1:8">
      <c r="A1022" s="84" t="str">
        <f t="shared" si="55"/>
        <v>9</v>
      </c>
      <c r="B1022" s="56">
        <v>2160299</v>
      </c>
      <c r="C1022" s="102" t="s">
        <v>1026</v>
      </c>
      <c r="D1022" s="86">
        <v>60</v>
      </c>
      <c r="E1022" s="86">
        <v>1044</v>
      </c>
      <c r="F1022" s="130">
        <v>1602</v>
      </c>
      <c r="G1022" s="129">
        <f t="shared" si="57"/>
        <v>26.7</v>
      </c>
      <c r="H1022" s="129">
        <f t="shared" si="56"/>
        <v>0.0255747126436782</v>
      </c>
    </row>
    <row r="1023" ht="15.3" customHeight="1" spans="1:8">
      <c r="A1023" s="84" t="str">
        <f t="shared" ref="A1023:A1086" si="58">MID(B1023,6,1)</f>
        <v/>
      </c>
      <c r="B1023" s="56">
        <v>21606</v>
      </c>
      <c r="C1023" s="102" t="s">
        <v>1027</v>
      </c>
      <c r="D1023" s="86">
        <f>SUM(D1024:D1028)</f>
        <v>0</v>
      </c>
      <c r="E1023" s="86">
        <f>SUM(E1024:E1028)</f>
        <v>0</v>
      </c>
      <c r="F1023" s="130">
        <f>SUM(F1024:F1028)</f>
        <v>0</v>
      </c>
      <c r="G1023" s="129">
        <f t="shared" si="57"/>
        <v>0</v>
      </c>
      <c r="H1023" s="129">
        <f t="shared" si="56"/>
        <v>0</v>
      </c>
    </row>
    <row r="1024" ht="15.3" customHeight="1" spans="1:8">
      <c r="A1024" s="84" t="str">
        <f t="shared" si="58"/>
        <v>0</v>
      </c>
      <c r="B1024" s="56">
        <v>2160601</v>
      </c>
      <c r="C1024" s="102" t="s">
        <v>54</v>
      </c>
      <c r="D1024" s="86"/>
      <c r="E1024" s="86">
        <v>0</v>
      </c>
      <c r="F1024" s="130">
        <v>0</v>
      </c>
      <c r="G1024" s="129">
        <f t="shared" si="57"/>
        <v>0</v>
      </c>
      <c r="H1024" s="129">
        <f t="shared" si="56"/>
        <v>0</v>
      </c>
    </row>
    <row r="1025" ht="15.3" customHeight="1" spans="1:8">
      <c r="A1025" s="84" t="str">
        <f t="shared" si="58"/>
        <v>0</v>
      </c>
      <c r="B1025" s="56">
        <v>2160602</v>
      </c>
      <c r="C1025" s="102" t="s">
        <v>56</v>
      </c>
      <c r="D1025" s="86"/>
      <c r="E1025" s="86">
        <v>0</v>
      </c>
      <c r="F1025" s="130">
        <v>0</v>
      </c>
      <c r="G1025" s="129">
        <f t="shared" si="57"/>
        <v>0</v>
      </c>
      <c r="H1025" s="129">
        <f t="shared" si="56"/>
        <v>0</v>
      </c>
    </row>
    <row r="1026" ht="15.3" customHeight="1" spans="1:8">
      <c r="A1026" s="84" t="str">
        <f t="shared" si="58"/>
        <v>0</v>
      </c>
      <c r="B1026" s="56">
        <v>2160603</v>
      </c>
      <c r="C1026" s="102" t="s">
        <v>58</v>
      </c>
      <c r="D1026" s="86"/>
      <c r="E1026" s="86">
        <v>0</v>
      </c>
      <c r="F1026" s="130">
        <v>0</v>
      </c>
      <c r="G1026" s="129">
        <f t="shared" si="57"/>
        <v>0</v>
      </c>
      <c r="H1026" s="129">
        <f t="shared" si="56"/>
        <v>0</v>
      </c>
    </row>
    <row r="1027" ht="15.3" customHeight="1" spans="1:8">
      <c r="A1027" s="84" t="str">
        <f t="shared" si="58"/>
        <v>0</v>
      </c>
      <c r="B1027" s="56">
        <v>2160607</v>
      </c>
      <c r="C1027" s="102" t="s">
        <v>1028</v>
      </c>
      <c r="D1027" s="86"/>
      <c r="E1027" s="86">
        <v>0</v>
      </c>
      <c r="F1027" s="130">
        <v>0</v>
      </c>
      <c r="G1027" s="129">
        <f t="shared" si="57"/>
        <v>0</v>
      </c>
      <c r="H1027" s="129">
        <f t="shared" si="56"/>
        <v>0</v>
      </c>
    </row>
    <row r="1028" ht="15.3" customHeight="1" spans="1:8">
      <c r="A1028" s="84" t="str">
        <f t="shared" si="58"/>
        <v>9</v>
      </c>
      <c r="B1028" s="56">
        <v>2160699</v>
      </c>
      <c r="C1028" s="102" t="s">
        <v>1029</v>
      </c>
      <c r="D1028" s="86"/>
      <c r="E1028" s="86">
        <v>0</v>
      </c>
      <c r="F1028" s="130">
        <v>0</v>
      </c>
      <c r="G1028" s="129">
        <f t="shared" si="57"/>
        <v>0</v>
      </c>
      <c r="H1028" s="129">
        <f t="shared" si="56"/>
        <v>0</v>
      </c>
    </row>
    <row r="1029" ht="15.3" customHeight="1" spans="1:8">
      <c r="A1029" s="84" t="str">
        <f t="shared" si="58"/>
        <v/>
      </c>
      <c r="B1029" s="56">
        <v>21699</v>
      </c>
      <c r="C1029" s="102" t="s">
        <v>1030</v>
      </c>
      <c r="D1029" s="86">
        <f>SUM(D1030:D1031)</f>
        <v>221</v>
      </c>
      <c r="E1029" s="86">
        <f>SUM(E1030:E1031)</f>
        <v>1040</v>
      </c>
      <c r="F1029" s="130">
        <f>SUM(F1030:F1031)</f>
        <v>1615</v>
      </c>
      <c r="G1029" s="129">
        <f t="shared" si="57"/>
        <v>7.30769230769231</v>
      </c>
      <c r="H1029" s="129">
        <f t="shared" si="56"/>
        <v>0.00702662721893491</v>
      </c>
    </row>
    <row r="1030" ht="15.3" customHeight="1" spans="1:8">
      <c r="A1030" s="84" t="str">
        <f t="shared" si="58"/>
        <v>0</v>
      </c>
      <c r="B1030" s="56">
        <v>2169901</v>
      </c>
      <c r="C1030" s="102" t="s">
        <v>1031</v>
      </c>
      <c r="D1030" s="86"/>
      <c r="E1030" s="86">
        <v>0</v>
      </c>
      <c r="F1030" s="130">
        <v>0</v>
      </c>
      <c r="G1030" s="129">
        <f t="shared" si="57"/>
        <v>0</v>
      </c>
      <c r="H1030" s="129">
        <f t="shared" si="56"/>
        <v>0</v>
      </c>
    </row>
    <row r="1031" ht="15.3" customHeight="1" spans="1:8">
      <c r="A1031" s="84" t="str">
        <f t="shared" si="58"/>
        <v>9</v>
      </c>
      <c r="B1031" s="56">
        <v>2169999</v>
      </c>
      <c r="C1031" s="102" t="s">
        <v>1032</v>
      </c>
      <c r="D1031" s="86">
        <v>221</v>
      </c>
      <c r="E1031" s="86">
        <v>1040</v>
      </c>
      <c r="F1031" s="130">
        <v>1615</v>
      </c>
      <c r="G1031" s="129">
        <f t="shared" si="57"/>
        <v>7.30769230769231</v>
      </c>
      <c r="H1031" s="129">
        <f t="shared" si="56"/>
        <v>0.00702662721893491</v>
      </c>
    </row>
    <row r="1032" ht="15.3" customHeight="1" spans="1:8">
      <c r="A1032" s="84" t="str">
        <f t="shared" si="58"/>
        <v/>
      </c>
      <c r="B1032" s="56">
        <v>217</v>
      </c>
      <c r="C1032" s="102" t="s">
        <v>1033</v>
      </c>
      <c r="D1032" s="86">
        <f>SUM(D1033,D1040,D1050,D1056,D1059)</f>
        <v>0</v>
      </c>
      <c r="E1032" s="86">
        <f>SUM(E1033,E1040,E1050,E1056,E1059)</f>
        <v>0</v>
      </c>
      <c r="F1032" s="130">
        <f>SUM(F1033,F1040,F1050,F1056,F1059)</f>
        <v>0</v>
      </c>
      <c r="G1032" s="129">
        <f t="shared" si="57"/>
        <v>0</v>
      </c>
      <c r="H1032" s="129">
        <f t="shared" si="56"/>
        <v>0</v>
      </c>
    </row>
    <row r="1033" ht="15.3" customHeight="1" spans="1:8">
      <c r="A1033" s="84" t="str">
        <f t="shared" si="58"/>
        <v/>
      </c>
      <c r="B1033" s="56">
        <v>21701</v>
      </c>
      <c r="C1033" s="102" t="s">
        <v>1034</v>
      </c>
      <c r="D1033" s="86">
        <f>SUM(D1034:D1039)</f>
        <v>0</v>
      </c>
      <c r="E1033" s="86">
        <f>SUM(E1034:E1039)</f>
        <v>0</v>
      </c>
      <c r="F1033" s="130">
        <f>SUM(F1034:F1039)</f>
        <v>0</v>
      </c>
      <c r="G1033" s="129">
        <f t="shared" si="57"/>
        <v>0</v>
      </c>
      <c r="H1033" s="129">
        <f t="shared" si="56"/>
        <v>0</v>
      </c>
    </row>
    <row r="1034" ht="15.3" customHeight="1" spans="1:8">
      <c r="A1034" s="84" t="str">
        <f t="shared" si="58"/>
        <v>0</v>
      </c>
      <c r="B1034" s="56">
        <v>2170101</v>
      </c>
      <c r="C1034" s="102" t="s">
        <v>54</v>
      </c>
      <c r="D1034" s="86"/>
      <c r="E1034" s="86">
        <v>0</v>
      </c>
      <c r="F1034" s="130">
        <v>0</v>
      </c>
      <c r="G1034" s="129">
        <f t="shared" si="57"/>
        <v>0</v>
      </c>
      <c r="H1034" s="129">
        <f t="shared" si="56"/>
        <v>0</v>
      </c>
    </row>
    <row r="1035" ht="15.3" customHeight="1" spans="1:8">
      <c r="A1035" s="84" t="str">
        <f t="shared" si="58"/>
        <v>0</v>
      </c>
      <c r="B1035" s="56">
        <v>2170102</v>
      </c>
      <c r="C1035" s="102" t="s">
        <v>56</v>
      </c>
      <c r="D1035" s="86"/>
      <c r="E1035" s="86">
        <v>0</v>
      </c>
      <c r="F1035" s="130">
        <v>0</v>
      </c>
      <c r="G1035" s="129">
        <f t="shared" si="57"/>
        <v>0</v>
      </c>
      <c r="H1035" s="129">
        <f t="shared" si="56"/>
        <v>0</v>
      </c>
    </row>
    <row r="1036" ht="15.3" customHeight="1" spans="1:8">
      <c r="A1036" s="84" t="str">
        <f t="shared" si="58"/>
        <v>0</v>
      </c>
      <c r="B1036" s="56">
        <v>2170103</v>
      </c>
      <c r="C1036" s="102" t="s">
        <v>58</v>
      </c>
      <c r="D1036" s="86"/>
      <c r="E1036" s="86">
        <v>0</v>
      </c>
      <c r="F1036" s="130">
        <v>0</v>
      </c>
      <c r="G1036" s="129">
        <f t="shared" si="57"/>
        <v>0</v>
      </c>
      <c r="H1036" s="129">
        <f t="shared" si="56"/>
        <v>0</v>
      </c>
    </row>
    <row r="1037" ht="15.3" customHeight="1" spans="1:8">
      <c r="A1037" s="84" t="str">
        <f t="shared" si="58"/>
        <v>0</v>
      </c>
      <c r="B1037" s="56">
        <v>2170104</v>
      </c>
      <c r="C1037" s="102" t="s">
        <v>1035</v>
      </c>
      <c r="D1037" s="86"/>
      <c r="E1037" s="86">
        <v>0</v>
      </c>
      <c r="F1037" s="130">
        <v>0</v>
      </c>
      <c r="G1037" s="129">
        <f t="shared" si="57"/>
        <v>0</v>
      </c>
      <c r="H1037" s="129">
        <f t="shared" si="56"/>
        <v>0</v>
      </c>
    </row>
    <row r="1038" ht="15.3" customHeight="1" spans="1:8">
      <c r="A1038" s="84" t="str">
        <f t="shared" si="58"/>
        <v>5</v>
      </c>
      <c r="B1038" s="56">
        <v>2170150</v>
      </c>
      <c r="C1038" s="102" t="s">
        <v>72</v>
      </c>
      <c r="D1038" s="86"/>
      <c r="E1038" s="86">
        <v>0</v>
      </c>
      <c r="F1038" s="130">
        <v>0</v>
      </c>
      <c r="G1038" s="129">
        <f t="shared" si="57"/>
        <v>0</v>
      </c>
      <c r="H1038" s="129">
        <f t="shared" si="56"/>
        <v>0</v>
      </c>
    </row>
    <row r="1039" ht="15.3" customHeight="1" spans="1:8">
      <c r="A1039" s="84" t="str">
        <f t="shared" si="58"/>
        <v>9</v>
      </c>
      <c r="B1039" s="56">
        <v>2170199</v>
      </c>
      <c r="C1039" s="102" t="s">
        <v>1036</v>
      </c>
      <c r="D1039" s="86"/>
      <c r="E1039" s="86">
        <v>0</v>
      </c>
      <c r="F1039" s="130">
        <v>0</v>
      </c>
      <c r="G1039" s="129">
        <f t="shared" si="57"/>
        <v>0</v>
      </c>
      <c r="H1039" s="129">
        <f t="shared" si="56"/>
        <v>0</v>
      </c>
    </row>
    <row r="1040" ht="15.3" customHeight="1" spans="1:8">
      <c r="A1040" s="84" t="str">
        <f t="shared" si="58"/>
        <v/>
      </c>
      <c r="B1040" s="56">
        <v>21702</v>
      </c>
      <c r="C1040" s="102" t="s">
        <v>1037</v>
      </c>
      <c r="D1040" s="86">
        <f>SUM(D1041:D1049)</f>
        <v>0</v>
      </c>
      <c r="E1040" s="86">
        <f>SUM(E1041:E1049)</f>
        <v>0</v>
      </c>
      <c r="F1040" s="130">
        <f>SUM(F1041:F1049)</f>
        <v>0</v>
      </c>
      <c r="G1040" s="129">
        <f t="shared" si="57"/>
        <v>0</v>
      </c>
      <c r="H1040" s="129">
        <f t="shared" si="56"/>
        <v>0</v>
      </c>
    </row>
    <row r="1041" ht="15.3" customHeight="1" spans="1:8">
      <c r="A1041" s="84" t="str">
        <f t="shared" si="58"/>
        <v>0</v>
      </c>
      <c r="B1041" s="56">
        <v>2170201</v>
      </c>
      <c r="C1041" s="102" t="s">
        <v>1038</v>
      </c>
      <c r="D1041" s="86"/>
      <c r="E1041" s="86">
        <v>0</v>
      </c>
      <c r="F1041" s="130">
        <v>0</v>
      </c>
      <c r="G1041" s="129">
        <f t="shared" si="57"/>
        <v>0</v>
      </c>
      <c r="H1041" s="129">
        <f t="shared" si="56"/>
        <v>0</v>
      </c>
    </row>
    <row r="1042" ht="15.3" customHeight="1" spans="1:8">
      <c r="A1042" s="84" t="str">
        <f t="shared" si="58"/>
        <v>0</v>
      </c>
      <c r="B1042" s="56">
        <v>2170202</v>
      </c>
      <c r="C1042" s="102" t="s">
        <v>1039</v>
      </c>
      <c r="D1042" s="86"/>
      <c r="E1042" s="86">
        <v>0</v>
      </c>
      <c r="F1042" s="130">
        <v>0</v>
      </c>
      <c r="G1042" s="129">
        <f t="shared" si="57"/>
        <v>0</v>
      </c>
      <c r="H1042" s="129">
        <f t="shared" si="56"/>
        <v>0</v>
      </c>
    </row>
    <row r="1043" ht="15.3" customHeight="1" spans="1:8">
      <c r="A1043" s="84" t="str">
        <f t="shared" si="58"/>
        <v>0</v>
      </c>
      <c r="B1043" s="56">
        <v>2170203</v>
      </c>
      <c r="C1043" s="102" t="s">
        <v>1040</v>
      </c>
      <c r="D1043" s="86"/>
      <c r="E1043" s="86">
        <v>0</v>
      </c>
      <c r="F1043" s="130">
        <v>0</v>
      </c>
      <c r="G1043" s="129">
        <f t="shared" si="57"/>
        <v>0</v>
      </c>
      <c r="H1043" s="129">
        <f t="shared" si="56"/>
        <v>0</v>
      </c>
    </row>
    <row r="1044" ht="15.3" customHeight="1" spans="1:8">
      <c r="A1044" s="84" t="str">
        <f t="shared" si="58"/>
        <v>0</v>
      </c>
      <c r="B1044" s="56">
        <v>2170204</v>
      </c>
      <c r="C1044" s="102" t="s">
        <v>1041</v>
      </c>
      <c r="D1044" s="86"/>
      <c r="E1044" s="86">
        <v>0</v>
      </c>
      <c r="F1044" s="130">
        <v>0</v>
      </c>
      <c r="G1044" s="129">
        <f t="shared" si="57"/>
        <v>0</v>
      </c>
      <c r="H1044" s="129">
        <f t="shared" ref="H1044:H1107" si="59">IFERROR(G1044/E1044,0)</f>
        <v>0</v>
      </c>
    </row>
    <row r="1045" ht="15.3" customHeight="1" spans="1:8">
      <c r="A1045" s="84" t="str">
        <f t="shared" si="58"/>
        <v>0</v>
      </c>
      <c r="B1045" s="56">
        <v>2170205</v>
      </c>
      <c r="C1045" s="102" t="s">
        <v>1042</v>
      </c>
      <c r="D1045" s="86"/>
      <c r="E1045" s="86">
        <v>0</v>
      </c>
      <c r="F1045" s="130">
        <v>0</v>
      </c>
      <c r="G1045" s="129">
        <f t="shared" ref="G1045:G1108" si="60">IFERROR(F1045/D1045,0)</f>
        <v>0</v>
      </c>
      <c r="H1045" s="129">
        <f t="shared" si="59"/>
        <v>0</v>
      </c>
    </row>
    <row r="1046" ht="15.3" customHeight="1" spans="1:8">
      <c r="A1046" s="84" t="str">
        <f t="shared" si="58"/>
        <v>0</v>
      </c>
      <c r="B1046" s="56">
        <v>2170206</v>
      </c>
      <c r="C1046" s="102" t="s">
        <v>1043</v>
      </c>
      <c r="D1046" s="86"/>
      <c r="E1046" s="86">
        <v>0</v>
      </c>
      <c r="F1046" s="130">
        <v>0</v>
      </c>
      <c r="G1046" s="129">
        <f t="shared" si="60"/>
        <v>0</v>
      </c>
      <c r="H1046" s="129">
        <f t="shared" si="59"/>
        <v>0</v>
      </c>
    </row>
    <row r="1047" ht="15.3" customHeight="1" spans="1:8">
      <c r="A1047" s="84" t="str">
        <f t="shared" si="58"/>
        <v>0</v>
      </c>
      <c r="B1047" s="56">
        <v>2170207</v>
      </c>
      <c r="C1047" s="102" t="s">
        <v>1044</v>
      </c>
      <c r="D1047" s="86"/>
      <c r="E1047" s="86">
        <v>0</v>
      </c>
      <c r="F1047" s="130">
        <v>0</v>
      </c>
      <c r="G1047" s="129">
        <f t="shared" si="60"/>
        <v>0</v>
      </c>
      <c r="H1047" s="129">
        <f t="shared" si="59"/>
        <v>0</v>
      </c>
    </row>
    <row r="1048" ht="15.3" customHeight="1" spans="1:8">
      <c r="A1048" s="84" t="str">
        <f t="shared" si="58"/>
        <v>0</v>
      </c>
      <c r="B1048" s="56">
        <v>2170208</v>
      </c>
      <c r="C1048" s="102" t="s">
        <v>1045</v>
      </c>
      <c r="D1048" s="86"/>
      <c r="E1048" s="86">
        <v>0</v>
      </c>
      <c r="F1048" s="130">
        <v>0</v>
      </c>
      <c r="G1048" s="129">
        <f t="shared" si="60"/>
        <v>0</v>
      </c>
      <c r="H1048" s="129">
        <f t="shared" si="59"/>
        <v>0</v>
      </c>
    </row>
    <row r="1049" ht="15.3" customHeight="1" spans="1:8">
      <c r="A1049" s="84" t="str">
        <f t="shared" si="58"/>
        <v>9</v>
      </c>
      <c r="B1049" s="56">
        <v>2170299</v>
      </c>
      <c r="C1049" s="102" t="s">
        <v>1046</v>
      </c>
      <c r="D1049" s="86"/>
      <c r="E1049" s="86">
        <v>0</v>
      </c>
      <c r="F1049" s="130">
        <v>0</v>
      </c>
      <c r="G1049" s="129">
        <f t="shared" si="60"/>
        <v>0</v>
      </c>
      <c r="H1049" s="129">
        <f t="shared" si="59"/>
        <v>0</v>
      </c>
    </row>
    <row r="1050" ht="15.3" customHeight="1" spans="1:8">
      <c r="A1050" s="84" t="str">
        <f t="shared" si="58"/>
        <v/>
      </c>
      <c r="B1050" s="56">
        <v>21703</v>
      </c>
      <c r="C1050" s="102" t="s">
        <v>1047</v>
      </c>
      <c r="D1050" s="86">
        <f>SUM(D1051:D1055)</f>
        <v>0</v>
      </c>
      <c r="E1050" s="86">
        <f>SUM(E1051:E1055)</f>
        <v>0</v>
      </c>
      <c r="F1050" s="130">
        <f>SUM(F1051:F1055)</f>
        <v>0</v>
      </c>
      <c r="G1050" s="129">
        <f t="shared" si="60"/>
        <v>0</v>
      </c>
      <c r="H1050" s="129">
        <f t="shared" si="59"/>
        <v>0</v>
      </c>
    </row>
    <row r="1051" ht="15.3" customHeight="1" spans="1:8">
      <c r="A1051" s="84" t="str">
        <f t="shared" si="58"/>
        <v>0</v>
      </c>
      <c r="B1051" s="56">
        <v>2170301</v>
      </c>
      <c r="C1051" s="102" t="s">
        <v>1048</v>
      </c>
      <c r="D1051" s="86"/>
      <c r="E1051" s="86">
        <v>0</v>
      </c>
      <c r="F1051" s="130">
        <v>0</v>
      </c>
      <c r="G1051" s="129">
        <f t="shared" si="60"/>
        <v>0</v>
      </c>
      <c r="H1051" s="129">
        <f t="shared" si="59"/>
        <v>0</v>
      </c>
    </row>
    <row r="1052" ht="15.3" customHeight="1" spans="1:8">
      <c r="A1052" s="84" t="str">
        <f t="shared" si="58"/>
        <v>0</v>
      </c>
      <c r="B1052" s="56">
        <v>2170302</v>
      </c>
      <c r="C1052" s="103" t="s">
        <v>1049</v>
      </c>
      <c r="D1052" s="86"/>
      <c r="E1052" s="86">
        <v>0</v>
      </c>
      <c r="F1052" s="130">
        <v>0</v>
      </c>
      <c r="G1052" s="129">
        <f t="shared" si="60"/>
        <v>0</v>
      </c>
      <c r="H1052" s="129">
        <f t="shared" si="59"/>
        <v>0</v>
      </c>
    </row>
    <row r="1053" ht="15.3" customHeight="1" spans="1:8">
      <c r="A1053" s="84" t="str">
        <f t="shared" si="58"/>
        <v>0</v>
      </c>
      <c r="B1053" s="56">
        <v>2170303</v>
      </c>
      <c r="C1053" s="102" t="s">
        <v>1050</v>
      </c>
      <c r="D1053" s="86"/>
      <c r="E1053" s="86">
        <v>0</v>
      </c>
      <c r="F1053" s="130">
        <v>0</v>
      </c>
      <c r="G1053" s="129">
        <f t="shared" si="60"/>
        <v>0</v>
      </c>
      <c r="H1053" s="129">
        <f t="shared" si="59"/>
        <v>0</v>
      </c>
    </row>
    <row r="1054" ht="15.3" customHeight="1" spans="1:8">
      <c r="A1054" s="84" t="str">
        <f t="shared" si="58"/>
        <v>0</v>
      </c>
      <c r="B1054" s="56">
        <v>2170304</v>
      </c>
      <c r="C1054" s="102" t="s">
        <v>1051</v>
      </c>
      <c r="D1054" s="86"/>
      <c r="E1054" s="86">
        <v>0</v>
      </c>
      <c r="F1054" s="130">
        <v>0</v>
      </c>
      <c r="G1054" s="129">
        <f t="shared" si="60"/>
        <v>0</v>
      </c>
      <c r="H1054" s="129">
        <f t="shared" si="59"/>
        <v>0</v>
      </c>
    </row>
    <row r="1055" ht="15.3" customHeight="1" spans="1:8">
      <c r="A1055" s="84" t="str">
        <f t="shared" si="58"/>
        <v>9</v>
      </c>
      <c r="B1055" s="56">
        <v>2170399</v>
      </c>
      <c r="C1055" s="102" t="s">
        <v>1052</v>
      </c>
      <c r="D1055" s="86"/>
      <c r="E1055" s="86">
        <v>0</v>
      </c>
      <c r="F1055" s="130">
        <v>0</v>
      </c>
      <c r="G1055" s="129">
        <f t="shared" si="60"/>
        <v>0</v>
      </c>
      <c r="H1055" s="129">
        <f t="shared" si="59"/>
        <v>0</v>
      </c>
    </row>
    <row r="1056" ht="15.3" customHeight="1" spans="1:8">
      <c r="A1056" s="84" t="str">
        <f t="shared" si="58"/>
        <v/>
      </c>
      <c r="B1056" s="56">
        <v>21704</v>
      </c>
      <c r="C1056" s="102" t="s">
        <v>1053</v>
      </c>
      <c r="D1056" s="86">
        <f>SUM(D1057:D1058)</f>
        <v>0</v>
      </c>
      <c r="E1056" s="86">
        <f>SUM(E1057:E1058)</f>
        <v>0</v>
      </c>
      <c r="F1056" s="130">
        <f>SUM(F1057:F1058)</f>
        <v>0</v>
      </c>
      <c r="G1056" s="129">
        <f t="shared" si="60"/>
        <v>0</v>
      </c>
      <c r="H1056" s="129">
        <f t="shared" si="59"/>
        <v>0</v>
      </c>
    </row>
    <row r="1057" ht="15.3" customHeight="1" spans="1:8">
      <c r="A1057" s="84" t="str">
        <f t="shared" si="58"/>
        <v>0</v>
      </c>
      <c r="B1057" s="56">
        <v>2170401</v>
      </c>
      <c r="C1057" s="102" t="s">
        <v>1054</v>
      </c>
      <c r="D1057" s="86"/>
      <c r="E1057" s="86">
        <v>0</v>
      </c>
      <c r="F1057" s="130">
        <v>0</v>
      </c>
      <c r="G1057" s="129">
        <f t="shared" si="60"/>
        <v>0</v>
      </c>
      <c r="H1057" s="129">
        <f t="shared" si="59"/>
        <v>0</v>
      </c>
    </row>
    <row r="1058" ht="15.3" customHeight="1" spans="1:8">
      <c r="A1058" s="84" t="str">
        <f t="shared" si="58"/>
        <v>9</v>
      </c>
      <c r="B1058" s="56">
        <v>2170499</v>
      </c>
      <c r="C1058" s="102" t="s">
        <v>1055</v>
      </c>
      <c r="D1058" s="86"/>
      <c r="E1058" s="86">
        <v>0</v>
      </c>
      <c r="F1058" s="130">
        <v>0</v>
      </c>
      <c r="G1058" s="129">
        <f t="shared" si="60"/>
        <v>0</v>
      </c>
      <c r="H1058" s="129">
        <f t="shared" si="59"/>
        <v>0</v>
      </c>
    </row>
    <row r="1059" ht="15.3" customHeight="1" spans="1:8">
      <c r="A1059" s="84" t="str">
        <f t="shared" si="58"/>
        <v/>
      </c>
      <c r="B1059" s="56">
        <v>21799</v>
      </c>
      <c r="C1059" s="102" t="s">
        <v>1056</v>
      </c>
      <c r="D1059" s="86">
        <f>SUM(D1060:D1061)</f>
        <v>0</v>
      </c>
      <c r="E1059" s="86">
        <f>SUM(E1060:E1061)</f>
        <v>0</v>
      </c>
      <c r="F1059" s="130">
        <f>SUM(F1060:F1061)</f>
        <v>0</v>
      </c>
      <c r="G1059" s="129">
        <f t="shared" si="60"/>
        <v>0</v>
      </c>
      <c r="H1059" s="129">
        <f t="shared" si="59"/>
        <v>0</v>
      </c>
    </row>
    <row r="1060" ht="15.3" customHeight="1" spans="1:8">
      <c r="A1060" s="84" t="str">
        <f t="shared" si="58"/>
        <v>0</v>
      </c>
      <c r="B1060" s="56">
        <v>2179902</v>
      </c>
      <c r="C1060" s="102" t="s">
        <v>1057</v>
      </c>
      <c r="D1060" s="86"/>
      <c r="E1060" s="86">
        <v>0</v>
      </c>
      <c r="F1060" s="130">
        <v>0</v>
      </c>
      <c r="G1060" s="129">
        <f t="shared" si="60"/>
        <v>0</v>
      </c>
      <c r="H1060" s="129">
        <f t="shared" si="59"/>
        <v>0</v>
      </c>
    </row>
    <row r="1061" ht="15.3" customHeight="1" spans="1:8">
      <c r="A1061" s="84" t="str">
        <f t="shared" si="58"/>
        <v>9</v>
      </c>
      <c r="B1061" s="56">
        <v>2179999</v>
      </c>
      <c r="C1061" s="102" t="s">
        <v>1058</v>
      </c>
      <c r="D1061" s="86"/>
      <c r="E1061" s="86">
        <v>0</v>
      </c>
      <c r="F1061" s="130">
        <v>0</v>
      </c>
      <c r="G1061" s="129">
        <f t="shared" si="60"/>
        <v>0</v>
      </c>
      <c r="H1061" s="129">
        <f t="shared" si="59"/>
        <v>0</v>
      </c>
    </row>
    <row r="1062" ht="15.3" customHeight="1" spans="1:8">
      <c r="A1062" s="84" t="str">
        <f t="shared" si="58"/>
        <v/>
      </c>
      <c r="B1062" s="56">
        <v>219</v>
      </c>
      <c r="C1062" s="102" t="s">
        <v>1059</v>
      </c>
      <c r="D1062" s="86">
        <f>SUM(D1063:D1071)</f>
        <v>0</v>
      </c>
      <c r="E1062" s="86">
        <f>SUM(E1063:E1071)</f>
        <v>0</v>
      </c>
      <c r="F1062" s="130">
        <f>SUM(F1063:F1071)</f>
        <v>0</v>
      </c>
      <c r="G1062" s="129">
        <f t="shared" si="60"/>
        <v>0</v>
      </c>
      <c r="H1062" s="129">
        <f t="shared" si="59"/>
        <v>0</v>
      </c>
    </row>
    <row r="1063" ht="15.3" customHeight="1" spans="1:8">
      <c r="A1063" s="84" t="str">
        <f t="shared" si="58"/>
        <v/>
      </c>
      <c r="B1063" s="56">
        <v>21901</v>
      </c>
      <c r="C1063" s="102" t="s">
        <v>1060</v>
      </c>
      <c r="D1063" s="86">
        <v>0</v>
      </c>
      <c r="E1063" s="86"/>
      <c r="F1063" s="130"/>
      <c r="G1063" s="129">
        <f t="shared" si="60"/>
        <v>0</v>
      </c>
      <c r="H1063" s="129">
        <f t="shared" si="59"/>
        <v>0</v>
      </c>
    </row>
    <row r="1064" ht="15.3" customHeight="1" spans="1:8">
      <c r="A1064" s="84" t="str">
        <f t="shared" si="58"/>
        <v/>
      </c>
      <c r="B1064" s="56">
        <v>21902</v>
      </c>
      <c r="C1064" s="102" t="s">
        <v>1061</v>
      </c>
      <c r="D1064" s="86">
        <v>0</v>
      </c>
      <c r="E1064" s="86"/>
      <c r="F1064" s="130"/>
      <c r="G1064" s="129">
        <f t="shared" si="60"/>
        <v>0</v>
      </c>
      <c r="H1064" s="129">
        <f t="shared" si="59"/>
        <v>0</v>
      </c>
    </row>
    <row r="1065" ht="15.3" customHeight="1" spans="1:8">
      <c r="A1065" s="84" t="str">
        <f t="shared" si="58"/>
        <v/>
      </c>
      <c r="B1065" s="56">
        <v>21903</v>
      </c>
      <c r="C1065" s="102" t="s">
        <v>1062</v>
      </c>
      <c r="D1065" s="86">
        <v>0</v>
      </c>
      <c r="E1065" s="86"/>
      <c r="F1065" s="130"/>
      <c r="G1065" s="129">
        <f t="shared" si="60"/>
        <v>0</v>
      </c>
      <c r="H1065" s="129">
        <f t="shared" si="59"/>
        <v>0</v>
      </c>
    </row>
    <row r="1066" ht="15.3" customHeight="1" spans="1:8">
      <c r="A1066" s="84" t="str">
        <f t="shared" si="58"/>
        <v/>
      </c>
      <c r="B1066" s="56">
        <v>21904</v>
      </c>
      <c r="C1066" s="102" t="s">
        <v>1063</v>
      </c>
      <c r="D1066" s="86">
        <v>0</v>
      </c>
      <c r="E1066" s="86"/>
      <c r="F1066" s="130"/>
      <c r="G1066" s="129">
        <f t="shared" si="60"/>
        <v>0</v>
      </c>
      <c r="H1066" s="129">
        <f t="shared" si="59"/>
        <v>0</v>
      </c>
    </row>
    <row r="1067" ht="15.3" customHeight="1" spans="1:8">
      <c r="A1067" s="84" t="str">
        <f t="shared" si="58"/>
        <v/>
      </c>
      <c r="B1067" s="56">
        <v>21905</v>
      </c>
      <c r="C1067" s="102" t="s">
        <v>1064</v>
      </c>
      <c r="D1067" s="86">
        <v>0</v>
      </c>
      <c r="E1067" s="86"/>
      <c r="F1067" s="130"/>
      <c r="G1067" s="129">
        <f t="shared" si="60"/>
        <v>0</v>
      </c>
      <c r="H1067" s="129">
        <f t="shared" si="59"/>
        <v>0</v>
      </c>
    </row>
    <row r="1068" ht="15.3" customHeight="1" spans="1:8">
      <c r="A1068" s="84" t="str">
        <f t="shared" si="58"/>
        <v/>
      </c>
      <c r="B1068" s="56">
        <v>21906</v>
      </c>
      <c r="C1068" s="102" t="s">
        <v>840</v>
      </c>
      <c r="D1068" s="86">
        <v>0</v>
      </c>
      <c r="E1068" s="86"/>
      <c r="F1068" s="130"/>
      <c r="G1068" s="129">
        <f t="shared" si="60"/>
        <v>0</v>
      </c>
      <c r="H1068" s="129">
        <f t="shared" si="59"/>
        <v>0</v>
      </c>
    </row>
    <row r="1069" ht="15.3" customHeight="1" spans="1:8">
      <c r="A1069" s="84" t="str">
        <f t="shared" si="58"/>
        <v/>
      </c>
      <c r="B1069" s="56">
        <v>21907</v>
      </c>
      <c r="C1069" s="102" t="s">
        <v>1065</v>
      </c>
      <c r="D1069" s="86">
        <v>0</v>
      </c>
      <c r="E1069" s="86"/>
      <c r="F1069" s="130"/>
      <c r="G1069" s="129">
        <f t="shared" si="60"/>
        <v>0</v>
      </c>
      <c r="H1069" s="129">
        <f t="shared" si="59"/>
        <v>0</v>
      </c>
    </row>
    <row r="1070" ht="15.3" customHeight="1" spans="1:8">
      <c r="A1070" s="84" t="str">
        <f t="shared" si="58"/>
        <v/>
      </c>
      <c r="B1070" s="56">
        <v>21908</v>
      </c>
      <c r="C1070" s="102" t="s">
        <v>1066</v>
      </c>
      <c r="D1070" s="86">
        <v>0</v>
      </c>
      <c r="E1070" s="86"/>
      <c r="F1070" s="130"/>
      <c r="G1070" s="129">
        <f t="shared" si="60"/>
        <v>0</v>
      </c>
      <c r="H1070" s="129">
        <f t="shared" si="59"/>
        <v>0</v>
      </c>
    </row>
    <row r="1071" ht="15.3" customHeight="1" spans="1:8">
      <c r="A1071" s="84" t="str">
        <f t="shared" si="58"/>
        <v/>
      </c>
      <c r="B1071" s="56">
        <v>21999</v>
      </c>
      <c r="C1071" s="102" t="s">
        <v>1067</v>
      </c>
      <c r="D1071" s="86">
        <v>0</v>
      </c>
      <c r="E1071" s="86"/>
      <c r="F1071" s="130"/>
      <c r="G1071" s="129">
        <f t="shared" si="60"/>
        <v>0</v>
      </c>
      <c r="H1071" s="129">
        <f t="shared" si="59"/>
        <v>0</v>
      </c>
    </row>
    <row r="1072" ht="15.3" customHeight="1" spans="1:8">
      <c r="A1072" s="84" t="str">
        <f t="shared" si="58"/>
        <v/>
      </c>
      <c r="B1072" s="56">
        <v>220</v>
      </c>
      <c r="C1072" s="102" t="s">
        <v>1068</v>
      </c>
      <c r="D1072" s="86">
        <f>SUM(D1073,D1100,D1115)</f>
        <v>1889</v>
      </c>
      <c r="E1072" s="86">
        <f>SUM(E1073,E1100,E1115)</f>
        <v>3471</v>
      </c>
      <c r="F1072" s="130">
        <f>SUM(F1073,F1100,F1115)</f>
        <v>2378</v>
      </c>
      <c r="G1072" s="129">
        <f t="shared" si="60"/>
        <v>1.25886712546321</v>
      </c>
      <c r="H1072" s="129">
        <f t="shared" si="59"/>
        <v>0.000362681395984791</v>
      </c>
    </row>
    <row r="1073" ht="15.3" customHeight="1" spans="1:8">
      <c r="A1073" s="84" t="str">
        <f t="shared" si="58"/>
        <v/>
      </c>
      <c r="B1073" s="56">
        <v>22001</v>
      </c>
      <c r="C1073" s="102" t="s">
        <v>1069</v>
      </c>
      <c r="D1073" s="86">
        <f>SUM(D1074:D1099)</f>
        <v>1782</v>
      </c>
      <c r="E1073" s="86">
        <f>SUM(E1074:E1099)</f>
        <v>3349</v>
      </c>
      <c r="F1073" s="130">
        <f>SUM(F1074:F1099)</f>
        <v>2266</v>
      </c>
      <c r="G1073" s="129">
        <f t="shared" si="60"/>
        <v>1.27160493827161</v>
      </c>
      <c r="H1073" s="129">
        <f t="shared" si="59"/>
        <v>0.000379696906023173</v>
      </c>
    </row>
    <row r="1074" ht="15.3" customHeight="1" spans="1:8">
      <c r="A1074" s="84" t="str">
        <f t="shared" si="58"/>
        <v>0</v>
      </c>
      <c r="B1074" s="56">
        <v>2200101</v>
      </c>
      <c r="C1074" s="102" t="s">
        <v>54</v>
      </c>
      <c r="D1074" s="86">
        <v>1531</v>
      </c>
      <c r="E1074" s="86">
        <v>1530</v>
      </c>
      <c r="F1074" s="130">
        <v>1570</v>
      </c>
      <c r="G1074" s="129">
        <f t="shared" si="60"/>
        <v>1.0254735467015</v>
      </c>
      <c r="H1074" s="129">
        <f t="shared" si="59"/>
        <v>0.000670244148170917</v>
      </c>
    </row>
    <row r="1075" ht="15.3" customHeight="1" spans="1:8">
      <c r="A1075" s="84" t="str">
        <f t="shared" si="58"/>
        <v>0</v>
      </c>
      <c r="B1075" s="56">
        <v>2200102</v>
      </c>
      <c r="C1075" s="102" t="s">
        <v>56</v>
      </c>
      <c r="D1075" s="86">
        <v>106</v>
      </c>
      <c r="E1075" s="86">
        <v>974</v>
      </c>
      <c r="F1075" s="130">
        <v>94</v>
      </c>
      <c r="G1075" s="129">
        <f t="shared" si="60"/>
        <v>0.886792452830189</v>
      </c>
      <c r="H1075" s="129">
        <f t="shared" si="59"/>
        <v>0.000910464530626477</v>
      </c>
    </row>
    <row r="1076" ht="15.3" customHeight="1" spans="1:8">
      <c r="A1076" s="84" t="str">
        <f t="shared" si="58"/>
        <v>0</v>
      </c>
      <c r="B1076" s="56">
        <v>2200103</v>
      </c>
      <c r="C1076" s="102" t="s">
        <v>58</v>
      </c>
      <c r="D1076" s="86"/>
      <c r="E1076" s="86">
        <v>0</v>
      </c>
      <c r="F1076" s="130">
        <v>0</v>
      </c>
      <c r="G1076" s="129">
        <f t="shared" si="60"/>
        <v>0</v>
      </c>
      <c r="H1076" s="129">
        <f t="shared" si="59"/>
        <v>0</v>
      </c>
    </row>
    <row r="1077" ht="15.3" customHeight="1" spans="1:8">
      <c r="A1077" s="84" t="str">
        <f t="shared" si="58"/>
        <v>0</v>
      </c>
      <c r="B1077" s="56">
        <v>2200104</v>
      </c>
      <c r="C1077" s="102" t="s">
        <v>1070</v>
      </c>
      <c r="D1077" s="86">
        <v>145</v>
      </c>
      <c r="E1077" s="86">
        <v>145</v>
      </c>
      <c r="F1077" s="130">
        <v>0</v>
      </c>
      <c r="G1077" s="129">
        <f t="shared" si="60"/>
        <v>0</v>
      </c>
      <c r="H1077" s="129">
        <f t="shared" si="59"/>
        <v>0</v>
      </c>
    </row>
    <row r="1078" ht="15.3" customHeight="1" spans="1:8">
      <c r="A1078" s="84" t="str">
        <f t="shared" si="58"/>
        <v>0</v>
      </c>
      <c r="B1078" s="56">
        <v>2200106</v>
      </c>
      <c r="C1078" s="102" t="s">
        <v>1071</v>
      </c>
      <c r="D1078" s="86"/>
      <c r="E1078" s="86">
        <v>700</v>
      </c>
      <c r="F1078" s="130">
        <v>0</v>
      </c>
      <c r="G1078" s="129">
        <f t="shared" si="60"/>
        <v>0</v>
      </c>
      <c r="H1078" s="129">
        <f t="shared" si="59"/>
        <v>0</v>
      </c>
    </row>
    <row r="1079" ht="15.3" customHeight="1" spans="1:8">
      <c r="A1079" s="84" t="str">
        <f t="shared" si="58"/>
        <v>0</v>
      </c>
      <c r="B1079" s="56">
        <v>2200107</v>
      </c>
      <c r="C1079" s="102" t="s">
        <v>1072</v>
      </c>
      <c r="D1079" s="86"/>
      <c r="E1079" s="86">
        <v>0</v>
      </c>
      <c r="F1079" s="130">
        <v>0</v>
      </c>
      <c r="G1079" s="129">
        <f t="shared" si="60"/>
        <v>0</v>
      </c>
      <c r="H1079" s="129">
        <f t="shared" si="59"/>
        <v>0</v>
      </c>
    </row>
    <row r="1080" ht="15.3" customHeight="1" spans="1:8">
      <c r="A1080" s="84" t="str">
        <f t="shared" si="58"/>
        <v>0</v>
      </c>
      <c r="B1080" s="56">
        <v>2200108</v>
      </c>
      <c r="C1080" s="102" t="s">
        <v>1073</v>
      </c>
      <c r="D1080" s="86"/>
      <c r="E1080" s="86">
        <v>0</v>
      </c>
      <c r="F1080" s="130">
        <v>0</v>
      </c>
      <c r="G1080" s="129">
        <f t="shared" si="60"/>
        <v>0</v>
      </c>
      <c r="H1080" s="129">
        <f t="shared" si="59"/>
        <v>0</v>
      </c>
    </row>
    <row r="1081" ht="15.3" customHeight="1" spans="1:8">
      <c r="A1081" s="84" t="str">
        <f t="shared" si="58"/>
        <v>0</v>
      </c>
      <c r="B1081" s="56">
        <v>2200109</v>
      </c>
      <c r="C1081" s="102" t="s">
        <v>1074</v>
      </c>
      <c r="D1081" s="86"/>
      <c r="E1081" s="86">
        <v>0</v>
      </c>
      <c r="F1081" s="130">
        <v>0</v>
      </c>
      <c r="G1081" s="129">
        <f t="shared" si="60"/>
        <v>0</v>
      </c>
      <c r="H1081" s="129">
        <f t="shared" si="59"/>
        <v>0</v>
      </c>
    </row>
    <row r="1082" ht="15.3" customHeight="1" spans="1:8">
      <c r="A1082" s="84" t="str">
        <f t="shared" si="58"/>
        <v>1</v>
      </c>
      <c r="B1082" s="56">
        <v>2200112</v>
      </c>
      <c r="C1082" s="102" t="s">
        <v>1075</v>
      </c>
      <c r="D1082" s="86"/>
      <c r="E1082" s="86">
        <v>0</v>
      </c>
      <c r="F1082" s="130">
        <v>0</v>
      </c>
      <c r="G1082" s="129">
        <f t="shared" si="60"/>
        <v>0</v>
      </c>
      <c r="H1082" s="129">
        <f t="shared" si="59"/>
        <v>0</v>
      </c>
    </row>
    <row r="1083" ht="15.3" customHeight="1" spans="1:8">
      <c r="A1083" s="84" t="str">
        <f t="shared" si="58"/>
        <v>1</v>
      </c>
      <c r="B1083" s="56">
        <v>2200113</v>
      </c>
      <c r="C1083" s="102" t="s">
        <v>1076</v>
      </c>
      <c r="D1083" s="86"/>
      <c r="E1083" s="86">
        <v>0</v>
      </c>
      <c r="F1083" s="130">
        <v>0</v>
      </c>
      <c r="G1083" s="129">
        <f t="shared" si="60"/>
        <v>0</v>
      </c>
      <c r="H1083" s="129">
        <f t="shared" si="59"/>
        <v>0</v>
      </c>
    </row>
    <row r="1084" ht="15.3" customHeight="1" spans="1:8">
      <c r="A1084" s="84" t="str">
        <f t="shared" si="58"/>
        <v>1</v>
      </c>
      <c r="B1084" s="56">
        <v>2200114</v>
      </c>
      <c r="C1084" s="102" t="s">
        <v>1077</v>
      </c>
      <c r="D1084" s="86"/>
      <c r="E1084" s="86">
        <v>0</v>
      </c>
      <c r="F1084" s="130">
        <v>0</v>
      </c>
      <c r="G1084" s="129">
        <f t="shared" si="60"/>
        <v>0</v>
      </c>
      <c r="H1084" s="129">
        <f t="shared" si="59"/>
        <v>0</v>
      </c>
    </row>
    <row r="1085" ht="15.3" customHeight="1" spans="1:8">
      <c r="A1085" s="84" t="str">
        <f t="shared" si="58"/>
        <v>1</v>
      </c>
      <c r="B1085" s="56">
        <v>2200115</v>
      </c>
      <c r="C1085" s="102" t="s">
        <v>1078</v>
      </c>
      <c r="D1085" s="86"/>
      <c r="E1085" s="86">
        <v>0</v>
      </c>
      <c r="F1085" s="130">
        <v>0</v>
      </c>
      <c r="G1085" s="129">
        <f t="shared" si="60"/>
        <v>0</v>
      </c>
      <c r="H1085" s="129">
        <f t="shared" si="59"/>
        <v>0</v>
      </c>
    </row>
    <row r="1086" ht="15.3" customHeight="1" spans="1:8">
      <c r="A1086" s="84" t="str">
        <f t="shared" si="58"/>
        <v>1</v>
      </c>
      <c r="B1086" s="56">
        <v>2200116</v>
      </c>
      <c r="C1086" s="102" t="s">
        <v>1079</v>
      </c>
      <c r="D1086" s="86"/>
      <c r="E1086" s="86">
        <v>0</v>
      </c>
      <c r="F1086" s="130">
        <v>0</v>
      </c>
      <c r="G1086" s="129">
        <f t="shared" si="60"/>
        <v>0</v>
      </c>
      <c r="H1086" s="129">
        <f t="shared" si="59"/>
        <v>0</v>
      </c>
    </row>
    <row r="1087" ht="15.3" customHeight="1" spans="1:8">
      <c r="A1087" s="84" t="str">
        <f t="shared" ref="A1087:A1150" si="61">MID(B1087,6,1)</f>
        <v>1</v>
      </c>
      <c r="B1087" s="56">
        <v>2200119</v>
      </c>
      <c r="C1087" s="102" t="s">
        <v>1080</v>
      </c>
      <c r="D1087" s="86"/>
      <c r="E1087" s="86">
        <v>0</v>
      </c>
      <c r="F1087" s="130">
        <v>0</v>
      </c>
      <c r="G1087" s="129">
        <f t="shared" si="60"/>
        <v>0</v>
      </c>
      <c r="H1087" s="129">
        <f t="shared" si="59"/>
        <v>0</v>
      </c>
    </row>
    <row r="1088" ht="15.3" customHeight="1" spans="1:8">
      <c r="A1088" s="84" t="str">
        <f t="shared" si="61"/>
        <v>2</v>
      </c>
      <c r="B1088" s="56">
        <v>2200120</v>
      </c>
      <c r="C1088" s="102" t="s">
        <v>1081</v>
      </c>
      <c r="D1088" s="86"/>
      <c r="E1088" s="86">
        <v>0</v>
      </c>
      <c r="F1088" s="130">
        <v>0</v>
      </c>
      <c r="G1088" s="129">
        <f t="shared" si="60"/>
        <v>0</v>
      </c>
      <c r="H1088" s="129">
        <f t="shared" si="59"/>
        <v>0</v>
      </c>
    </row>
    <row r="1089" ht="15.3" customHeight="1" spans="1:8">
      <c r="A1089" s="84" t="str">
        <f t="shared" si="61"/>
        <v>2</v>
      </c>
      <c r="B1089" s="56">
        <v>2200121</v>
      </c>
      <c r="C1089" s="102" t="s">
        <v>1082</v>
      </c>
      <c r="D1089" s="86"/>
      <c r="E1089" s="86">
        <v>0</v>
      </c>
      <c r="F1089" s="130">
        <v>0</v>
      </c>
      <c r="G1089" s="129">
        <f t="shared" si="60"/>
        <v>0</v>
      </c>
      <c r="H1089" s="129">
        <f t="shared" si="59"/>
        <v>0</v>
      </c>
    </row>
    <row r="1090" ht="15.3" customHeight="1" spans="1:8">
      <c r="A1090" s="84" t="str">
        <f t="shared" si="61"/>
        <v>2</v>
      </c>
      <c r="B1090" s="56">
        <v>2200122</v>
      </c>
      <c r="C1090" s="102" t="s">
        <v>1083</v>
      </c>
      <c r="D1090" s="86"/>
      <c r="E1090" s="86">
        <v>0</v>
      </c>
      <c r="F1090" s="130">
        <v>0</v>
      </c>
      <c r="G1090" s="129">
        <f t="shared" si="60"/>
        <v>0</v>
      </c>
      <c r="H1090" s="129">
        <f t="shared" si="59"/>
        <v>0</v>
      </c>
    </row>
    <row r="1091" ht="15.3" customHeight="1" spans="1:8">
      <c r="A1091" s="84" t="str">
        <f t="shared" si="61"/>
        <v>2</v>
      </c>
      <c r="B1091" s="56">
        <v>2200123</v>
      </c>
      <c r="C1091" s="102" t="s">
        <v>1084</v>
      </c>
      <c r="D1091" s="86"/>
      <c r="E1091" s="86">
        <v>0</v>
      </c>
      <c r="F1091" s="130">
        <v>0</v>
      </c>
      <c r="G1091" s="129">
        <f t="shared" si="60"/>
        <v>0</v>
      </c>
      <c r="H1091" s="129">
        <f t="shared" si="59"/>
        <v>0</v>
      </c>
    </row>
    <row r="1092" ht="15.3" customHeight="1" spans="1:8">
      <c r="A1092" s="84" t="str">
        <f t="shared" si="61"/>
        <v>2</v>
      </c>
      <c r="B1092" s="56">
        <v>2200124</v>
      </c>
      <c r="C1092" s="102" t="s">
        <v>1085</v>
      </c>
      <c r="D1092" s="86"/>
      <c r="E1092" s="86">
        <v>0</v>
      </c>
      <c r="F1092" s="130">
        <v>0</v>
      </c>
      <c r="G1092" s="129">
        <f t="shared" si="60"/>
        <v>0</v>
      </c>
      <c r="H1092" s="129">
        <f t="shared" si="59"/>
        <v>0</v>
      </c>
    </row>
    <row r="1093" ht="15.3" customHeight="1" spans="1:8">
      <c r="A1093" s="84" t="str">
        <f t="shared" si="61"/>
        <v>2</v>
      </c>
      <c r="B1093" s="56">
        <v>2200125</v>
      </c>
      <c r="C1093" s="102" t="s">
        <v>1086</v>
      </c>
      <c r="D1093" s="86"/>
      <c r="E1093" s="86">
        <v>0</v>
      </c>
      <c r="F1093" s="130">
        <v>0</v>
      </c>
      <c r="G1093" s="129">
        <f t="shared" si="60"/>
        <v>0</v>
      </c>
      <c r="H1093" s="129">
        <f t="shared" si="59"/>
        <v>0</v>
      </c>
    </row>
    <row r="1094" ht="15.3" customHeight="1" spans="1:8">
      <c r="A1094" s="84" t="str">
        <f t="shared" si="61"/>
        <v>2</v>
      </c>
      <c r="B1094" s="56">
        <v>2200126</v>
      </c>
      <c r="C1094" s="102" t="s">
        <v>1087</v>
      </c>
      <c r="D1094" s="86"/>
      <c r="E1094" s="86">
        <v>0</v>
      </c>
      <c r="F1094" s="130">
        <v>0</v>
      </c>
      <c r="G1094" s="129">
        <f t="shared" si="60"/>
        <v>0</v>
      </c>
      <c r="H1094" s="129">
        <f t="shared" si="59"/>
        <v>0</v>
      </c>
    </row>
    <row r="1095" ht="15.3" customHeight="1" spans="1:8">
      <c r="A1095" s="84" t="str">
        <f t="shared" si="61"/>
        <v>2</v>
      </c>
      <c r="B1095" s="56">
        <v>2200127</v>
      </c>
      <c r="C1095" s="102" t="s">
        <v>1088</v>
      </c>
      <c r="D1095" s="86"/>
      <c r="E1095" s="86">
        <v>0</v>
      </c>
      <c r="F1095" s="130">
        <v>0</v>
      </c>
      <c r="G1095" s="129">
        <f t="shared" si="60"/>
        <v>0</v>
      </c>
      <c r="H1095" s="129">
        <f t="shared" si="59"/>
        <v>0</v>
      </c>
    </row>
    <row r="1096" ht="15.3" customHeight="1" spans="1:8">
      <c r="A1096" s="84" t="str">
        <f t="shared" si="61"/>
        <v>2</v>
      </c>
      <c r="B1096" s="56">
        <v>2200128</v>
      </c>
      <c r="C1096" s="102" t="s">
        <v>1089</v>
      </c>
      <c r="D1096" s="86"/>
      <c r="E1096" s="86">
        <v>0</v>
      </c>
      <c r="F1096" s="130">
        <v>0</v>
      </c>
      <c r="G1096" s="129">
        <f t="shared" si="60"/>
        <v>0</v>
      </c>
      <c r="H1096" s="129">
        <f t="shared" si="59"/>
        <v>0</v>
      </c>
    </row>
    <row r="1097" ht="15.3" customHeight="1" spans="1:8">
      <c r="A1097" s="84" t="str">
        <f t="shared" si="61"/>
        <v>2</v>
      </c>
      <c r="B1097" s="56">
        <v>2200129</v>
      </c>
      <c r="C1097" s="102" t="s">
        <v>1090</v>
      </c>
      <c r="D1097" s="86"/>
      <c r="E1097" s="86">
        <v>0</v>
      </c>
      <c r="F1097" s="130">
        <v>0</v>
      </c>
      <c r="G1097" s="129">
        <f t="shared" si="60"/>
        <v>0</v>
      </c>
      <c r="H1097" s="129">
        <f t="shared" si="59"/>
        <v>0</v>
      </c>
    </row>
    <row r="1098" ht="15.3" customHeight="1" spans="1:8">
      <c r="A1098" s="84" t="str">
        <f t="shared" si="61"/>
        <v>5</v>
      </c>
      <c r="B1098" s="56">
        <v>2200150</v>
      </c>
      <c r="C1098" s="102" t="s">
        <v>72</v>
      </c>
      <c r="D1098" s="86">
        <v>0</v>
      </c>
      <c r="E1098" s="86">
        <v>0</v>
      </c>
      <c r="F1098" s="130">
        <v>166</v>
      </c>
      <c r="G1098" s="129">
        <f t="shared" si="60"/>
        <v>0</v>
      </c>
      <c r="H1098" s="129">
        <f t="shared" si="59"/>
        <v>0</v>
      </c>
    </row>
    <row r="1099" ht="15.3" customHeight="1" spans="1:8">
      <c r="A1099" s="84" t="str">
        <f t="shared" si="61"/>
        <v>9</v>
      </c>
      <c r="B1099" s="56">
        <v>2200199</v>
      </c>
      <c r="C1099" s="102" t="s">
        <v>1091</v>
      </c>
      <c r="D1099" s="86"/>
      <c r="E1099" s="86">
        <v>0</v>
      </c>
      <c r="F1099" s="130">
        <v>436</v>
      </c>
      <c r="G1099" s="129">
        <f t="shared" si="60"/>
        <v>0</v>
      </c>
      <c r="H1099" s="129">
        <f t="shared" si="59"/>
        <v>0</v>
      </c>
    </row>
    <row r="1100" ht="15.3" customHeight="1" spans="1:8">
      <c r="A1100" s="84" t="str">
        <f t="shared" si="61"/>
        <v/>
      </c>
      <c r="B1100" s="56">
        <v>22005</v>
      </c>
      <c r="C1100" s="102" t="s">
        <v>1092</v>
      </c>
      <c r="D1100" s="86">
        <f>SUM(D1101:D1114)</f>
        <v>107</v>
      </c>
      <c r="E1100" s="86">
        <f>SUM(E1101:E1114)</f>
        <v>122</v>
      </c>
      <c r="F1100" s="130">
        <f>SUM(F1101:F1114)</f>
        <v>112</v>
      </c>
      <c r="G1100" s="129">
        <f t="shared" si="60"/>
        <v>1.04672897196262</v>
      </c>
      <c r="H1100" s="129">
        <f t="shared" si="59"/>
        <v>0.00857974567182473</v>
      </c>
    </row>
    <row r="1101" ht="15.3" customHeight="1" spans="1:8">
      <c r="A1101" s="84" t="str">
        <f t="shared" si="61"/>
        <v>0</v>
      </c>
      <c r="B1101" s="56">
        <v>2200501</v>
      </c>
      <c r="C1101" s="102" t="s">
        <v>54</v>
      </c>
      <c r="D1101" s="86"/>
      <c r="E1101" s="86">
        <v>0</v>
      </c>
      <c r="F1101" s="130">
        <v>0</v>
      </c>
      <c r="G1101" s="129">
        <f t="shared" si="60"/>
        <v>0</v>
      </c>
      <c r="H1101" s="129">
        <f t="shared" si="59"/>
        <v>0</v>
      </c>
    </row>
    <row r="1102" ht="15.3" customHeight="1" spans="1:8">
      <c r="A1102" s="84" t="str">
        <f t="shared" si="61"/>
        <v>0</v>
      </c>
      <c r="B1102" s="56">
        <v>2200502</v>
      </c>
      <c r="C1102" s="102" t="s">
        <v>56</v>
      </c>
      <c r="D1102" s="86"/>
      <c r="E1102" s="86">
        <v>0</v>
      </c>
      <c r="F1102" s="130">
        <v>0</v>
      </c>
      <c r="G1102" s="129">
        <f t="shared" si="60"/>
        <v>0</v>
      </c>
      <c r="H1102" s="129">
        <f t="shared" si="59"/>
        <v>0</v>
      </c>
    </row>
    <row r="1103" ht="15.3" customHeight="1" spans="1:8">
      <c r="A1103" s="84" t="str">
        <f t="shared" si="61"/>
        <v>0</v>
      </c>
      <c r="B1103" s="56">
        <v>2200503</v>
      </c>
      <c r="C1103" s="102" t="s">
        <v>58</v>
      </c>
      <c r="D1103" s="86"/>
      <c r="E1103" s="86">
        <v>0</v>
      </c>
      <c r="F1103" s="130">
        <v>0</v>
      </c>
      <c r="G1103" s="129">
        <f t="shared" si="60"/>
        <v>0</v>
      </c>
      <c r="H1103" s="129">
        <f t="shared" si="59"/>
        <v>0</v>
      </c>
    </row>
    <row r="1104" ht="15.3" customHeight="1" spans="1:8">
      <c r="A1104" s="84" t="str">
        <f t="shared" si="61"/>
        <v>0</v>
      </c>
      <c r="B1104" s="56">
        <v>2200504</v>
      </c>
      <c r="C1104" s="102" t="s">
        <v>1093</v>
      </c>
      <c r="D1104" s="86"/>
      <c r="E1104" s="86">
        <v>0</v>
      </c>
      <c r="F1104" s="130">
        <v>0</v>
      </c>
      <c r="G1104" s="129">
        <f t="shared" si="60"/>
        <v>0</v>
      </c>
      <c r="H1104" s="129">
        <f t="shared" si="59"/>
        <v>0</v>
      </c>
    </row>
    <row r="1105" ht="15.3" customHeight="1" spans="1:8">
      <c r="A1105" s="84" t="str">
        <f t="shared" si="61"/>
        <v>0</v>
      </c>
      <c r="B1105" s="56">
        <v>2200506</v>
      </c>
      <c r="C1105" s="102" t="s">
        <v>1094</v>
      </c>
      <c r="D1105" s="86"/>
      <c r="E1105" s="86">
        <v>0</v>
      </c>
      <c r="F1105" s="130">
        <v>0</v>
      </c>
      <c r="G1105" s="129">
        <f t="shared" si="60"/>
        <v>0</v>
      </c>
      <c r="H1105" s="129">
        <f t="shared" si="59"/>
        <v>0</v>
      </c>
    </row>
    <row r="1106" ht="15.3" customHeight="1" spans="1:8">
      <c r="A1106" s="84" t="str">
        <f t="shared" si="61"/>
        <v>0</v>
      </c>
      <c r="B1106" s="56">
        <v>2200507</v>
      </c>
      <c r="C1106" s="102" t="s">
        <v>1095</v>
      </c>
      <c r="D1106" s="86"/>
      <c r="E1106" s="86">
        <v>0</v>
      </c>
      <c r="F1106" s="130">
        <v>0</v>
      </c>
      <c r="G1106" s="129">
        <f t="shared" si="60"/>
        <v>0</v>
      </c>
      <c r="H1106" s="129">
        <f t="shared" si="59"/>
        <v>0</v>
      </c>
    </row>
    <row r="1107" ht="15.3" customHeight="1" spans="1:8">
      <c r="A1107" s="84" t="str">
        <f t="shared" si="61"/>
        <v>0</v>
      </c>
      <c r="B1107" s="56">
        <v>2200508</v>
      </c>
      <c r="C1107" s="102" t="s">
        <v>1096</v>
      </c>
      <c r="D1107" s="86"/>
      <c r="E1107" s="86">
        <v>0</v>
      </c>
      <c r="F1107" s="130">
        <v>0</v>
      </c>
      <c r="G1107" s="129">
        <f t="shared" si="60"/>
        <v>0</v>
      </c>
      <c r="H1107" s="129">
        <f t="shared" si="59"/>
        <v>0</v>
      </c>
    </row>
    <row r="1108" ht="15.3" customHeight="1" spans="1:8">
      <c r="A1108" s="84" t="str">
        <f t="shared" si="61"/>
        <v>0</v>
      </c>
      <c r="B1108" s="56">
        <v>2200509</v>
      </c>
      <c r="C1108" s="102" t="s">
        <v>1097</v>
      </c>
      <c r="D1108" s="86"/>
      <c r="E1108" s="86">
        <v>0</v>
      </c>
      <c r="F1108" s="130">
        <v>0</v>
      </c>
      <c r="G1108" s="129">
        <f t="shared" si="60"/>
        <v>0</v>
      </c>
      <c r="H1108" s="129">
        <f t="shared" ref="H1108:H1171" si="62">IFERROR(G1108/E1108,0)</f>
        <v>0</v>
      </c>
    </row>
    <row r="1109" ht="15.3" customHeight="1" spans="1:8">
      <c r="A1109" s="84" t="str">
        <f t="shared" si="61"/>
        <v>1</v>
      </c>
      <c r="B1109" s="56">
        <v>2200510</v>
      </c>
      <c r="C1109" s="102" t="s">
        <v>1098</v>
      </c>
      <c r="D1109" s="86"/>
      <c r="E1109" s="86">
        <v>0</v>
      </c>
      <c r="F1109" s="130">
        <v>0</v>
      </c>
      <c r="G1109" s="129">
        <f t="shared" ref="G1109:G1172" si="63">IFERROR(F1109/D1109,0)</f>
        <v>0</v>
      </c>
      <c r="H1109" s="129">
        <f t="shared" si="62"/>
        <v>0</v>
      </c>
    </row>
    <row r="1110" ht="15.3" customHeight="1" spans="1:8">
      <c r="A1110" s="84" t="str">
        <f t="shared" si="61"/>
        <v>1</v>
      </c>
      <c r="B1110" s="56">
        <v>2200511</v>
      </c>
      <c r="C1110" s="102" t="s">
        <v>1099</v>
      </c>
      <c r="D1110" s="86"/>
      <c r="E1110" s="86">
        <v>0</v>
      </c>
      <c r="F1110" s="130">
        <v>0</v>
      </c>
      <c r="G1110" s="129">
        <f t="shared" si="63"/>
        <v>0</v>
      </c>
      <c r="H1110" s="129">
        <f t="shared" si="62"/>
        <v>0</v>
      </c>
    </row>
    <row r="1111" ht="15.3" customHeight="1" spans="1:8">
      <c r="A1111" s="84" t="str">
        <f t="shared" si="61"/>
        <v>1</v>
      </c>
      <c r="B1111" s="56">
        <v>2200512</v>
      </c>
      <c r="C1111" s="102" t="s">
        <v>1100</v>
      </c>
      <c r="D1111" s="86"/>
      <c r="E1111" s="86">
        <v>0</v>
      </c>
      <c r="F1111" s="130">
        <v>0</v>
      </c>
      <c r="G1111" s="129">
        <f t="shared" si="63"/>
        <v>0</v>
      </c>
      <c r="H1111" s="129">
        <f t="shared" si="62"/>
        <v>0</v>
      </c>
    </row>
    <row r="1112" ht="15.3" customHeight="1" spans="1:8">
      <c r="A1112" s="84" t="str">
        <f t="shared" si="61"/>
        <v>1</v>
      </c>
      <c r="B1112" s="56">
        <v>2200513</v>
      </c>
      <c r="C1112" s="102" t="s">
        <v>1101</v>
      </c>
      <c r="D1112" s="86"/>
      <c r="E1112" s="86">
        <v>0</v>
      </c>
      <c r="F1112" s="130">
        <v>0</v>
      </c>
      <c r="G1112" s="129">
        <f t="shared" si="63"/>
        <v>0</v>
      </c>
      <c r="H1112" s="129">
        <f t="shared" si="62"/>
        <v>0</v>
      </c>
    </row>
    <row r="1113" ht="15.3" customHeight="1" spans="1:8">
      <c r="A1113" s="84" t="str">
        <f t="shared" si="61"/>
        <v>1</v>
      </c>
      <c r="B1113" s="56">
        <v>2200514</v>
      </c>
      <c r="C1113" s="102" t="s">
        <v>1102</v>
      </c>
      <c r="D1113" s="86"/>
      <c r="E1113" s="86">
        <v>0</v>
      </c>
      <c r="F1113" s="130">
        <v>0</v>
      </c>
      <c r="G1113" s="129">
        <f t="shared" si="63"/>
        <v>0</v>
      </c>
      <c r="H1113" s="129">
        <f t="shared" si="62"/>
        <v>0</v>
      </c>
    </row>
    <row r="1114" ht="15.3" customHeight="1" spans="1:8">
      <c r="A1114" s="84" t="str">
        <f t="shared" si="61"/>
        <v>9</v>
      </c>
      <c r="B1114" s="56">
        <v>2200599</v>
      </c>
      <c r="C1114" s="102" t="s">
        <v>1103</v>
      </c>
      <c r="D1114" s="86">
        <v>107</v>
      </c>
      <c r="E1114" s="86">
        <v>122</v>
      </c>
      <c r="F1114" s="130">
        <v>112</v>
      </c>
      <c r="G1114" s="129">
        <f t="shared" si="63"/>
        <v>1.04672897196262</v>
      </c>
      <c r="H1114" s="129">
        <f t="shared" si="62"/>
        <v>0.00857974567182473</v>
      </c>
    </row>
    <row r="1115" ht="15.3" customHeight="1" spans="1:8">
      <c r="A1115" s="84" t="str">
        <f t="shared" si="61"/>
        <v/>
      </c>
      <c r="B1115" s="56">
        <v>22099</v>
      </c>
      <c r="C1115" s="102" t="s">
        <v>1104</v>
      </c>
      <c r="D1115" s="86"/>
      <c r="E1115" s="86"/>
      <c r="F1115" s="130"/>
      <c r="G1115" s="129">
        <f t="shared" si="63"/>
        <v>0</v>
      </c>
      <c r="H1115" s="129">
        <f t="shared" si="62"/>
        <v>0</v>
      </c>
    </row>
    <row r="1116" ht="15.3" customHeight="1" spans="1:8">
      <c r="A1116" s="84" t="str">
        <f t="shared" si="61"/>
        <v/>
      </c>
      <c r="B1116" s="56">
        <v>221</v>
      </c>
      <c r="C1116" s="102" t="s">
        <v>1105</v>
      </c>
      <c r="D1116" s="86">
        <f>SUM(D1117,D1128,D1132)</f>
        <v>20262</v>
      </c>
      <c r="E1116" s="86">
        <f>SUM(E1117,E1128,E1132)</f>
        <v>23250</v>
      </c>
      <c r="F1116" s="130">
        <f>SUM(F1117,F1128,F1132)</f>
        <v>22591</v>
      </c>
      <c r="G1116" s="129">
        <f t="shared" si="63"/>
        <v>1.11494423057941</v>
      </c>
      <c r="H1116" s="129">
        <f t="shared" si="62"/>
        <v>4.79545905625553e-5</v>
      </c>
    </row>
    <row r="1117" ht="15.3" customHeight="1" spans="1:8">
      <c r="A1117" s="84" t="str">
        <f t="shared" si="61"/>
        <v/>
      </c>
      <c r="B1117" s="56">
        <v>22101</v>
      </c>
      <c r="C1117" s="102" t="s">
        <v>1106</v>
      </c>
      <c r="D1117" s="86">
        <f>SUM(D1118:D1127)</f>
        <v>4681</v>
      </c>
      <c r="E1117" s="86">
        <f>SUM(E1118:E1127)</f>
        <v>8822</v>
      </c>
      <c r="F1117" s="130">
        <f>SUM(F1118:F1127)</f>
        <v>6971</v>
      </c>
      <c r="G1117" s="129">
        <f t="shared" si="63"/>
        <v>1.48921170690024</v>
      </c>
      <c r="H1117" s="129">
        <f t="shared" si="62"/>
        <v>0.000168806586590369</v>
      </c>
    </row>
    <row r="1118" ht="15.3" customHeight="1" spans="1:8">
      <c r="A1118" s="84" t="str">
        <f t="shared" si="61"/>
        <v>0</v>
      </c>
      <c r="B1118" s="56">
        <v>2210101</v>
      </c>
      <c r="C1118" s="102" t="s">
        <v>1107</v>
      </c>
      <c r="D1118" s="86"/>
      <c r="E1118" s="86">
        <v>0</v>
      </c>
      <c r="F1118" s="130">
        <v>0</v>
      </c>
      <c r="G1118" s="129">
        <f t="shared" si="63"/>
        <v>0</v>
      </c>
      <c r="H1118" s="129">
        <f t="shared" si="62"/>
        <v>0</v>
      </c>
    </row>
    <row r="1119" ht="15.3" customHeight="1" spans="1:8">
      <c r="A1119" s="84" t="str">
        <f t="shared" si="61"/>
        <v>0</v>
      </c>
      <c r="B1119" s="56">
        <v>2210102</v>
      </c>
      <c r="C1119" s="102" t="s">
        <v>1108</v>
      </c>
      <c r="D1119" s="86"/>
      <c r="E1119" s="86">
        <v>0</v>
      </c>
      <c r="F1119" s="130">
        <v>0</v>
      </c>
      <c r="G1119" s="129">
        <f t="shared" si="63"/>
        <v>0</v>
      </c>
      <c r="H1119" s="129">
        <f t="shared" si="62"/>
        <v>0</v>
      </c>
    </row>
    <row r="1120" ht="15.3" customHeight="1" spans="1:8">
      <c r="A1120" s="84" t="str">
        <f t="shared" si="61"/>
        <v>0</v>
      </c>
      <c r="B1120" s="56">
        <v>2210103</v>
      </c>
      <c r="C1120" s="102" t="s">
        <v>1109</v>
      </c>
      <c r="D1120" s="86">
        <v>4339</v>
      </c>
      <c r="E1120" s="86">
        <v>5700</v>
      </c>
      <c r="F1120" s="130">
        <v>4266</v>
      </c>
      <c r="G1120" s="129">
        <f t="shared" si="63"/>
        <v>0.983175846969348</v>
      </c>
      <c r="H1120" s="129">
        <f t="shared" si="62"/>
        <v>0.000172486990696377</v>
      </c>
    </row>
    <row r="1121" ht="15.3" customHeight="1" spans="1:8">
      <c r="A1121" s="84" t="str">
        <f t="shared" si="61"/>
        <v>0</v>
      </c>
      <c r="B1121" s="56">
        <v>2210104</v>
      </c>
      <c r="C1121" s="102" t="s">
        <v>1110</v>
      </c>
      <c r="D1121" s="86"/>
      <c r="E1121" s="86">
        <v>0</v>
      </c>
      <c r="F1121" s="130">
        <v>0</v>
      </c>
      <c r="G1121" s="129">
        <f t="shared" si="63"/>
        <v>0</v>
      </c>
      <c r="H1121" s="129">
        <f t="shared" si="62"/>
        <v>0</v>
      </c>
    </row>
    <row r="1122" ht="15.3" customHeight="1" spans="1:8">
      <c r="A1122" s="84" t="str">
        <f t="shared" si="61"/>
        <v>0</v>
      </c>
      <c r="B1122" s="56">
        <v>2210105</v>
      </c>
      <c r="C1122" s="102" t="s">
        <v>1111</v>
      </c>
      <c r="D1122" s="86">
        <v>161</v>
      </c>
      <c r="E1122" s="86">
        <v>532</v>
      </c>
      <c r="F1122" s="130">
        <v>237</v>
      </c>
      <c r="G1122" s="129">
        <f t="shared" si="63"/>
        <v>1.47204968944099</v>
      </c>
      <c r="H1122" s="129">
        <f t="shared" si="62"/>
        <v>0.00276701069443796</v>
      </c>
    </row>
    <row r="1123" ht="15.3" customHeight="1" spans="1:8">
      <c r="A1123" s="84" t="str">
        <f t="shared" si="61"/>
        <v>0</v>
      </c>
      <c r="B1123" s="56">
        <v>2210106</v>
      </c>
      <c r="C1123" s="102" t="s">
        <v>1112</v>
      </c>
      <c r="D1123" s="86">
        <v>100</v>
      </c>
      <c r="E1123" s="86">
        <v>100</v>
      </c>
      <c r="F1123" s="130">
        <v>90</v>
      </c>
      <c r="G1123" s="129">
        <f t="shared" si="63"/>
        <v>0.9</v>
      </c>
      <c r="H1123" s="129">
        <f t="shared" si="62"/>
        <v>0.009</v>
      </c>
    </row>
    <row r="1124" ht="15.3" customHeight="1" spans="1:8">
      <c r="A1124" s="84" t="str">
        <f t="shared" si="61"/>
        <v>0</v>
      </c>
      <c r="B1124" s="56">
        <v>2210107</v>
      </c>
      <c r="C1124" s="102" t="s">
        <v>1113</v>
      </c>
      <c r="D1124" s="86"/>
      <c r="E1124" s="86">
        <v>0</v>
      </c>
      <c r="F1124" s="130">
        <v>402</v>
      </c>
      <c r="G1124" s="129">
        <f t="shared" si="63"/>
        <v>0</v>
      </c>
      <c r="H1124" s="129">
        <f t="shared" si="62"/>
        <v>0</v>
      </c>
    </row>
    <row r="1125" ht="15.3" customHeight="1" spans="1:8">
      <c r="A1125" s="84" t="str">
        <f t="shared" si="61"/>
        <v>0</v>
      </c>
      <c r="B1125" s="56">
        <v>2210108</v>
      </c>
      <c r="C1125" s="102" t="s">
        <v>1114</v>
      </c>
      <c r="D1125" s="86"/>
      <c r="E1125" s="86">
        <v>2074</v>
      </c>
      <c r="F1125" s="130">
        <v>0</v>
      </c>
      <c r="G1125" s="129">
        <f t="shared" si="63"/>
        <v>0</v>
      </c>
      <c r="H1125" s="129">
        <f t="shared" si="62"/>
        <v>0</v>
      </c>
    </row>
    <row r="1126" ht="15.3" customHeight="1" spans="1:8">
      <c r="A1126" s="84" t="str">
        <f t="shared" si="61"/>
        <v>1</v>
      </c>
      <c r="B1126" s="56">
        <v>2210110</v>
      </c>
      <c r="C1126" s="102" t="s">
        <v>1116</v>
      </c>
      <c r="D1126" s="86">
        <v>81</v>
      </c>
      <c r="E1126" s="86">
        <v>272</v>
      </c>
      <c r="F1126" s="130">
        <v>1976</v>
      </c>
      <c r="G1126" s="129">
        <f t="shared" si="63"/>
        <v>24.3950617283951</v>
      </c>
      <c r="H1126" s="129">
        <f t="shared" si="62"/>
        <v>0.0896877269426289</v>
      </c>
    </row>
    <row r="1127" ht="15.3" customHeight="1" spans="1:8">
      <c r="A1127" s="84" t="str">
        <f t="shared" si="61"/>
        <v>9</v>
      </c>
      <c r="B1127" s="56">
        <v>2210199</v>
      </c>
      <c r="C1127" s="102" t="s">
        <v>1117</v>
      </c>
      <c r="D1127" s="86"/>
      <c r="E1127" s="86">
        <v>144</v>
      </c>
      <c r="F1127" s="130">
        <v>0</v>
      </c>
      <c r="G1127" s="129">
        <f t="shared" si="63"/>
        <v>0</v>
      </c>
      <c r="H1127" s="129">
        <f t="shared" si="62"/>
        <v>0</v>
      </c>
    </row>
    <row r="1128" ht="15.3" customHeight="1" spans="1:8">
      <c r="A1128" s="84" t="str">
        <f t="shared" si="61"/>
        <v/>
      </c>
      <c r="B1128" s="56">
        <v>22102</v>
      </c>
      <c r="C1128" s="102" t="s">
        <v>1118</v>
      </c>
      <c r="D1128" s="86">
        <f>SUM(D1129:D1131)</f>
        <v>15581</v>
      </c>
      <c r="E1128" s="86">
        <f>SUM(E1129:E1131)</f>
        <v>14318</v>
      </c>
      <c r="F1128" s="130">
        <f>SUM(F1129:F1131)</f>
        <v>15520</v>
      </c>
      <c r="G1128" s="129">
        <f t="shared" si="63"/>
        <v>0.996084975290418</v>
      </c>
      <c r="H1128" s="129">
        <f t="shared" si="62"/>
        <v>6.95687229564477e-5</v>
      </c>
    </row>
    <row r="1129" ht="15.3" customHeight="1" spans="1:8">
      <c r="A1129" s="84" t="str">
        <f t="shared" si="61"/>
        <v>0</v>
      </c>
      <c r="B1129" s="56">
        <v>2210201</v>
      </c>
      <c r="C1129" s="102" t="s">
        <v>1119</v>
      </c>
      <c r="D1129" s="86">
        <v>7606</v>
      </c>
      <c r="E1129" s="86">
        <v>7733</v>
      </c>
      <c r="F1129" s="130">
        <v>7601</v>
      </c>
      <c r="G1129" s="129">
        <f t="shared" si="63"/>
        <v>0.999342624244018</v>
      </c>
      <c r="H1129" s="129">
        <f t="shared" si="62"/>
        <v>0.000129230909639728</v>
      </c>
    </row>
    <row r="1130" ht="15.3" customHeight="1" spans="1:8">
      <c r="A1130" s="84" t="str">
        <f t="shared" si="61"/>
        <v>0</v>
      </c>
      <c r="B1130" s="56">
        <v>2210202</v>
      </c>
      <c r="C1130" s="102" t="s">
        <v>1120</v>
      </c>
      <c r="D1130" s="86"/>
      <c r="E1130" s="86">
        <v>0</v>
      </c>
      <c r="F1130" s="130">
        <v>0</v>
      </c>
      <c r="G1130" s="129">
        <f t="shared" si="63"/>
        <v>0</v>
      </c>
      <c r="H1130" s="129">
        <f t="shared" si="62"/>
        <v>0</v>
      </c>
    </row>
    <row r="1131" ht="15.3" customHeight="1" spans="1:8">
      <c r="A1131" s="84" t="str">
        <f t="shared" si="61"/>
        <v>0</v>
      </c>
      <c r="B1131" s="56">
        <v>2210203</v>
      </c>
      <c r="C1131" s="102" t="s">
        <v>1121</v>
      </c>
      <c r="D1131" s="86">
        <v>7975</v>
      </c>
      <c r="E1131" s="86">
        <v>6585</v>
      </c>
      <c r="F1131" s="130">
        <v>7919</v>
      </c>
      <c r="G1131" s="129">
        <f t="shared" si="63"/>
        <v>0.992978056426332</v>
      </c>
      <c r="H1131" s="129">
        <f t="shared" si="62"/>
        <v>0.000150793934157378</v>
      </c>
    </row>
    <row r="1132" ht="15.3" customHeight="1" spans="1:8">
      <c r="A1132" s="84" t="str">
        <f t="shared" si="61"/>
        <v/>
      </c>
      <c r="B1132" s="56">
        <v>22103</v>
      </c>
      <c r="C1132" s="102" t="s">
        <v>1122</v>
      </c>
      <c r="D1132" s="86">
        <f>SUM(D1133:D1135)</f>
        <v>0</v>
      </c>
      <c r="E1132" s="86">
        <f>SUM(E1133:E1135)</f>
        <v>110</v>
      </c>
      <c r="F1132" s="130">
        <f>SUM(F1133:F1135)</f>
        <v>100</v>
      </c>
      <c r="G1132" s="129">
        <f t="shared" si="63"/>
        <v>0</v>
      </c>
      <c r="H1132" s="129">
        <f t="shared" si="62"/>
        <v>0</v>
      </c>
    </row>
    <row r="1133" ht="15.3" customHeight="1" spans="1:8">
      <c r="A1133" s="84" t="str">
        <f t="shared" si="61"/>
        <v>0</v>
      </c>
      <c r="B1133" s="56">
        <v>2210301</v>
      </c>
      <c r="C1133" s="102" t="s">
        <v>1123</v>
      </c>
      <c r="D1133" s="86"/>
      <c r="E1133" s="86">
        <v>0</v>
      </c>
      <c r="F1133" s="130">
        <v>0</v>
      </c>
      <c r="G1133" s="129">
        <f t="shared" si="63"/>
        <v>0</v>
      </c>
      <c r="H1133" s="129">
        <f t="shared" si="62"/>
        <v>0</v>
      </c>
    </row>
    <row r="1134" ht="15.3" customHeight="1" spans="1:8">
      <c r="A1134" s="84" t="str">
        <f t="shared" si="61"/>
        <v>0</v>
      </c>
      <c r="B1134" s="56">
        <v>2210302</v>
      </c>
      <c r="C1134" s="102" t="s">
        <v>1124</v>
      </c>
      <c r="D1134" s="86"/>
      <c r="E1134" s="86">
        <v>0</v>
      </c>
      <c r="F1134" s="130">
        <v>0</v>
      </c>
      <c r="G1134" s="129">
        <f t="shared" si="63"/>
        <v>0</v>
      </c>
      <c r="H1134" s="129">
        <f t="shared" si="62"/>
        <v>0</v>
      </c>
    </row>
    <row r="1135" ht="15.3" customHeight="1" spans="1:8">
      <c r="A1135" s="84" t="str">
        <f t="shared" si="61"/>
        <v>9</v>
      </c>
      <c r="B1135" s="56">
        <v>2210399</v>
      </c>
      <c r="C1135" s="102" t="s">
        <v>1125</v>
      </c>
      <c r="D1135" s="86"/>
      <c r="E1135" s="86">
        <v>110</v>
      </c>
      <c r="F1135" s="130">
        <v>100</v>
      </c>
      <c r="G1135" s="129">
        <f t="shared" si="63"/>
        <v>0</v>
      </c>
      <c r="H1135" s="129">
        <f t="shared" si="62"/>
        <v>0</v>
      </c>
    </row>
    <row r="1136" ht="15.3" customHeight="1" spans="1:8">
      <c r="A1136" s="84" t="str">
        <f t="shared" si="61"/>
        <v/>
      </c>
      <c r="B1136" s="56">
        <v>222</v>
      </c>
      <c r="C1136" s="102" t="s">
        <v>1126</v>
      </c>
      <c r="D1136" s="86">
        <f>SUM(D1137,D1155,D1161,D1167)</f>
        <v>88</v>
      </c>
      <c r="E1136" s="86">
        <f>SUM(E1137,E1155,E1161,E1167)</f>
        <v>2501</v>
      </c>
      <c r="F1136" s="130">
        <f>SUM(F1137,F1155,F1161,F1167)</f>
        <v>113</v>
      </c>
      <c r="G1136" s="129">
        <f t="shared" si="63"/>
        <v>1.28409090909091</v>
      </c>
      <c r="H1136" s="129">
        <f t="shared" si="62"/>
        <v>0.000513430991239868</v>
      </c>
    </row>
    <row r="1137" ht="15.3" customHeight="1" spans="1:8">
      <c r="A1137" s="84" t="str">
        <f t="shared" si="61"/>
        <v/>
      </c>
      <c r="B1137" s="56">
        <v>22201</v>
      </c>
      <c r="C1137" s="102" t="s">
        <v>1127</v>
      </c>
      <c r="D1137" s="86">
        <f>SUM(D1138:D1154)</f>
        <v>5</v>
      </c>
      <c r="E1137" s="86">
        <f>SUM(E1138:E1154)</f>
        <v>2398</v>
      </c>
      <c r="F1137" s="130">
        <f>SUM(F1138:F1154)</f>
        <v>63</v>
      </c>
      <c r="G1137" s="129">
        <f t="shared" si="63"/>
        <v>12.6</v>
      </c>
      <c r="H1137" s="129">
        <f t="shared" si="62"/>
        <v>0.00525437864887406</v>
      </c>
    </row>
    <row r="1138" ht="15.3" customHeight="1" spans="1:8">
      <c r="A1138" s="84" t="str">
        <f t="shared" si="61"/>
        <v>0</v>
      </c>
      <c r="B1138" s="56">
        <v>2220101</v>
      </c>
      <c r="C1138" s="102" t="s">
        <v>54</v>
      </c>
      <c r="D1138" s="86"/>
      <c r="E1138" s="86">
        <v>0</v>
      </c>
      <c r="F1138" s="130">
        <v>0</v>
      </c>
      <c r="G1138" s="129">
        <f t="shared" si="63"/>
        <v>0</v>
      </c>
      <c r="H1138" s="129">
        <f t="shared" si="62"/>
        <v>0</v>
      </c>
    </row>
    <row r="1139" ht="15.3" customHeight="1" spans="1:8">
      <c r="A1139" s="84" t="str">
        <f t="shared" si="61"/>
        <v>0</v>
      </c>
      <c r="B1139" s="56">
        <v>2220102</v>
      </c>
      <c r="C1139" s="102" t="s">
        <v>56</v>
      </c>
      <c r="D1139" s="86">
        <v>5</v>
      </c>
      <c r="E1139" s="86">
        <v>104</v>
      </c>
      <c r="F1139" s="130">
        <v>4</v>
      </c>
      <c r="G1139" s="129">
        <f t="shared" si="63"/>
        <v>0.8</v>
      </c>
      <c r="H1139" s="129">
        <f t="shared" si="62"/>
        <v>0.00769230769230769</v>
      </c>
    </row>
    <row r="1140" ht="15.3" customHeight="1" spans="1:8">
      <c r="A1140" s="84" t="str">
        <f t="shared" si="61"/>
        <v>0</v>
      </c>
      <c r="B1140" s="56">
        <v>2220103</v>
      </c>
      <c r="C1140" s="102" t="s">
        <v>58</v>
      </c>
      <c r="D1140" s="86"/>
      <c r="E1140" s="86">
        <v>0</v>
      </c>
      <c r="F1140" s="130">
        <v>0</v>
      </c>
      <c r="G1140" s="129">
        <f t="shared" si="63"/>
        <v>0</v>
      </c>
      <c r="H1140" s="129">
        <f t="shared" si="62"/>
        <v>0</v>
      </c>
    </row>
    <row r="1141" ht="15.3" customHeight="1" spans="1:8">
      <c r="A1141" s="84" t="str">
        <f t="shared" si="61"/>
        <v>0</v>
      </c>
      <c r="B1141" s="56">
        <v>2220104</v>
      </c>
      <c r="C1141" s="102" t="s">
        <v>1128</v>
      </c>
      <c r="D1141" s="86"/>
      <c r="E1141" s="86">
        <v>0</v>
      </c>
      <c r="F1141" s="130">
        <v>0</v>
      </c>
      <c r="G1141" s="129">
        <f t="shared" si="63"/>
        <v>0</v>
      </c>
      <c r="H1141" s="129">
        <f t="shared" si="62"/>
        <v>0</v>
      </c>
    </row>
    <row r="1142" ht="15.3" customHeight="1" spans="1:8">
      <c r="A1142" s="84" t="str">
        <f t="shared" si="61"/>
        <v>0</v>
      </c>
      <c r="B1142" s="56">
        <v>2220105</v>
      </c>
      <c r="C1142" s="102" t="s">
        <v>1129</v>
      </c>
      <c r="D1142" s="86"/>
      <c r="E1142" s="86">
        <v>0</v>
      </c>
      <c r="F1142" s="130">
        <v>0</v>
      </c>
      <c r="G1142" s="129">
        <f t="shared" si="63"/>
        <v>0</v>
      </c>
      <c r="H1142" s="129">
        <f t="shared" si="62"/>
        <v>0</v>
      </c>
    </row>
    <row r="1143" ht="15.3" customHeight="1" spans="1:8">
      <c r="A1143" s="84" t="str">
        <f t="shared" si="61"/>
        <v>0</v>
      </c>
      <c r="B1143" s="56">
        <v>2220106</v>
      </c>
      <c r="C1143" s="102" t="s">
        <v>1130</v>
      </c>
      <c r="D1143" s="86"/>
      <c r="E1143" s="86">
        <v>1</v>
      </c>
      <c r="F1143" s="130">
        <v>0</v>
      </c>
      <c r="G1143" s="129">
        <f t="shared" si="63"/>
        <v>0</v>
      </c>
      <c r="H1143" s="129">
        <f t="shared" si="62"/>
        <v>0</v>
      </c>
    </row>
    <row r="1144" ht="15.3" customHeight="1" spans="1:8">
      <c r="A1144" s="84" t="str">
        <f t="shared" si="61"/>
        <v>0</v>
      </c>
      <c r="B1144" s="56">
        <v>2220107</v>
      </c>
      <c r="C1144" s="102" t="s">
        <v>1131</v>
      </c>
      <c r="D1144" s="86"/>
      <c r="E1144" s="86">
        <v>0</v>
      </c>
      <c r="F1144" s="130">
        <v>0</v>
      </c>
      <c r="G1144" s="129">
        <f t="shared" si="63"/>
        <v>0</v>
      </c>
      <c r="H1144" s="129">
        <f t="shared" si="62"/>
        <v>0</v>
      </c>
    </row>
    <row r="1145" ht="15.3" customHeight="1" spans="1:8">
      <c r="A1145" s="84" t="str">
        <f t="shared" si="61"/>
        <v>1</v>
      </c>
      <c r="B1145" s="56">
        <v>2220112</v>
      </c>
      <c r="C1145" s="102" t="s">
        <v>1132</v>
      </c>
      <c r="D1145" s="86"/>
      <c r="E1145" s="86">
        <v>0</v>
      </c>
      <c r="F1145" s="130">
        <v>0</v>
      </c>
      <c r="G1145" s="129">
        <f t="shared" si="63"/>
        <v>0</v>
      </c>
      <c r="H1145" s="129">
        <f t="shared" si="62"/>
        <v>0</v>
      </c>
    </row>
    <row r="1146" ht="15.3" customHeight="1" spans="1:8">
      <c r="A1146" s="84" t="str">
        <f t="shared" si="61"/>
        <v>1</v>
      </c>
      <c r="B1146" s="56">
        <v>2220113</v>
      </c>
      <c r="C1146" s="102" t="s">
        <v>1133</v>
      </c>
      <c r="D1146" s="86"/>
      <c r="E1146" s="86">
        <v>0</v>
      </c>
      <c r="F1146" s="130">
        <v>0</v>
      </c>
      <c r="G1146" s="129">
        <f t="shared" si="63"/>
        <v>0</v>
      </c>
      <c r="H1146" s="129">
        <f t="shared" si="62"/>
        <v>0</v>
      </c>
    </row>
    <row r="1147" ht="15.3" customHeight="1" spans="1:8">
      <c r="A1147" s="84" t="str">
        <f t="shared" si="61"/>
        <v>1</v>
      </c>
      <c r="B1147" s="56">
        <v>2220114</v>
      </c>
      <c r="C1147" s="102" t="s">
        <v>1134</v>
      </c>
      <c r="D1147" s="86"/>
      <c r="E1147" s="86">
        <v>0</v>
      </c>
      <c r="F1147" s="130">
        <v>0</v>
      </c>
      <c r="G1147" s="129">
        <f t="shared" si="63"/>
        <v>0</v>
      </c>
      <c r="H1147" s="129">
        <f t="shared" si="62"/>
        <v>0</v>
      </c>
    </row>
    <row r="1148" ht="15.3" customHeight="1" spans="1:8">
      <c r="A1148" s="84" t="str">
        <f t="shared" si="61"/>
        <v>1</v>
      </c>
      <c r="B1148" s="56">
        <v>2220115</v>
      </c>
      <c r="C1148" s="102" t="s">
        <v>1135</v>
      </c>
      <c r="D1148" s="86"/>
      <c r="E1148" s="86">
        <v>0</v>
      </c>
      <c r="F1148" s="130">
        <v>0</v>
      </c>
      <c r="G1148" s="129">
        <f t="shared" si="63"/>
        <v>0</v>
      </c>
      <c r="H1148" s="129">
        <f t="shared" si="62"/>
        <v>0</v>
      </c>
    </row>
    <row r="1149" ht="15.3" customHeight="1" spans="1:8">
      <c r="A1149" s="84" t="str">
        <f t="shared" si="61"/>
        <v>1</v>
      </c>
      <c r="B1149" s="56">
        <v>2220118</v>
      </c>
      <c r="C1149" s="102" t="s">
        <v>1136</v>
      </c>
      <c r="D1149" s="86"/>
      <c r="E1149" s="86">
        <v>0</v>
      </c>
      <c r="F1149" s="130">
        <v>0</v>
      </c>
      <c r="G1149" s="129">
        <f t="shared" si="63"/>
        <v>0</v>
      </c>
      <c r="H1149" s="129">
        <f t="shared" si="62"/>
        <v>0</v>
      </c>
    </row>
    <row r="1150" ht="15.3" customHeight="1" spans="1:8">
      <c r="A1150" s="84" t="str">
        <f t="shared" si="61"/>
        <v>1</v>
      </c>
      <c r="B1150" s="56">
        <v>2220119</v>
      </c>
      <c r="C1150" s="102" t="s">
        <v>1137</v>
      </c>
      <c r="D1150" s="86"/>
      <c r="E1150" s="86">
        <v>0</v>
      </c>
      <c r="F1150" s="130">
        <v>0</v>
      </c>
      <c r="G1150" s="129">
        <f t="shared" si="63"/>
        <v>0</v>
      </c>
      <c r="H1150" s="129">
        <f t="shared" si="62"/>
        <v>0</v>
      </c>
    </row>
    <row r="1151" ht="15.3" customHeight="1" spans="1:8">
      <c r="A1151" s="84" t="str">
        <f t="shared" ref="A1151:A1214" si="64">MID(B1151,6,1)</f>
        <v>2</v>
      </c>
      <c r="B1151" s="56">
        <v>2220120</v>
      </c>
      <c r="C1151" s="102" t="s">
        <v>1138</v>
      </c>
      <c r="D1151" s="86"/>
      <c r="E1151" s="86">
        <v>0</v>
      </c>
      <c r="F1151" s="130">
        <v>0</v>
      </c>
      <c r="G1151" s="129">
        <f t="shared" si="63"/>
        <v>0</v>
      </c>
      <c r="H1151" s="129">
        <f t="shared" si="62"/>
        <v>0</v>
      </c>
    </row>
    <row r="1152" ht="15.3" customHeight="1" spans="1:8">
      <c r="A1152" s="84" t="str">
        <f t="shared" si="64"/>
        <v>2</v>
      </c>
      <c r="B1152" s="56">
        <v>2220121</v>
      </c>
      <c r="C1152" s="102" t="s">
        <v>1139</v>
      </c>
      <c r="D1152" s="86"/>
      <c r="E1152" s="86">
        <v>0</v>
      </c>
      <c r="F1152" s="130">
        <v>0</v>
      </c>
      <c r="G1152" s="129">
        <f t="shared" si="63"/>
        <v>0</v>
      </c>
      <c r="H1152" s="129">
        <f t="shared" si="62"/>
        <v>0</v>
      </c>
    </row>
    <row r="1153" ht="15.3" customHeight="1" spans="1:8">
      <c r="A1153" s="84" t="str">
        <f t="shared" si="64"/>
        <v>5</v>
      </c>
      <c r="B1153" s="56">
        <v>2220150</v>
      </c>
      <c r="C1153" s="102" t="s">
        <v>72</v>
      </c>
      <c r="D1153" s="86"/>
      <c r="E1153" s="86">
        <v>0</v>
      </c>
      <c r="F1153" s="130">
        <v>0</v>
      </c>
      <c r="G1153" s="129">
        <f t="shared" si="63"/>
        <v>0</v>
      </c>
      <c r="H1153" s="129">
        <f t="shared" si="62"/>
        <v>0</v>
      </c>
    </row>
    <row r="1154" ht="15.3" customHeight="1" spans="1:8">
      <c r="A1154" s="84" t="str">
        <f t="shared" si="64"/>
        <v>9</v>
      </c>
      <c r="B1154" s="56">
        <v>2220199</v>
      </c>
      <c r="C1154" s="102" t="s">
        <v>1140</v>
      </c>
      <c r="D1154" s="86"/>
      <c r="E1154" s="86">
        <v>2293</v>
      </c>
      <c r="F1154" s="130">
        <v>59</v>
      </c>
      <c r="G1154" s="129">
        <f t="shared" si="63"/>
        <v>0</v>
      </c>
      <c r="H1154" s="129">
        <f t="shared" si="62"/>
        <v>0</v>
      </c>
    </row>
    <row r="1155" ht="15.3" customHeight="1" spans="1:8">
      <c r="A1155" s="84" t="str">
        <f t="shared" si="64"/>
        <v/>
      </c>
      <c r="B1155" s="56">
        <v>22203</v>
      </c>
      <c r="C1155" s="102" t="s">
        <v>1141</v>
      </c>
      <c r="D1155" s="86">
        <f>SUM(D1156:D1160)</f>
        <v>0</v>
      </c>
      <c r="E1155" s="86">
        <f>SUM(E1156:E1160)</f>
        <v>0</v>
      </c>
      <c r="F1155" s="130">
        <f>SUM(F1156:F1160)</f>
        <v>0</v>
      </c>
      <c r="G1155" s="129">
        <f t="shared" si="63"/>
        <v>0</v>
      </c>
      <c r="H1155" s="129">
        <f t="shared" si="62"/>
        <v>0</v>
      </c>
    </row>
    <row r="1156" ht="15.3" customHeight="1" spans="1:8">
      <c r="A1156" s="84" t="str">
        <f t="shared" si="64"/>
        <v>0</v>
      </c>
      <c r="B1156" s="56">
        <v>2220301</v>
      </c>
      <c r="C1156" s="102" t="s">
        <v>1142</v>
      </c>
      <c r="D1156" s="86"/>
      <c r="E1156" s="86">
        <v>0</v>
      </c>
      <c r="F1156" s="130">
        <v>0</v>
      </c>
      <c r="G1156" s="129">
        <f t="shared" si="63"/>
        <v>0</v>
      </c>
      <c r="H1156" s="129">
        <f t="shared" si="62"/>
        <v>0</v>
      </c>
    </row>
    <row r="1157" ht="15.3" customHeight="1" spans="1:8">
      <c r="A1157" s="84" t="str">
        <f t="shared" si="64"/>
        <v>0</v>
      </c>
      <c r="B1157" s="56">
        <v>2220303</v>
      </c>
      <c r="C1157" s="102" t="s">
        <v>1143</v>
      </c>
      <c r="D1157" s="86"/>
      <c r="E1157" s="86">
        <v>0</v>
      </c>
      <c r="F1157" s="130">
        <v>0</v>
      </c>
      <c r="G1157" s="129">
        <f t="shared" si="63"/>
        <v>0</v>
      </c>
      <c r="H1157" s="129">
        <f t="shared" si="62"/>
        <v>0</v>
      </c>
    </row>
    <row r="1158" ht="15.3" customHeight="1" spans="1:8">
      <c r="A1158" s="84" t="str">
        <f t="shared" si="64"/>
        <v>0</v>
      </c>
      <c r="B1158" s="56">
        <v>2220304</v>
      </c>
      <c r="C1158" s="102" t="s">
        <v>1144</v>
      </c>
      <c r="D1158" s="86"/>
      <c r="E1158" s="86">
        <v>0</v>
      </c>
      <c r="F1158" s="130">
        <v>0</v>
      </c>
      <c r="G1158" s="129">
        <f t="shared" si="63"/>
        <v>0</v>
      </c>
      <c r="H1158" s="129">
        <f t="shared" si="62"/>
        <v>0</v>
      </c>
    </row>
    <row r="1159" ht="15.3" customHeight="1" spans="1:8">
      <c r="A1159" s="84" t="str">
        <f t="shared" si="64"/>
        <v>0</v>
      </c>
      <c r="B1159" s="56">
        <v>2220305</v>
      </c>
      <c r="C1159" s="102" t="s">
        <v>1145</v>
      </c>
      <c r="D1159" s="86"/>
      <c r="E1159" s="86">
        <v>0</v>
      </c>
      <c r="F1159" s="130">
        <v>0</v>
      </c>
      <c r="G1159" s="129">
        <f t="shared" si="63"/>
        <v>0</v>
      </c>
      <c r="H1159" s="129">
        <f t="shared" si="62"/>
        <v>0</v>
      </c>
    </row>
    <row r="1160" ht="15.3" customHeight="1" spans="1:8">
      <c r="A1160" s="84" t="str">
        <f t="shared" si="64"/>
        <v>9</v>
      </c>
      <c r="B1160" s="56">
        <v>2220399</v>
      </c>
      <c r="C1160" s="102" t="s">
        <v>1146</v>
      </c>
      <c r="D1160" s="86"/>
      <c r="E1160" s="86">
        <v>0</v>
      </c>
      <c r="F1160" s="130">
        <v>0</v>
      </c>
      <c r="G1160" s="129">
        <f t="shared" si="63"/>
        <v>0</v>
      </c>
      <c r="H1160" s="129">
        <f t="shared" si="62"/>
        <v>0</v>
      </c>
    </row>
    <row r="1161" ht="15.3" customHeight="1" spans="1:8">
      <c r="A1161" s="84" t="str">
        <f t="shared" si="64"/>
        <v/>
      </c>
      <c r="B1161" s="56">
        <v>22204</v>
      </c>
      <c r="C1161" s="102" t="s">
        <v>1147</v>
      </c>
      <c r="D1161" s="86">
        <f>SUM(D1162:D1166)</f>
        <v>83</v>
      </c>
      <c r="E1161" s="86">
        <f>SUM(E1162:E1166)</f>
        <v>103</v>
      </c>
      <c r="F1161" s="130">
        <f>SUM(F1162:F1166)</f>
        <v>50</v>
      </c>
      <c r="G1161" s="129">
        <f t="shared" si="63"/>
        <v>0.602409638554217</v>
      </c>
      <c r="H1161" s="129">
        <f t="shared" si="62"/>
        <v>0.00584863726751667</v>
      </c>
    </row>
    <row r="1162" ht="15.3" customHeight="1" spans="1:8">
      <c r="A1162" s="84" t="str">
        <f t="shared" si="64"/>
        <v>0</v>
      </c>
      <c r="B1162" s="56">
        <v>2220401</v>
      </c>
      <c r="C1162" s="102" t="s">
        <v>1148</v>
      </c>
      <c r="D1162" s="86"/>
      <c r="E1162" s="86">
        <v>0</v>
      </c>
      <c r="F1162" s="130">
        <v>0</v>
      </c>
      <c r="G1162" s="129">
        <f t="shared" si="63"/>
        <v>0</v>
      </c>
      <c r="H1162" s="129">
        <f t="shared" si="62"/>
        <v>0</v>
      </c>
    </row>
    <row r="1163" ht="15.3" customHeight="1" spans="1:8">
      <c r="A1163" s="84" t="str">
        <f t="shared" si="64"/>
        <v>0</v>
      </c>
      <c r="B1163" s="56">
        <v>2220402</v>
      </c>
      <c r="C1163" s="102" t="s">
        <v>1149</v>
      </c>
      <c r="D1163" s="86"/>
      <c r="E1163" s="86">
        <v>0</v>
      </c>
      <c r="F1163" s="130">
        <v>0</v>
      </c>
      <c r="G1163" s="129">
        <f t="shared" si="63"/>
        <v>0</v>
      </c>
      <c r="H1163" s="129">
        <f t="shared" si="62"/>
        <v>0</v>
      </c>
    </row>
    <row r="1164" ht="15.3" customHeight="1" spans="1:8">
      <c r="A1164" s="84" t="str">
        <f t="shared" si="64"/>
        <v>0</v>
      </c>
      <c r="B1164" s="56">
        <v>2220403</v>
      </c>
      <c r="C1164" s="102" t="s">
        <v>1150</v>
      </c>
      <c r="D1164" s="86"/>
      <c r="E1164" s="86">
        <v>64</v>
      </c>
      <c r="F1164" s="130">
        <v>0</v>
      </c>
      <c r="G1164" s="129">
        <f t="shared" si="63"/>
        <v>0</v>
      </c>
      <c r="H1164" s="129">
        <f t="shared" si="62"/>
        <v>0</v>
      </c>
    </row>
    <row r="1165" ht="15.3" customHeight="1" spans="1:8">
      <c r="A1165" s="84" t="str">
        <f t="shared" si="64"/>
        <v>0</v>
      </c>
      <c r="B1165" s="56">
        <v>2220404</v>
      </c>
      <c r="C1165" s="102" t="s">
        <v>1151</v>
      </c>
      <c r="D1165" s="86"/>
      <c r="E1165" s="86">
        <v>0</v>
      </c>
      <c r="F1165" s="130">
        <v>0</v>
      </c>
      <c r="G1165" s="129">
        <f t="shared" si="63"/>
        <v>0</v>
      </c>
      <c r="H1165" s="129">
        <f t="shared" si="62"/>
        <v>0</v>
      </c>
    </row>
    <row r="1166" ht="15.3" customHeight="1" spans="1:8">
      <c r="A1166" s="84" t="str">
        <f t="shared" si="64"/>
        <v>9</v>
      </c>
      <c r="B1166" s="56">
        <v>2220499</v>
      </c>
      <c r="C1166" s="102" t="s">
        <v>1152</v>
      </c>
      <c r="D1166" s="86">
        <v>83</v>
      </c>
      <c r="E1166" s="86">
        <v>39</v>
      </c>
      <c r="F1166" s="130">
        <v>50</v>
      </c>
      <c r="G1166" s="129">
        <f t="shared" si="63"/>
        <v>0.602409638554217</v>
      </c>
      <c r="H1166" s="129">
        <f t="shared" si="62"/>
        <v>0.0154464009885697</v>
      </c>
    </row>
    <row r="1167" ht="15.3" customHeight="1" spans="1:8">
      <c r="A1167" s="84" t="str">
        <f t="shared" si="64"/>
        <v/>
      </c>
      <c r="B1167" s="56">
        <v>22205</v>
      </c>
      <c r="C1167" s="102" t="s">
        <v>1153</v>
      </c>
      <c r="D1167" s="86">
        <f>SUM(D1168:D1179)</f>
        <v>0</v>
      </c>
      <c r="E1167" s="86">
        <f>SUM(E1168:E1179)</f>
        <v>0</v>
      </c>
      <c r="F1167" s="130">
        <f>SUM(F1168:F1179)</f>
        <v>0</v>
      </c>
      <c r="G1167" s="129">
        <f t="shared" si="63"/>
        <v>0</v>
      </c>
      <c r="H1167" s="129">
        <f t="shared" si="62"/>
        <v>0</v>
      </c>
    </row>
    <row r="1168" ht="15.3" customHeight="1" spans="1:8">
      <c r="A1168" s="84" t="str">
        <f t="shared" si="64"/>
        <v>0</v>
      </c>
      <c r="B1168" s="56">
        <v>2220501</v>
      </c>
      <c r="C1168" s="102" t="s">
        <v>1154</v>
      </c>
      <c r="D1168" s="86"/>
      <c r="E1168" s="86">
        <v>0</v>
      </c>
      <c r="F1168" s="130">
        <v>0</v>
      </c>
      <c r="G1168" s="129">
        <f t="shared" si="63"/>
        <v>0</v>
      </c>
      <c r="H1168" s="129">
        <f t="shared" si="62"/>
        <v>0</v>
      </c>
    </row>
    <row r="1169" ht="15.3" customHeight="1" spans="1:8">
      <c r="A1169" s="84" t="str">
        <f t="shared" si="64"/>
        <v>0</v>
      </c>
      <c r="B1169" s="56">
        <v>2220502</v>
      </c>
      <c r="C1169" s="102" t="s">
        <v>1155</v>
      </c>
      <c r="D1169" s="86"/>
      <c r="E1169" s="86">
        <v>0</v>
      </c>
      <c r="F1169" s="130">
        <v>0</v>
      </c>
      <c r="G1169" s="129">
        <f t="shared" si="63"/>
        <v>0</v>
      </c>
      <c r="H1169" s="129">
        <f t="shared" si="62"/>
        <v>0</v>
      </c>
    </row>
    <row r="1170" ht="15.3" customHeight="1" spans="1:8">
      <c r="A1170" s="84" t="str">
        <f t="shared" si="64"/>
        <v>0</v>
      </c>
      <c r="B1170" s="56">
        <v>2220503</v>
      </c>
      <c r="C1170" s="102" t="s">
        <v>1156</v>
      </c>
      <c r="D1170" s="86"/>
      <c r="E1170" s="86">
        <v>0</v>
      </c>
      <c r="F1170" s="130">
        <v>0</v>
      </c>
      <c r="G1170" s="129">
        <f t="shared" si="63"/>
        <v>0</v>
      </c>
      <c r="H1170" s="129">
        <f t="shared" si="62"/>
        <v>0</v>
      </c>
    </row>
    <row r="1171" ht="15.3" customHeight="1" spans="1:8">
      <c r="A1171" s="84" t="str">
        <f t="shared" si="64"/>
        <v>0</v>
      </c>
      <c r="B1171" s="56">
        <v>2220504</v>
      </c>
      <c r="C1171" s="102" t="s">
        <v>1157</v>
      </c>
      <c r="D1171" s="86"/>
      <c r="E1171" s="86">
        <v>0</v>
      </c>
      <c r="F1171" s="130">
        <v>0</v>
      </c>
      <c r="G1171" s="129">
        <f t="shared" si="63"/>
        <v>0</v>
      </c>
      <c r="H1171" s="129">
        <f t="shared" si="62"/>
        <v>0</v>
      </c>
    </row>
    <row r="1172" ht="15.3" customHeight="1" spans="1:8">
      <c r="A1172" s="84" t="str">
        <f t="shared" si="64"/>
        <v>0</v>
      </c>
      <c r="B1172" s="56">
        <v>2220505</v>
      </c>
      <c r="C1172" s="102" t="s">
        <v>1158</v>
      </c>
      <c r="D1172" s="86"/>
      <c r="E1172" s="86">
        <v>0</v>
      </c>
      <c r="F1172" s="130">
        <v>0</v>
      </c>
      <c r="G1172" s="129">
        <f t="shared" si="63"/>
        <v>0</v>
      </c>
      <c r="H1172" s="129">
        <f t="shared" ref="H1172:H1235" si="65">IFERROR(G1172/E1172,0)</f>
        <v>0</v>
      </c>
    </row>
    <row r="1173" ht="15.3" customHeight="1" spans="1:8">
      <c r="A1173" s="84" t="str">
        <f t="shared" si="64"/>
        <v>0</v>
      </c>
      <c r="B1173" s="56">
        <v>2220506</v>
      </c>
      <c r="C1173" s="102" t="s">
        <v>1159</v>
      </c>
      <c r="D1173" s="86"/>
      <c r="E1173" s="86">
        <v>0</v>
      </c>
      <c r="F1173" s="130">
        <v>0</v>
      </c>
      <c r="G1173" s="129">
        <f t="shared" ref="G1173:G1236" si="66">IFERROR(F1173/D1173,0)</f>
        <v>0</v>
      </c>
      <c r="H1173" s="129">
        <f t="shared" si="65"/>
        <v>0</v>
      </c>
    </row>
    <row r="1174" ht="15.3" customHeight="1" spans="1:8">
      <c r="A1174" s="84" t="str">
        <f t="shared" si="64"/>
        <v>0</v>
      </c>
      <c r="B1174" s="56">
        <v>2220507</v>
      </c>
      <c r="C1174" s="102" t="s">
        <v>1160</v>
      </c>
      <c r="D1174" s="86"/>
      <c r="E1174" s="86">
        <v>0</v>
      </c>
      <c r="F1174" s="130">
        <v>0</v>
      </c>
      <c r="G1174" s="129">
        <f t="shared" si="66"/>
        <v>0</v>
      </c>
      <c r="H1174" s="129">
        <f t="shared" si="65"/>
        <v>0</v>
      </c>
    </row>
    <row r="1175" ht="15.3" customHeight="1" spans="1:8">
      <c r="A1175" s="84" t="str">
        <f t="shared" si="64"/>
        <v>0</v>
      </c>
      <c r="B1175" s="56">
        <v>2220508</v>
      </c>
      <c r="C1175" s="102" t="s">
        <v>1161</v>
      </c>
      <c r="D1175" s="86"/>
      <c r="E1175" s="86">
        <v>0</v>
      </c>
      <c r="F1175" s="130">
        <v>0</v>
      </c>
      <c r="G1175" s="129">
        <f t="shared" si="66"/>
        <v>0</v>
      </c>
      <c r="H1175" s="129">
        <f t="shared" si="65"/>
        <v>0</v>
      </c>
    </row>
    <row r="1176" ht="15.3" customHeight="1" spans="1:8">
      <c r="A1176" s="84" t="str">
        <f t="shared" si="64"/>
        <v>0</v>
      </c>
      <c r="B1176" s="56">
        <v>2220509</v>
      </c>
      <c r="C1176" s="102" t="s">
        <v>1162</v>
      </c>
      <c r="D1176" s="86"/>
      <c r="E1176" s="86">
        <v>0</v>
      </c>
      <c r="F1176" s="130">
        <v>0</v>
      </c>
      <c r="G1176" s="129">
        <f t="shared" si="66"/>
        <v>0</v>
      </c>
      <c r="H1176" s="129">
        <f t="shared" si="65"/>
        <v>0</v>
      </c>
    </row>
    <row r="1177" ht="15.3" customHeight="1" spans="1:8">
      <c r="A1177" s="84" t="str">
        <f t="shared" si="64"/>
        <v>1</v>
      </c>
      <c r="B1177" s="56">
        <v>2220510</v>
      </c>
      <c r="C1177" s="102" t="s">
        <v>1163</v>
      </c>
      <c r="D1177" s="86"/>
      <c r="E1177" s="86">
        <v>0</v>
      </c>
      <c r="F1177" s="130">
        <v>0</v>
      </c>
      <c r="G1177" s="129">
        <f t="shared" si="66"/>
        <v>0</v>
      </c>
      <c r="H1177" s="129">
        <f t="shared" si="65"/>
        <v>0</v>
      </c>
    </row>
    <row r="1178" ht="15.3" customHeight="1" spans="1:8">
      <c r="A1178" s="84" t="str">
        <f t="shared" si="64"/>
        <v>1</v>
      </c>
      <c r="B1178" s="56">
        <v>2220511</v>
      </c>
      <c r="C1178" s="102" t="s">
        <v>1164</v>
      </c>
      <c r="D1178" s="86"/>
      <c r="E1178" s="86">
        <v>0</v>
      </c>
      <c r="F1178" s="130">
        <v>0</v>
      </c>
      <c r="G1178" s="129">
        <f t="shared" si="66"/>
        <v>0</v>
      </c>
      <c r="H1178" s="129">
        <f t="shared" si="65"/>
        <v>0</v>
      </c>
    </row>
    <row r="1179" ht="15.3" customHeight="1" spans="1:8">
      <c r="A1179" s="84" t="str">
        <f t="shared" si="64"/>
        <v>9</v>
      </c>
      <c r="B1179" s="56">
        <v>2220599</v>
      </c>
      <c r="C1179" s="102" t="s">
        <v>1165</v>
      </c>
      <c r="D1179" s="86"/>
      <c r="E1179" s="86">
        <v>0</v>
      </c>
      <c r="F1179" s="130">
        <v>0</v>
      </c>
      <c r="G1179" s="129">
        <f t="shared" si="66"/>
        <v>0</v>
      </c>
      <c r="H1179" s="129">
        <f t="shared" si="65"/>
        <v>0</v>
      </c>
    </row>
    <row r="1180" ht="15.3" customHeight="1" spans="1:8">
      <c r="A1180" s="84" t="str">
        <f t="shared" si="64"/>
        <v/>
      </c>
      <c r="B1180" s="56">
        <v>224</v>
      </c>
      <c r="C1180" s="102" t="s">
        <v>1166</v>
      </c>
      <c r="D1180" s="86">
        <f>SUM(D1181,D1192,D1198,D1206,D1219,D1223,D1227)</f>
        <v>2082</v>
      </c>
      <c r="E1180" s="86">
        <f>SUM(E1181,E1192,E1198,E1206,E1219,E1223,E1227)</f>
        <v>4021</v>
      </c>
      <c r="F1180" s="130">
        <f>SUM(F1181,F1192,F1198,F1206,F1219,F1223,F1227)</f>
        <v>4461</v>
      </c>
      <c r="G1180" s="129">
        <f t="shared" si="66"/>
        <v>2.14265129682997</v>
      </c>
      <c r="H1180" s="129">
        <f t="shared" si="65"/>
        <v>0.000532865281479724</v>
      </c>
    </row>
    <row r="1181" ht="15.3" customHeight="1" spans="1:8">
      <c r="A1181" s="84" t="str">
        <f t="shared" si="64"/>
        <v/>
      </c>
      <c r="B1181" s="56">
        <v>22401</v>
      </c>
      <c r="C1181" s="102" t="s">
        <v>1167</v>
      </c>
      <c r="D1181" s="86">
        <f>SUM(D1182:D1191)</f>
        <v>496</v>
      </c>
      <c r="E1181" s="86">
        <f>SUM(E1182:E1191)</f>
        <v>501</v>
      </c>
      <c r="F1181" s="130">
        <f>SUM(F1182:F1191)</f>
        <v>529</v>
      </c>
      <c r="G1181" s="129">
        <f t="shared" si="66"/>
        <v>1.06653225806452</v>
      </c>
      <c r="H1181" s="129">
        <f t="shared" si="65"/>
        <v>0.00212880690232438</v>
      </c>
    </row>
    <row r="1182" ht="15.3" customHeight="1" spans="1:8">
      <c r="A1182" s="84" t="str">
        <f t="shared" si="64"/>
        <v>0</v>
      </c>
      <c r="B1182" s="56">
        <v>2240101</v>
      </c>
      <c r="C1182" s="102" t="s">
        <v>54</v>
      </c>
      <c r="D1182" s="86">
        <v>263</v>
      </c>
      <c r="E1182" s="86">
        <v>281</v>
      </c>
      <c r="F1182" s="130">
        <v>298</v>
      </c>
      <c r="G1182" s="129">
        <f t="shared" si="66"/>
        <v>1.13307984790875</v>
      </c>
      <c r="H1182" s="129">
        <f t="shared" si="65"/>
        <v>0.00403231262600977</v>
      </c>
    </row>
    <row r="1183" ht="15.3" customHeight="1" spans="1:8">
      <c r="A1183" s="84" t="str">
        <f t="shared" si="64"/>
        <v>0</v>
      </c>
      <c r="B1183" s="56">
        <v>2240102</v>
      </c>
      <c r="C1183" s="102" t="s">
        <v>56</v>
      </c>
      <c r="D1183" s="86">
        <v>40</v>
      </c>
      <c r="E1183" s="86">
        <v>33</v>
      </c>
      <c r="F1183" s="130">
        <v>38</v>
      </c>
      <c r="G1183" s="129">
        <f t="shared" si="66"/>
        <v>0.95</v>
      </c>
      <c r="H1183" s="129">
        <f t="shared" si="65"/>
        <v>0.0287878787878788</v>
      </c>
    </row>
    <row r="1184" ht="15.3" customHeight="1" spans="1:8">
      <c r="A1184" s="84" t="str">
        <f t="shared" si="64"/>
        <v>0</v>
      </c>
      <c r="B1184" s="56">
        <v>2240103</v>
      </c>
      <c r="C1184" s="102" t="s">
        <v>58</v>
      </c>
      <c r="D1184" s="86"/>
      <c r="E1184" s="86">
        <v>0</v>
      </c>
      <c r="F1184" s="130">
        <v>0</v>
      </c>
      <c r="G1184" s="129">
        <f t="shared" si="66"/>
        <v>0</v>
      </c>
      <c r="H1184" s="129">
        <f t="shared" si="65"/>
        <v>0</v>
      </c>
    </row>
    <row r="1185" ht="15.3" customHeight="1" spans="1:8">
      <c r="A1185" s="84" t="str">
        <f t="shared" si="64"/>
        <v>0</v>
      </c>
      <c r="B1185" s="56">
        <v>2240104</v>
      </c>
      <c r="C1185" s="102" t="s">
        <v>1168</v>
      </c>
      <c r="D1185" s="86"/>
      <c r="E1185" s="86">
        <v>0</v>
      </c>
      <c r="F1185" s="130">
        <v>0</v>
      </c>
      <c r="G1185" s="129">
        <f t="shared" si="66"/>
        <v>0</v>
      </c>
      <c r="H1185" s="129">
        <f t="shared" si="65"/>
        <v>0</v>
      </c>
    </row>
    <row r="1186" ht="15.3" customHeight="1" spans="1:8">
      <c r="A1186" s="84" t="str">
        <f t="shared" si="64"/>
        <v>0</v>
      </c>
      <c r="B1186" s="56">
        <v>2240105</v>
      </c>
      <c r="C1186" s="102" t="s">
        <v>1169</v>
      </c>
      <c r="D1186" s="86"/>
      <c r="E1186" s="86">
        <v>0</v>
      </c>
      <c r="F1186" s="130">
        <v>0</v>
      </c>
      <c r="G1186" s="129">
        <f t="shared" si="66"/>
        <v>0</v>
      </c>
      <c r="H1186" s="129">
        <f t="shared" si="65"/>
        <v>0</v>
      </c>
    </row>
    <row r="1187" ht="15.3" customHeight="1" spans="1:8">
      <c r="A1187" s="84" t="str">
        <f t="shared" si="64"/>
        <v>0</v>
      </c>
      <c r="B1187" s="56">
        <v>2240106</v>
      </c>
      <c r="C1187" s="102" t="s">
        <v>1170</v>
      </c>
      <c r="D1187" s="86">
        <v>64</v>
      </c>
      <c r="E1187" s="86">
        <v>63</v>
      </c>
      <c r="F1187" s="130">
        <v>63</v>
      </c>
      <c r="G1187" s="129">
        <f t="shared" si="66"/>
        <v>0.984375</v>
      </c>
      <c r="H1187" s="129">
        <f t="shared" si="65"/>
        <v>0.015625</v>
      </c>
    </row>
    <row r="1188" ht="15.3" customHeight="1" spans="1:8">
      <c r="A1188" s="84" t="str">
        <f t="shared" si="64"/>
        <v>0</v>
      </c>
      <c r="B1188" s="56">
        <v>2240108</v>
      </c>
      <c r="C1188" s="102" t="s">
        <v>1171</v>
      </c>
      <c r="D1188" s="86"/>
      <c r="E1188" s="86">
        <v>0</v>
      </c>
      <c r="F1188" s="130">
        <v>0</v>
      </c>
      <c r="G1188" s="129">
        <f t="shared" si="66"/>
        <v>0</v>
      </c>
      <c r="H1188" s="129">
        <f t="shared" si="65"/>
        <v>0</v>
      </c>
    </row>
    <row r="1189" ht="15.3" customHeight="1" spans="1:8">
      <c r="A1189" s="84" t="str">
        <f t="shared" si="64"/>
        <v>0</v>
      </c>
      <c r="B1189" s="56">
        <v>2240109</v>
      </c>
      <c r="C1189" s="102" t="s">
        <v>1172</v>
      </c>
      <c r="D1189" s="86">
        <v>9</v>
      </c>
      <c r="E1189" s="86">
        <v>9</v>
      </c>
      <c r="F1189" s="130">
        <v>7</v>
      </c>
      <c r="G1189" s="129">
        <f t="shared" si="66"/>
        <v>0.777777777777778</v>
      </c>
      <c r="H1189" s="129">
        <f t="shared" si="65"/>
        <v>0.0864197530864197</v>
      </c>
    </row>
    <row r="1190" ht="15.3" customHeight="1" spans="1:8">
      <c r="A1190" s="84" t="str">
        <f t="shared" si="64"/>
        <v>5</v>
      </c>
      <c r="B1190" s="56">
        <v>2240150</v>
      </c>
      <c r="C1190" s="102" t="s">
        <v>72</v>
      </c>
      <c r="D1190" s="86"/>
      <c r="E1190" s="86">
        <v>0</v>
      </c>
      <c r="F1190" s="130">
        <v>0</v>
      </c>
      <c r="G1190" s="129">
        <f t="shared" si="66"/>
        <v>0</v>
      </c>
      <c r="H1190" s="129">
        <f t="shared" si="65"/>
        <v>0</v>
      </c>
    </row>
    <row r="1191" ht="15.3" customHeight="1" spans="1:8">
      <c r="A1191" s="84" t="str">
        <f t="shared" si="64"/>
        <v>9</v>
      </c>
      <c r="B1191" s="56">
        <v>2240199</v>
      </c>
      <c r="C1191" s="102" t="s">
        <v>1173</v>
      </c>
      <c r="D1191" s="86">
        <v>120</v>
      </c>
      <c r="E1191" s="86">
        <v>115</v>
      </c>
      <c r="F1191" s="130">
        <v>123</v>
      </c>
      <c r="G1191" s="129">
        <f t="shared" si="66"/>
        <v>1.025</v>
      </c>
      <c r="H1191" s="129">
        <f t="shared" si="65"/>
        <v>0.00891304347826087</v>
      </c>
    </row>
    <row r="1192" ht="15.3" customHeight="1" spans="1:8">
      <c r="A1192" s="84" t="str">
        <f t="shared" si="64"/>
        <v/>
      </c>
      <c r="B1192" s="56">
        <v>22402</v>
      </c>
      <c r="C1192" s="102" t="s">
        <v>1174</v>
      </c>
      <c r="D1192" s="86">
        <f>SUM(D1193:D1197)</f>
        <v>1500</v>
      </c>
      <c r="E1192" s="86">
        <f>SUM(E1193:E1197)</f>
        <v>1676</v>
      </c>
      <c r="F1192" s="130">
        <f>SUM(F1193:F1197)</f>
        <v>1824</v>
      </c>
      <c r="G1192" s="129">
        <f t="shared" si="66"/>
        <v>1.216</v>
      </c>
      <c r="H1192" s="129">
        <f t="shared" si="65"/>
        <v>0.000725536992840095</v>
      </c>
    </row>
    <row r="1193" ht="15.3" customHeight="1" spans="1:8">
      <c r="A1193" s="84" t="str">
        <f t="shared" si="64"/>
        <v>0</v>
      </c>
      <c r="B1193" s="56">
        <v>2240201</v>
      </c>
      <c r="C1193" s="102" t="s">
        <v>54</v>
      </c>
      <c r="D1193" s="86"/>
      <c r="E1193" s="86">
        <v>0</v>
      </c>
      <c r="F1193" s="130">
        <v>0</v>
      </c>
      <c r="G1193" s="129">
        <f t="shared" si="66"/>
        <v>0</v>
      </c>
      <c r="H1193" s="129">
        <f t="shared" si="65"/>
        <v>0</v>
      </c>
    </row>
    <row r="1194" ht="15.3" customHeight="1" spans="1:8">
      <c r="A1194" s="84" t="str">
        <f t="shared" si="64"/>
        <v>0</v>
      </c>
      <c r="B1194" s="56">
        <v>2240202</v>
      </c>
      <c r="C1194" s="102" t="s">
        <v>56</v>
      </c>
      <c r="D1194" s="86"/>
      <c r="E1194" s="86">
        <v>0</v>
      </c>
      <c r="F1194" s="130">
        <v>0</v>
      </c>
      <c r="G1194" s="129">
        <f t="shared" si="66"/>
        <v>0</v>
      </c>
      <c r="H1194" s="129">
        <f t="shared" si="65"/>
        <v>0</v>
      </c>
    </row>
    <row r="1195" ht="15.3" customHeight="1" spans="1:8">
      <c r="A1195" s="84" t="str">
        <f t="shared" si="64"/>
        <v>0</v>
      </c>
      <c r="B1195" s="56">
        <v>2240203</v>
      </c>
      <c r="C1195" s="102" t="s">
        <v>58</v>
      </c>
      <c r="D1195" s="86"/>
      <c r="E1195" s="86">
        <v>0</v>
      </c>
      <c r="F1195" s="130">
        <v>0</v>
      </c>
      <c r="G1195" s="129">
        <f t="shared" si="66"/>
        <v>0</v>
      </c>
      <c r="H1195" s="129">
        <f t="shared" si="65"/>
        <v>0</v>
      </c>
    </row>
    <row r="1196" ht="15.3" customHeight="1" spans="1:8">
      <c r="A1196" s="84" t="str">
        <f t="shared" si="64"/>
        <v>0</v>
      </c>
      <c r="B1196" s="56">
        <v>2240204</v>
      </c>
      <c r="C1196" s="102" t="s">
        <v>1175</v>
      </c>
      <c r="D1196" s="86"/>
      <c r="E1196" s="86">
        <v>1676</v>
      </c>
      <c r="F1196" s="130">
        <v>224</v>
      </c>
      <c r="G1196" s="129">
        <f t="shared" si="66"/>
        <v>0</v>
      </c>
      <c r="H1196" s="129">
        <f t="shared" si="65"/>
        <v>0</v>
      </c>
    </row>
    <row r="1197" ht="15.3" customHeight="1" spans="1:8">
      <c r="A1197" s="84" t="str">
        <f t="shared" si="64"/>
        <v>9</v>
      </c>
      <c r="B1197" s="56">
        <v>2240299</v>
      </c>
      <c r="C1197" s="102" t="s">
        <v>1176</v>
      </c>
      <c r="D1197" s="86">
        <v>1500</v>
      </c>
      <c r="E1197" s="86">
        <v>0</v>
      </c>
      <c r="F1197" s="130">
        <v>1600</v>
      </c>
      <c r="G1197" s="129">
        <f t="shared" si="66"/>
        <v>1.06666666666667</v>
      </c>
      <c r="H1197" s="129">
        <f t="shared" si="65"/>
        <v>0</v>
      </c>
    </row>
    <row r="1198" ht="15.3" customHeight="1" spans="1:8">
      <c r="A1198" s="84" t="str">
        <f t="shared" si="64"/>
        <v/>
      </c>
      <c r="B1198" s="56">
        <v>22404</v>
      </c>
      <c r="C1198" s="102" t="s">
        <v>1177</v>
      </c>
      <c r="D1198" s="86">
        <f>SUM(D1199:D1205)</f>
        <v>0</v>
      </c>
      <c r="E1198" s="86">
        <f>SUM(E1199:E1205)</f>
        <v>0</v>
      </c>
      <c r="F1198" s="130">
        <f>SUM(F1199:F1205)</f>
        <v>0</v>
      </c>
      <c r="G1198" s="129">
        <f t="shared" si="66"/>
        <v>0</v>
      </c>
      <c r="H1198" s="129">
        <f t="shared" si="65"/>
        <v>0</v>
      </c>
    </row>
    <row r="1199" ht="15.3" customHeight="1" spans="1:8">
      <c r="A1199" s="84" t="str">
        <f t="shared" si="64"/>
        <v>0</v>
      </c>
      <c r="B1199" s="56">
        <v>2240401</v>
      </c>
      <c r="C1199" s="102" t="s">
        <v>54</v>
      </c>
      <c r="D1199" s="86"/>
      <c r="E1199" s="86">
        <v>0</v>
      </c>
      <c r="F1199" s="130">
        <v>0</v>
      </c>
      <c r="G1199" s="129">
        <f t="shared" si="66"/>
        <v>0</v>
      </c>
      <c r="H1199" s="129">
        <f t="shared" si="65"/>
        <v>0</v>
      </c>
    </row>
    <row r="1200" ht="15.3" customHeight="1" spans="1:8">
      <c r="A1200" s="84" t="str">
        <f t="shared" si="64"/>
        <v>0</v>
      </c>
      <c r="B1200" s="56">
        <v>2240402</v>
      </c>
      <c r="C1200" s="102" t="s">
        <v>56</v>
      </c>
      <c r="D1200" s="86"/>
      <c r="E1200" s="86">
        <v>0</v>
      </c>
      <c r="F1200" s="130">
        <v>0</v>
      </c>
      <c r="G1200" s="129">
        <f t="shared" si="66"/>
        <v>0</v>
      </c>
      <c r="H1200" s="129">
        <f t="shared" si="65"/>
        <v>0</v>
      </c>
    </row>
    <row r="1201" ht="15.3" customHeight="1" spans="1:8">
      <c r="A1201" s="84" t="str">
        <f t="shared" si="64"/>
        <v>0</v>
      </c>
      <c r="B1201" s="56">
        <v>2240403</v>
      </c>
      <c r="C1201" s="102" t="s">
        <v>58</v>
      </c>
      <c r="D1201" s="86"/>
      <c r="E1201" s="86">
        <v>0</v>
      </c>
      <c r="F1201" s="130">
        <v>0</v>
      </c>
      <c r="G1201" s="129">
        <f t="shared" si="66"/>
        <v>0</v>
      </c>
      <c r="H1201" s="129">
        <f t="shared" si="65"/>
        <v>0</v>
      </c>
    </row>
    <row r="1202" ht="15.3" customHeight="1" spans="1:8">
      <c r="A1202" s="84" t="str">
        <f t="shared" si="64"/>
        <v>0</v>
      </c>
      <c r="B1202" s="56">
        <v>2240404</v>
      </c>
      <c r="C1202" s="102" t="s">
        <v>1178</v>
      </c>
      <c r="D1202" s="86"/>
      <c r="E1202" s="86">
        <v>0</v>
      </c>
      <c r="F1202" s="130">
        <v>0</v>
      </c>
      <c r="G1202" s="129">
        <f t="shared" si="66"/>
        <v>0</v>
      </c>
      <c r="H1202" s="129">
        <f t="shared" si="65"/>
        <v>0</v>
      </c>
    </row>
    <row r="1203" ht="15.3" customHeight="1" spans="1:8">
      <c r="A1203" s="84" t="str">
        <f t="shared" si="64"/>
        <v>0</v>
      </c>
      <c r="B1203" s="56">
        <v>2240405</v>
      </c>
      <c r="C1203" s="102" t="s">
        <v>1179</v>
      </c>
      <c r="D1203" s="86"/>
      <c r="E1203" s="86">
        <v>0</v>
      </c>
      <c r="F1203" s="130">
        <v>0</v>
      </c>
      <c r="G1203" s="129">
        <f t="shared" si="66"/>
        <v>0</v>
      </c>
      <c r="H1203" s="129">
        <f t="shared" si="65"/>
        <v>0</v>
      </c>
    </row>
    <row r="1204" ht="15.3" customHeight="1" spans="1:8">
      <c r="A1204" s="84" t="str">
        <f t="shared" si="64"/>
        <v>5</v>
      </c>
      <c r="B1204" s="56">
        <v>2240450</v>
      </c>
      <c r="C1204" s="102" t="s">
        <v>72</v>
      </c>
      <c r="D1204" s="86"/>
      <c r="E1204" s="86">
        <v>0</v>
      </c>
      <c r="F1204" s="130">
        <v>0</v>
      </c>
      <c r="G1204" s="129">
        <f t="shared" si="66"/>
        <v>0</v>
      </c>
      <c r="H1204" s="129">
        <f t="shared" si="65"/>
        <v>0</v>
      </c>
    </row>
    <row r="1205" ht="15.3" customHeight="1" spans="1:8">
      <c r="A1205" s="84" t="str">
        <f t="shared" si="64"/>
        <v>9</v>
      </c>
      <c r="B1205" s="56">
        <v>2240499</v>
      </c>
      <c r="C1205" s="102" t="s">
        <v>1180</v>
      </c>
      <c r="D1205" s="86"/>
      <c r="E1205" s="86">
        <v>0</v>
      </c>
      <c r="F1205" s="130">
        <v>0</v>
      </c>
      <c r="G1205" s="129">
        <f t="shared" si="66"/>
        <v>0</v>
      </c>
      <c r="H1205" s="129">
        <f t="shared" si="65"/>
        <v>0</v>
      </c>
    </row>
    <row r="1206" ht="15.3" customHeight="1" spans="1:8">
      <c r="A1206" s="84" t="str">
        <f t="shared" si="64"/>
        <v/>
      </c>
      <c r="B1206" s="56">
        <v>22405</v>
      </c>
      <c r="C1206" s="102" t="s">
        <v>1181</v>
      </c>
      <c r="D1206" s="86">
        <f>SUM(D1207:D1218)</f>
        <v>86</v>
      </c>
      <c r="E1206" s="86">
        <f>SUM(E1207:E1218)</f>
        <v>79</v>
      </c>
      <c r="F1206" s="130">
        <f>SUM(F1207:F1218)</f>
        <v>84</v>
      </c>
      <c r="G1206" s="129">
        <f t="shared" si="66"/>
        <v>0.976744186046512</v>
      </c>
      <c r="H1206" s="129">
        <f t="shared" si="65"/>
        <v>0.012363850456285</v>
      </c>
    </row>
    <row r="1207" ht="15.3" customHeight="1" spans="1:8">
      <c r="A1207" s="84" t="str">
        <f t="shared" si="64"/>
        <v>0</v>
      </c>
      <c r="B1207" s="56">
        <v>2240501</v>
      </c>
      <c r="C1207" s="102" t="s">
        <v>54</v>
      </c>
      <c r="D1207" s="86">
        <v>71</v>
      </c>
      <c r="E1207" s="86">
        <v>64</v>
      </c>
      <c r="F1207" s="130">
        <v>70</v>
      </c>
      <c r="G1207" s="129">
        <f t="shared" si="66"/>
        <v>0.985915492957746</v>
      </c>
      <c r="H1207" s="129">
        <f t="shared" si="65"/>
        <v>0.0154049295774648</v>
      </c>
    </row>
    <row r="1208" ht="15.3" customHeight="1" spans="1:8">
      <c r="A1208" s="84" t="str">
        <f t="shared" si="64"/>
        <v>0</v>
      </c>
      <c r="B1208" s="56">
        <v>2240502</v>
      </c>
      <c r="C1208" s="102" t="s">
        <v>56</v>
      </c>
      <c r="D1208" s="86">
        <v>15</v>
      </c>
      <c r="E1208" s="86">
        <v>15</v>
      </c>
      <c r="F1208" s="130">
        <v>14</v>
      </c>
      <c r="G1208" s="129">
        <f t="shared" si="66"/>
        <v>0.933333333333333</v>
      </c>
      <c r="H1208" s="129">
        <f t="shared" si="65"/>
        <v>0.0622222222222222</v>
      </c>
    </row>
    <row r="1209" ht="15.3" customHeight="1" spans="1:8">
      <c r="A1209" s="84" t="str">
        <f t="shared" si="64"/>
        <v>0</v>
      </c>
      <c r="B1209" s="56">
        <v>2240503</v>
      </c>
      <c r="C1209" s="102" t="s">
        <v>58</v>
      </c>
      <c r="D1209" s="86"/>
      <c r="E1209" s="86">
        <v>0</v>
      </c>
      <c r="F1209" s="130">
        <v>0</v>
      </c>
      <c r="G1209" s="129">
        <f t="shared" si="66"/>
        <v>0</v>
      </c>
      <c r="H1209" s="129">
        <f t="shared" si="65"/>
        <v>0</v>
      </c>
    </row>
    <row r="1210" ht="15.3" customHeight="1" spans="1:8">
      <c r="A1210" s="84" t="str">
        <f t="shared" si="64"/>
        <v>0</v>
      </c>
      <c r="B1210" s="56">
        <v>2240504</v>
      </c>
      <c r="C1210" s="102" t="s">
        <v>1182</v>
      </c>
      <c r="D1210" s="86"/>
      <c r="E1210" s="86">
        <v>0</v>
      </c>
      <c r="F1210" s="130">
        <v>0</v>
      </c>
      <c r="G1210" s="129">
        <f t="shared" si="66"/>
        <v>0</v>
      </c>
      <c r="H1210" s="129">
        <f t="shared" si="65"/>
        <v>0</v>
      </c>
    </row>
    <row r="1211" ht="15.3" customHeight="1" spans="1:8">
      <c r="A1211" s="84" t="str">
        <f t="shared" si="64"/>
        <v>0</v>
      </c>
      <c r="B1211" s="56">
        <v>2240505</v>
      </c>
      <c r="C1211" s="102" t="s">
        <v>1183</v>
      </c>
      <c r="D1211" s="86"/>
      <c r="E1211" s="86">
        <v>0</v>
      </c>
      <c r="F1211" s="130">
        <v>0</v>
      </c>
      <c r="G1211" s="129">
        <f t="shared" si="66"/>
        <v>0</v>
      </c>
      <c r="H1211" s="129">
        <f t="shared" si="65"/>
        <v>0</v>
      </c>
    </row>
    <row r="1212" ht="15.3" customHeight="1" spans="1:8">
      <c r="A1212" s="84" t="str">
        <f t="shared" si="64"/>
        <v>0</v>
      </c>
      <c r="B1212" s="56">
        <v>2240506</v>
      </c>
      <c r="C1212" s="102" t="s">
        <v>1184</v>
      </c>
      <c r="D1212" s="86"/>
      <c r="E1212" s="86">
        <v>0</v>
      </c>
      <c r="F1212" s="130">
        <v>0</v>
      </c>
      <c r="G1212" s="129">
        <f t="shared" si="66"/>
        <v>0</v>
      </c>
      <c r="H1212" s="129">
        <f t="shared" si="65"/>
        <v>0</v>
      </c>
    </row>
    <row r="1213" ht="15.3" customHeight="1" spans="1:8">
      <c r="A1213" s="84" t="str">
        <f t="shared" si="64"/>
        <v>0</v>
      </c>
      <c r="B1213" s="56">
        <v>2240507</v>
      </c>
      <c r="C1213" s="102" t="s">
        <v>1185</v>
      </c>
      <c r="D1213" s="86"/>
      <c r="E1213" s="86">
        <v>0</v>
      </c>
      <c r="F1213" s="130">
        <v>0</v>
      </c>
      <c r="G1213" s="129">
        <f t="shared" si="66"/>
        <v>0</v>
      </c>
      <c r="H1213" s="129">
        <f t="shared" si="65"/>
        <v>0</v>
      </c>
    </row>
    <row r="1214" ht="15.3" customHeight="1" spans="1:8">
      <c r="A1214" s="84" t="str">
        <f t="shared" si="64"/>
        <v>0</v>
      </c>
      <c r="B1214" s="56">
        <v>2240508</v>
      </c>
      <c r="C1214" s="102" t="s">
        <v>1186</v>
      </c>
      <c r="D1214" s="86"/>
      <c r="E1214" s="86">
        <v>0</v>
      </c>
      <c r="F1214" s="130">
        <v>0</v>
      </c>
      <c r="G1214" s="129">
        <f t="shared" si="66"/>
        <v>0</v>
      </c>
      <c r="H1214" s="129">
        <f t="shared" si="65"/>
        <v>0</v>
      </c>
    </row>
    <row r="1215" ht="15.3" customHeight="1" spans="1:8">
      <c r="A1215" s="84" t="str">
        <f t="shared" ref="A1215:A1240" si="67">MID(B1215,6,1)</f>
        <v>0</v>
      </c>
      <c r="B1215" s="56">
        <v>2240509</v>
      </c>
      <c r="C1215" s="102" t="s">
        <v>1187</v>
      </c>
      <c r="D1215" s="86"/>
      <c r="E1215" s="86">
        <v>0</v>
      </c>
      <c r="F1215" s="130">
        <v>0</v>
      </c>
      <c r="G1215" s="129">
        <f t="shared" si="66"/>
        <v>0</v>
      </c>
      <c r="H1215" s="129">
        <f t="shared" si="65"/>
        <v>0</v>
      </c>
    </row>
    <row r="1216" ht="15.3" customHeight="1" spans="1:8">
      <c r="A1216" s="84" t="str">
        <f t="shared" si="67"/>
        <v>1</v>
      </c>
      <c r="B1216" s="56">
        <v>2240510</v>
      </c>
      <c r="C1216" s="102" t="s">
        <v>1188</v>
      </c>
      <c r="D1216" s="86"/>
      <c r="E1216" s="86">
        <v>0</v>
      </c>
      <c r="F1216" s="130">
        <v>0</v>
      </c>
      <c r="G1216" s="129">
        <f t="shared" si="66"/>
        <v>0</v>
      </c>
      <c r="H1216" s="129">
        <f t="shared" si="65"/>
        <v>0</v>
      </c>
    </row>
    <row r="1217" ht="15.3" customHeight="1" spans="1:8">
      <c r="A1217" s="84" t="str">
        <f t="shared" si="67"/>
        <v>5</v>
      </c>
      <c r="B1217" s="56">
        <v>2240550</v>
      </c>
      <c r="C1217" s="102" t="s">
        <v>1189</v>
      </c>
      <c r="D1217" s="86"/>
      <c r="E1217" s="86">
        <v>0</v>
      </c>
      <c r="F1217" s="130">
        <v>0</v>
      </c>
      <c r="G1217" s="129">
        <f t="shared" si="66"/>
        <v>0</v>
      </c>
      <c r="H1217" s="129">
        <f t="shared" si="65"/>
        <v>0</v>
      </c>
    </row>
    <row r="1218" ht="15.3" customHeight="1" spans="1:8">
      <c r="A1218" s="84" t="str">
        <f t="shared" si="67"/>
        <v>9</v>
      </c>
      <c r="B1218" s="56">
        <v>2240599</v>
      </c>
      <c r="C1218" s="102" t="s">
        <v>1190</v>
      </c>
      <c r="D1218" s="86"/>
      <c r="E1218" s="86">
        <v>0</v>
      </c>
      <c r="F1218" s="130">
        <v>0</v>
      </c>
      <c r="G1218" s="129">
        <f t="shared" si="66"/>
        <v>0</v>
      </c>
      <c r="H1218" s="129">
        <f t="shared" si="65"/>
        <v>0</v>
      </c>
    </row>
    <row r="1219" ht="15.3" customHeight="1" spans="1:8">
      <c r="A1219" s="84" t="str">
        <f t="shared" si="67"/>
        <v/>
      </c>
      <c r="B1219" s="56">
        <v>22406</v>
      </c>
      <c r="C1219" s="102" t="s">
        <v>1191</v>
      </c>
      <c r="D1219" s="86">
        <f>SUM(D1220:D1222)</f>
        <v>0</v>
      </c>
      <c r="E1219" s="86">
        <f>SUM(E1220:E1222)</f>
        <v>0</v>
      </c>
      <c r="F1219" s="130">
        <f>SUM(F1220:F1222)</f>
        <v>0</v>
      </c>
      <c r="G1219" s="129">
        <f t="shared" si="66"/>
        <v>0</v>
      </c>
      <c r="H1219" s="129">
        <f t="shared" si="65"/>
        <v>0</v>
      </c>
    </row>
    <row r="1220" ht="15.3" customHeight="1" spans="1:8">
      <c r="A1220" s="84" t="str">
        <f t="shared" si="67"/>
        <v>0</v>
      </c>
      <c r="B1220" s="56">
        <v>2240601</v>
      </c>
      <c r="C1220" s="102" t="s">
        <v>1192</v>
      </c>
      <c r="D1220" s="86"/>
      <c r="E1220" s="86">
        <v>0</v>
      </c>
      <c r="F1220" s="130">
        <v>0</v>
      </c>
      <c r="G1220" s="129">
        <f t="shared" si="66"/>
        <v>0</v>
      </c>
      <c r="H1220" s="129">
        <f t="shared" si="65"/>
        <v>0</v>
      </c>
    </row>
    <row r="1221" ht="15.3" customHeight="1" spans="1:8">
      <c r="A1221" s="84" t="str">
        <f t="shared" si="67"/>
        <v>0</v>
      </c>
      <c r="B1221" s="56">
        <v>2240602</v>
      </c>
      <c r="C1221" s="102" t="s">
        <v>1193</v>
      </c>
      <c r="D1221" s="86"/>
      <c r="E1221" s="86">
        <v>0</v>
      </c>
      <c r="F1221" s="130">
        <v>0</v>
      </c>
      <c r="G1221" s="129">
        <f t="shared" si="66"/>
        <v>0</v>
      </c>
      <c r="H1221" s="129">
        <f t="shared" si="65"/>
        <v>0</v>
      </c>
    </row>
    <row r="1222" ht="15.3" customHeight="1" spans="1:8">
      <c r="A1222" s="84" t="str">
        <f t="shared" si="67"/>
        <v>9</v>
      </c>
      <c r="B1222" s="56">
        <v>2240699</v>
      </c>
      <c r="C1222" s="102" t="s">
        <v>1194</v>
      </c>
      <c r="D1222" s="86"/>
      <c r="E1222" s="86">
        <v>0</v>
      </c>
      <c r="F1222" s="130">
        <v>0</v>
      </c>
      <c r="G1222" s="129">
        <f t="shared" si="66"/>
        <v>0</v>
      </c>
      <c r="H1222" s="129">
        <f t="shared" si="65"/>
        <v>0</v>
      </c>
    </row>
    <row r="1223" ht="15.3" customHeight="1" spans="1:8">
      <c r="A1223" s="84" t="str">
        <f t="shared" si="67"/>
        <v/>
      </c>
      <c r="B1223" s="56">
        <v>22407</v>
      </c>
      <c r="C1223" s="102" t="s">
        <v>1195</v>
      </c>
      <c r="D1223" s="86">
        <f>SUM(D1224:D1226)</f>
        <v>0</v>
      </c>
      <c r="E1223" s="86">
        <f>SUM(E1224:E1226)</f>
        <v>1165</v>
      </c>
      <c r="F1223" s="130">
        <f>SUM(F1224:F1226)</f>
        <v>2024</v>
      </c>
      <c r="G1223" s="129">
        <f t="shared" si="66"/>
        <v>0</v>
      </c>
      <c r="H1223" s="129">
        <f t="shared" si="65"/>
        <v>0</v>
      </c>
    </row>
    <row r="1224" ht="15.3" customHeight="1" spans="1:8">
      <c r="A1224" s="84" t="str">
        <f t="shared" si="67"/>
        <v>0</v>
      </c>
      <c r="B1224" s="56">
        <v>2240703</v>
      </c>
      <c r="C1224" s="102" t="s">
        <v>1196</v>
      </c>
      <c r="D1224" s="86"/>
      <c r="E1224" s="86">
        <v>1098</v>
      </c>
      <c r="F1224" s="130">
        <v>2024</v>
      </c>
      <c r="G1224" s="129">
        <f t="shared" si="66"/>
        <v>0</v>
      </c>
      <c r="H1224" s="129">
        <f t="shared" si="65"/>
        <v>0</v>
      </c>
    </row>
    <row r="1225" ht="15.3" customHeight="1" spans="1:8">
      <c r="A1225" s="84" t="str">
        <f t="shared" si="67"/>
        <v>0</v>
      </c>
      <c r="B1225" s="56">
        <v>2240704</v>
      </c>
      <c r="C1225" s="102" t="s">
        <v>1197</v>
      </c>
      <c r="D1225" s="86"/>
      <c r="E1225" s="86">
        <v>67</v>
      </c>
      <c r="F1225" s="130">
        <v>0</v>
      </c>
      <c r="G1225" s="129">
        <f t="shared" si="66"/>
        <v>0</v>
      </c>
      <c r="H1225" s="129">
        <f t="shared" si="65"/>
        <v>0</v>
      </c>
    </row>
    <row r="1226" ht="15.3" customHeight="1" spans="1:8">
      <c r="A1226" s="84" t="str">
        <f t="shared" si="67"/>
        <v>9</v>
      </c>
      <c r="B1226" s="56">
        <v>2240799</v>
      </c>
      <c r="C1226" s="102" t="s">
        <v>1198</v>
      </c>
      <c r="D1226" s="86"/>
      <c r="E1226" s="86">
        <v>0</v>
      </c>
      <c r="F1226" s="130">
        <v>0</v>
      </c>
      <c r="G1226" s="129">
        <f t="shared" si="66"/>
        <v>0</v>
      </c>
      <c r="H1226" s="129">
        <f t="shared" si="65"/>
        <v>0</v>
      </c>
    </row>
    <row r="1227" ht="15.3" customHeight="1" spans="1:8">
      <c r="A1227" s="84" t="str">
        <f t="shared" si="67"/>
        <v/>
      </c>
      <c r="B1227" s="56">
        <v>22499</v>
      </c>
      <c r="C1227" s="102" t="s">
        <v>1199</v>
      </c>
      <c r="D1227" s="86"/>
      <c r="E1227" s="86">
        <v>600</v>
      </c>
      <c r="F1227" s="130"/>
      <c r="G1227" s="129">
        <f t="shared" si="66"/>
        <v>0</v>
      </c>
      <c r="H1227" s="129">
        <f t="shared" si="65"/>
        <v>0</v>
      </c>
    </row>
    <row r="1228" ht="15.3" customHeight="1" spans="1:8">
      <c r="A1228" s="84" t="str">
        <f t="shared" si="67"/>
        <v/>
      </c>
      <c r="B1228" s="56">
        <v>227</v>
      </c>
      <c r="C1228" s="102" t="s">
        <v>1200</v>
      </c>
      <c r="D1228" s="86">
        <v>4200</v>
      </c>
      <c r="E1228" s="86"/>
      <c r="F1228" s="130">
        <v>4438</v>
      </c>
      <c r="G1228" s="129">
        <f t="shared" si="66"/>
        <v>1.05666666666667</v>
      </c>
      <c r="H1228" s="129">
        <f t="shared" si="65"/>
        <v>0</v>
      </c>
    </row>
    <row r="1229" ht="15.3" customHeight="1" spans="1:8">
      <c r="A1229" s="84" t="str">
        <f t="shared" si="67"/>
        <v/>
      </c>
      <c r="B1229" s="56">
        <v>229</v>
      </c>
      <c r="C1229" s="85" t="s">
        <v>1201</v>
      </c>
      <c r="D1229" s="86">
        <v>9447</v>
      </c>
      <c r="E1229" s="86">
        <f>SUM(E1230:E1231)</f>
        <v>1856</v>
      </c>
      <c r="F1229" s="86">
        <f>SUM(F1230:F1231)</f>
        <v>4779</v>
      </c>
      <c r="G1229" s="129">
        <f t="shared" si="66"/>
        <v>0.505874880914576</v>
      </c>
      <c r="H1229" s="129">
        <f t="shared" si="65"/>
        <v>0.000272561897044491</v>
      </c>
    </row>
    <row r="1230" ht="15.3" customHeight="1" spans="1:8">
      <c r="A1230" s="84" t="str">
        <f t="shared" si="67"/>
        <v/>
      </c>
      <c r="B1230" s="56">
        <v>22902</v>
      </c>
      <c r="C1230" s="85" t="s">
        <v>1202</v>
      </c>
      <c r="D1230" s="86">
        <v>2367</v>
      </c>
      <c r="E1230" s="86"/>
      <c r="F1230" s="130">
        <f>3925-34-5-441+2+864</f>
        <v>4311</v>
      </c>
      <c r="G1230" s="129">
        <f t="shared" si="66"/>
        <v>1.8212927756654</v>
      </c>
      <c r="H1230" s="129">
        <f t="shared" si="65"/>
        <v>0</v>
      </c>
    </row>
    <row r="1231" ht="15.3" customHeight="1" spans="1:8">
      <c r="A1231" s="84" t="str">
        <f t="shared" si="67"/>
        <v/>
      </c>
      <c r="B1231" s="56">
        <v>22999</v>
      </c>
      <c r="C1231" s="85" t="s">
        <v>1067</v>
      </c>
      <c r="D1231" s="86">
        <v>36</v>
      </c>
      <c r="E1231" s="86">
        <v>1856</v>
      </c>
      <c r="F1231" s="130">
        <v>468</v>
      </c>
      <c r="G1231" s="129">
        <f t="shared" si="66"/>
        <v>13</v>
      </c>
      <c r="H1231" s="129">
        <f t="shared" si="65"/>
        <v>0.00700431034482759</v>
      </c>
    </row>
    <row r="1232" ht="15.3" customHeight="1" spans="1:8">
      <c r="A1232" s="84" t="str">
        <f t="shared" si="67"/>
        <v/>
      </c>
      <c r="B1232" s="56">
        <v>232</v>
      </c>
      <c r="C1232" s="102" t="s">
        <v>1203</v>
      </c>
      <c r="D1232" s="86">
        <f>SUM(D1233)</f>
        <v>9170</v>
      </c>
      <c r="E1232" s="86">
        <f>SUM(E1233)</f>
        <v>9360</v>
      </c>
      <c r="F1232" s="130">
        <f>SUM(F1233)</f>
        <v>9339</v>
      </c>
      <c r="G1232" s="129">
        <f t="shared" si="66"/>
        <v>1.01842966194111</v>
      </c>
      <c r="H1232" s="129">
        <f t="shared" si="65"/>
        <v>0.000108806587814221</v>
      </c>
    </row>
    <row r="1233" ht="15.3" customHeight="1" spans="1:8">
      <c r="A1233" s="84" t="str">
        <f t="shared" si="67"/>
        <v/>
      </c>
      <c r="B1233" s="56">
        <v>23203</v>
      </c>
      <c r="C1233" s="102" t="s">
        <v>1204</v>
      </c>
      <c r="D1233" s="86">
        <f>SUM(D1234:D1237)</f>
        <v>9170</v>
      </c>
      <c r="E1233" s="86">
        <f>SUM(E1234:E1237)</f>
        <v>9360</v>
      </c>
      <c r="F1233" s="130">
        <f>SUM(F1234:F1237)</f>
        <v>9339</v>
      </c>
      <c r="G1233" s="129">
        <f t="shared" si="66"/>
        <v>1.01842966194111</v>
      </c>
      <c r="H1233" s="129">
        <f t="shared" si="65"/>
        <v>0.000108806587814221</v>
      </c>
    </row>
    <row r="1234" ht="15.3" customHeight="1" spans="1:8">
      <c r="A1234" s="84" t="str">
        <f t="shared" si="67"/>
        <v>0</v>
      </c>
      <c r="B1234" s="56">
        <v>2320301</v>
      </c>
      <c r="C1234" s="102" t="s">
        <v>1205</v>
      </c>
      <c r="D1234" s="86">
        <v>9170</v>
      </c>
      <c r="E1234" s="86">
        <v>9170</v>
      </c>
      <c r="F1234" s="130">
        <v>9339</v>
      </c>
      <c r="G1234" s="129">
        <f t="shared" si="66"/>
        <v>1.01842966194111</v>
      </c>
      <c r="H1234" s="129">
        <f t="shared" si="65"/>
        <v>0.000111061031836544</v>
      </c>
    </row>
    <row r="1235" ht="15.3" customHeight="1" spans="1:8">
      <c r="A1235" s="84" t="str">
        <f t="shared" si="67"/>
        <v>0</v>
      </c>
      <c r="B1235" s="56">
        <v>2320302</v>
      </c>
      <c r="C1235" s="102" t="s">
        <v>1206</v>
      </c>
      <c r="D1235" s="86"/>
      <c r="E1235" s="86">
        <v>0</v>
      </c>
      <c r="F1235" s="130">
        <v>0</v>
      </c>
      <c r="G1235" s="129">
        <f t="shared" si="66"/>
        <v>0</v>
      </c>
      <c r="H1235" s="129">
        <f t="shared" si="65"/>
        <v>0</v>
      </c>
    </row>
    <row r="1236" ht="15.3" customHeight="1" spans="1:8">
      <c r="A1236" s="84" t="str">
        <f t="shared" si="67"/>
        <v>0</v>
      </c>
      <c r="B1236" s="56">
        <v>2320303</v>
      </c>
      <c r="C1236" s="102" t="s">
        <v>1207</v>
      </c>
      <c r="D1236" s="86"/>
      <c r="E1236" s="86">
        <v>190</v>
      </c>
      <c r="F1236" s="130">
        <v>0</v>
      </c>
      <c r="G1236" s="129">
        <f t="shared" si="66"/>
        <v>0</v>
      </c>
      <c r="H1236" s="129">
        <f t="shared" ref="H1236:H1240" si="68">IFERROR(G1236/E1236,0)</f>
        <v>0</v>
      </c>
    </row>
    <row r="1237" ht="15.3" customHeight="1" spans="1:8">
      <c r="A1237" s="84" t="str">
        <f t="shared" si="67"/>
        <v>9</v>
      </c>
      <c r="B1237" s="56">
        <v>2320399</v>
      </c>
      <c r="C1237" s="102" t="s">
        <v>1208</v>
      </c>
      <c r="D1237" s="86"/>
      <c r="E1237" s="86">
        <v>0</v>
      </c>
      <c r="F1237" s="130">
        <v>0</v>
      </c>
      <c r="G1237" s="129">
        <f t="shared" ref="G1237:G1240" si="69">IFERROR(F1237/D1237,0)</f>
        <v>0</v>
      </c>
      <c r="H1237" s="129">
        <f t="shared" si="68"/>
        <v>0</v>
      </c>
    </row>
    <row r="1238" ht="15.3" customHeight="1" spans="1:8">
      <c r="A1238" s="84" t="str">
        <f t="shared" si="67"/>
        <v/>
      </c>
      <c r="B1238" s="56">
        <v>233</v>
      </c>
      <c r="C1238" s="85" t="s">
        <v>1209</v>
      </c>
      <c r="D1238" s="86">
        <f>SUM(D1239)</f>
        <v>0</v>
      </c>
      <c r="E1238" s="86">
        <f>SUM(E1239)</f>
        <v>0</v>
      </c>
      <c r="F1238" s="130">
        <f>SUM(F1239)</f>
        <v>0</v>
      </c>
      <c r="G1238" s="129">
        <f t="shared" si="69"/>
        <v>0</v>
      </c>
      <c r="H1238" s="129">
        <f t="shared" si="68"/>
        <v>0</v>
      </c>
    </row>
    <row r="1239" ht="15.3" customHeight="1" spans="1:8">
      <c r="A1239" s="84" t="str">
        <f t="shared" si="67"/>
        <v/>
      </c>
      <c r="B1239" s="56">
        <v>23303</v>
      </c>
      <c r="C1239" s="85" t="s">
        <v>1210</v>
      </c>
      <c r="D1239" s="86"/>
      <c r="E1239" s="86"/>
      <c r="F1239" s="130"/>
      <c r="G1239" s="129">
        <f t="shared" si="69"/>
        <v>0</v>
      </c>
      <c r="H1239" s="129">
        <f t="shared" si="68"/>
        <v>0</v>
      </c>
    </row>
    <row r="1240" ht="15.3" customHeight="1" spans="1:8">
      <c r="A1240" s="84" t="str">
        <f t="shared" si="67"/>
        <v/>
      </c>
      <c r="B1240" s="56"/>
      <c r="C1240" s="105" t="s">
        <v>1211</v>
      </c>
      <c r="D1240" s="86">
        <f>SUM(D1238,D1232,D1229,D1228,D1180,D1136,D1116,D1072,D1062,D1032,D1012,D948,D895,D787,D768,D702,D632,D506,D449,D393,D342,D252,D242,D238,D6)</f>
        <v>278174</v>
      </c>
      <c r="E1240" s="86">
        <f>SUM(E1238,E1232,E1229,E1228,E1180,E1136,E1116,E1072,E1062,E1032,E1012,E948,E895,E787,E768,E702,E632,E506,E449,E393,E342,E252,E242,E238,E6)</f>
        <v>443819</v>
      </c>
      <c r="F1240" s="130">
        <f>SUM(F1238,F1232,F1229,F1228,F1180,F1136,F1116,F1072,F1062,F1032,F1012,F948,F895,F787,F768,F702,F632,F506,F449,F393,F342,F252,F242,F238,F6)</f>
        <v>366908</v>
      </c>
      <c r="G1240" s="129">
        <f t="shared" si="69"/>
        <v>1.31898739637781</v>
      </c>
      <c r="H1240" s="129">
        <f t="shared" si="68"/>
        <v>2.97190385354797e-6</v>
      </c>
    </row>
    <row r="1241" spans="1:8">
      <c r="F1241" s="134">
        <v>366758</v>
      </c>
    </row>
    <row r="1242" spans="1:8">
      <c r="F1242" s="134"/>
    </row>
  </sheetData>
  <autoFilter xmlns:etc="http://www.wps.cn/officeDocument/2017/etCustomData" ref="A4:J1242" etc:filterBottomFollowUsedRange="0">
    <extLst/>
  </autoFilter>
  <mergeCells count="5">
    <mergeCell ref="B2:H2"/>
    <mergeCell ref="B4:C4"/>
    <mergeCell ref="F4:H4"/>
    <mergeCell ref="D4:D5"/>
    <mergeCell ref="E4:E5"/>
  </mergeCells>
  <printOptions horizontalCentered="1"/>
  <pageMargins left="1.37777777777778" right="0.786805555555556" top="0.747916666666667" bottom="0.747916666666667" header="0.5" footer="0.5"/>
  <pageSetup paperSize="9" fitToHeight="0" orientation="landscape" horizontalDpi="600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J82"/>
  <sheetViews>
    <sheetView topLeftCell="A19" workbookViewId="0">
      <selection activeCell="A25" sqref="A25"/>
    </sheetView>
  </sheetViews>
  <sheetFormatPr defaultColWidth="9" defaultRowHeight="14.25"/>
  <cols>
    <col min="1" max="1" width="31.175" customWidth="1"/>
    <col min="2" max="2" width="9.9" customWidth="1"/>
    <col min="3" max="3" width="9.725" customWidth="1"/>
    <col min="4" max="4" width="35.875" customWidth="1"/>
    <col min="5" max="5" width="10.4" customWidth="1"/>
    <col min="6" max="6" width="10.9083333333333" customWidth="1"/>
    <col min="7" max="7" width="8.16666666666667" customWidth="1"/>
    <col min="8" max="10" width="9" hidden="1" customWidth="1"/>
    <col min="11" max="11" width="10.375"/>
  </cols>
  <sheetData>
    <row r="1" ht="19" customHeight="1" spans="1:10">
      <c r="A1" s="20" t="s">
        <v>1465</v>
      </c>
      <c r="B1" s="20"/>
    </row>
    <row r="2" ht="26.25" customHeight="1" spans="1:10">
      <c r="A2" s="107" t="s">
        <v>1466</v>
      </c>
      <c r="B2" s="41"/>
      <c r="C2" s="41"/>
      <c r="D2" s="41"/>
      <c r="E2" s="41"/>
      <c r="F2" s="41"/>
      <c r="G2" s="41"/>
    </row>
    <row r="3" ht="16.5" customHeight="1" spans="1:10">
      <c r="F3" s="108" t="s">
        <v>2</v>
      </c>
      <c r="G3" s="108"/>
    </row>
    <row r="4" ht="24" customHeight="1" spans="1:10">
      <c r="A4" s="52" t="s">
        <v>1214</v>
      </c>
      <c r="B4" s="52"/>
      <c r="C4" s="52"/>
      <c r="D4" s="52" t="s">
        <v>1215</v>
      </c>
      <c r="E4" s="52"/>
      <c r="F4" s="52"/>
      <c r="G4" s="109" t="s">
        <v>1467</v>
      </c>
    </row>
    <row r="5" ht="33" customHeight="1" spans="1:10">
      <c r="A5" s="110" t="s">
        <v>1216</v>
      </c>
      <c r="B5" s="111" t="s">
        <v>1468</v>
      </c>
      <c r="C5" s="110" t="s">
        <v>1455</v>
      </c>
      <c r="D5" s="110" t="s">
        <v>1216</v>
      </c>
      <c r="E5" s="111" t="s">
        <v>1468</v>
      </c>
      <c r="F5" s="110" t="s">
        <v>1455</v>
      </c>
      <c r="G5" s="112"/>
    </row>
    <row r="6" ht="18.5" customHeight="1" spans="1:10">
      <c r="A6" s="54" t="s">
        <v>1218</v>
      </c>
      <c r="B6" s="53">
        <v>34814</v>
      </c>
      <c r="C6" s="54">
        <v>39500</v>
      </c>
      <c r="D6" s="54" t="s">
        <v>1219</v>
      </c>
      <c r="E6" s="54">
        <v>443819</v>
      </c>
      <c r="F6" s="53">
        <v>366908</v>
      </c>
      <c r="G6" s="54"/>
      <c r="H6">
        <f>F6-C62</f>
        <v>294715</v>
      </c>
      <c r="I6">
        <v>285384</v>
      </c>
      <c r="J6">
        <f>H6-I6</f>
        <v>9331</v>
      </c>
    </row>
    <row r="7" ht="18.5" customHeight="1" spans="1:10">
      <c r="A7" s="54" t="s">
        <v>1220</v>
      </c>
      <c r="B7" s="54">
        <f>B8+B54+B55+B62+B65+B67+B68+B66</f>
        <v>503328</v>
      </c>
      <c r="C7" s="54">
        <f>C8+C54+C55+C62+C65+C67+C68</f>
        <v>340055</v>
      </c>
      <c r="D7" s="54" t="s">
        <v>1221</v>
      </c>
      <c r="E7" s="54">
        <f>E8+E14+E55+E56+E57+E61+E64</f>
        <v>72601</v>
      </c>
      <c r="F7" s="54">
        <f>F8+F14+F56+F57+F61+F64</f>
        <v>100</v>
      </c>
      <c r="G7" s="54"/>
    </row>
    <row r="8" ht="18.5" customHeight="1" spans="1:10">
      <c r="A8" s="54" t="s">
        <v>1222</v>
      </c>
      <c r="B8" s="54">
        <f>B9+B14+B51</f>
        <v>397091</v>
      </c>
      <c r="C8" s="54">
        <f>C9+C14+C51</f>
        <v>256662</v>
      </c>
      <c r="D8" s="54" t="s">
        <v>1223</v>
      </c>
      <c r="E8" s="54">
        <f>SUM(E9:E13)</f>
        <v>194</v>
      </c>
      <c r="F8" s="54">
        <f>SUM(F9:F13)</f>
        <v>100</v>
      </c>
      <c r="G8" s="54"/>
    </row>
    <row r="9" ht="18.5" customHeight="1" spans="1:10">
      <c r="A9" s="54" t="s">
        <v>1224</v>
      </c>
      <c r="B9" s="54">
        <f>SUM(B10:B13)</f>
        <v>5228</v>
      </c>
      <c r="C9" s="54">
        <f>SUM(C10:C13)</f>
        <v>5228</v>
      </c>
      <c r="D9" s="54" t="s">
        <v>1225</v>
      </c>
      <c r="E9" s="54"/>
      <c r="F9" s="54"/>
      <c r="G9" s="54"/>
    </row>
    <row r="10" ht="18.5" customHeight="1" spans="1:10">
      <c r="A10" s="54" t="s">
        <v>1226</v>
      </c>
      <c r="B10" s="54">
        <v>5061</v>
      </c>
      <c r="C10" s="54">
        <v>5061</v>
      </c>
      <c r="D10" s="54" t="s">
        <v>1227</v>
      </c>
      <c r="E10" s="54"/>
      <c r="F10" s="54"/>
      <c r="G10" s="54"/>
    </row>
    <row r="11" ht="18.5" customHeight="1" spans="1:10">
      <c r="A11" s="54" t="s">
        <v>1228</v>
      </c>
      <c r="B11" s="54">
        <v>64</v>
      </c>
      <c r="C11" s="54">
        <v>64</v>
      </c>
      <c r="D11" s="54" t="s">
        <v>1229</v>
      </c>
      <c r="E11" s="54"/>
      <c r="F11" s="54"/>
      <c r="G11" s="54"/>
    </row>
    <row r="12" ht="18.5" customHeight="1" spans="1:10">
      <c r="A12" s="54" t="s">
        <v>1230</v>
      </c>
      <c r="B12" s="54">
        <v>61</v>
      </c>
      <c r="C12" s="54">
        <v>61</v>
      </c>
      <c r="D12" s="54" t="s">
        <v>1231</v>
      </c>
      <c r="E12" s="54">
        <v>194</v>
      </c>
      <c r="F12" s="54">
        <v>100</v>
      </c>
      <c r="G12" s="54"/>
    </row>
    <row r="13" ht="18.5" customHeight="1" spans="1:10">
      <c r="A13" s="54" t="s">
        <v>1232</v>
      </c>
      <c r="B13" s="54">
        <v>42</v>
      </c>
      <c r="C13" s="54">
        <v>42</v>
      </c>
      <c r="D13" s="54"/>
      <c r="E13" s="54"/>
      <c r="F13" s="54"/>
      <c r="G13" s="54"/>
    </row>
    <row r="14" ht="18.5" customHeight="1" spans="1:10">
      <c r="A14" s="54" t="s">
        <v>1233</v>
      </c>
      <c r="B14" s="54">
        <f>SUM(B15:B50)</f>
        <v>334700</v>
      </c>
      <c r="C14" s="54">
        <f>SUM(C15:C50)</f>
        <v>248910</v>
      </c>
      <c r="D14" s="54" t="s">
        <v>1234</v>
      </c>
      <c r="E14" s="54"/>
      <c r="F14" s="54"/>
      <c r="G14" s="54"/>
    </row>
    <row r="15" ht="18.5" customHeight="1" spans="1:10">
      <c r="A15" s="113" t="s">
        <v>1235</v>
      </c>
      <c r="B15" s="54">
        <v>3624</v>
      </c>
      <c r="C15" s="54">
        <v>3340</v>
      </c>
      <c r="D15" s="54" t="s">
        <v>1236</v>
      </c>
      <c r="E15" s="54"/>
      <c r="F15" s="54"/>
      <c r="G15" s="54"/>
    </row>
    <row r="16" ht="18.5" customHeight="1" spans="1:10">
      <c r="A16" s="113" t="s">
        <v>1237</v>
      </c>
      <c r="B16" s="54">
        <v>125220</v>
      </c>
      <c r="C16" s="54">
        <v>115373</v>
      </c>
      <c r="D16" s="54" t="s">
        <v>1238</v>
      </c>
      <c r="E16" s="54"/>
      <c r="F16" s="54"/>
      <c r="G16" s="54"/>
    </row>
    <row r="17" ht="18.5" customHeight="1" spans="1:7">
      <c r="A17" s="113" t="s">
        <v>1239</v>
      </c>
      <c r="B17" s="54">
        <v>11365</v>
      </c>
      <c r="C17" s="54">
        <v>9844</v>
      </c>
      <c r="D17" s="54" t="s">
        <v>1240</v>
      </c>
      <c r="E17" s="54"/>
      <c r="F17" s="54"/>
      <c r="G17" s="54"/>
    </row>
    <row r="18" ht="18.5" customHeight="1" spans="1:7">
      <c r="A18" s="113" t="s">
        <v>1241</v>
      </c>
      <c r="B18" s="54">
        <v>6884</v>
      </c>
      <c r="C18" s="54">
        <v>3833</v>
      </c>
      <c r="D18" s="54" t="s">
        <v>1242</v>
      </c>
      <c r="E18" s="54"/>
      <c r="F18" s="54"/>
      <c r="G18" s="54"/>
    </row>
    <row r="19" ht="18.5" customHeight="1" spans="1:7">
      <c r="A19" s="113" t="s">
        <v>1243</v>
      </c>
      <c r="B19" s="54">
        <v>1004</v>
      </c>
      <c r="C19" s="54">
        <v>904</v>
      </c>
      <c r="D19" s="54" t="s">
        <v>1244</v>
      </c>
      <c r="E19" s="54"/>
      <c r="F19" s="54"/>
      <c r="G19" s="54"/>
    </row>
    <row r="20" ht="18.5" customHeight="1" spans="1:7">
      <c r="A20" s="113" t="s">
        <v>1245</v>
      </c>
      <c r="B20" s="54">
        <v>45</v>
      </c>
      <c r="C20" s="54">
        <v>45</v>
      </c>
      <c r="D20" s="54" t="s">
        <v>1246</v>
      </c>
      <c r="E20" s="54"/>
      <c r="F20" s="54"/>
      <c r="G20" s="54"/>
    </row>
    <row r="21" ht="18.5" customHeight="1" spans="1:7">
      <c r="A21" s="113" t="s">
        <v>1247</v>
      </c>
      <c r="B21" s="54">
        <v>2169</v>
      </c>
      <c r="C21" s="54"/>
      <c r="D21" s="54" t="s">
        <v>1248</v>
      </c>
      <c r="E21" s="54"/>
      <c r="F21" s="54"/>
      <c r="G21" s="54"/>
    </row>
    <row r="22" ht="18.5" customHeight="1" spans="1:7">
      <c r="A22" s="113" t="s">
        <v>1249</v>
      </c>
      <c r="B22" s="54">
        <v>18186</v>
      </c>
      <c r="C22" s="54">
        <v>16792</v>
      </c>
      <c r="D22" s="54" t="s">
        <v>1250</v>
      </c>
      <c r="E22" s="54"/>
      <c r="F22" s="54"/>
      <c r="G22" s="54"/>
    </row>
    <row r="23" ht="18.5" customHeight="1" spans="1:7">
      <c r="A23" s="113" t="s">
        <v>1251</v>
      </c>
      <c r="B23" s="54">
        <v>11691</v>
      </c>
      <c r="C23" s="54">
        <v>10737</v>
      </c>
      <c r="D23" s="54" t="s">
        <v>1252</v>
      </c>
      <c r="E23" s="54"/>
      <c r="F23" s="54"/>
      <c r="G23" s="54"/>
    </row>
    <row r="24" ht="18.5" customHeight="1" spans="1:7">
      <c r="A24" s="113" t="s">
        <v>1253</v>
      </c>
      <c r="B24" s="54">
        <v>2306</v>
      </c>
      <c r="C24" s="54">
        <v>2075</v>
      </c>
      <c r="D24" s="54" t="s">
        <v>1254</v>
      </c>
      <c r="E24" s="54"/>
      <c r="F24" s="54"/>
      <c r="G24" s="54"/>
    </row>
    <row r="25" ht="18.5" customHeight="1" spans="1:7">
      <c r="A25" s="113" t="s">
        <v>1255</v>
      </c>
      <c r="B25" s="54">
        <v>24371</v>
      </c>
      <c r="C25" s="54">
        <v>14474</v>
      </c>
      <c r="D25" s="54" t="s">
        <v>1256</v>
      </c>
      <c r="E25" s="54"/>
      <c r="F25" s="54"/>
      <c r="G25" s="54"/>
    </row>
    <row r="26" ht="18.5" customHeight="1" spans="1:7">
      <c r="A26" s="113" t="s">
        <v>1257</v>
      </c>
      <c r="B26" s="54">
        <v>20</v>
      </c>
      <c r="C26" s="54"/>
      <c r="D26" s="54" t="s">
        <v>1258</v>
      </c>
      <c r="E26" s="54"/>
      <c r="F26" s="54"/>
      <c r="G26" s="54"/>
    </row>
    <row r="27" ht="18.5" customHeight="1" spans="1:7">
      <c r="A27" s="113" t="s">
        <v>1259</v>
      </c>
      <c r="B27" s="54"/>
      <c r="C27" s="54"/>
      <c r="D27" s="54" t="s">
        <v>1260</v>
      </c>
      <c r="E27" s="54"/>
      <c r="F27" s="54"/>
      <c r="G27" s="54"/>
    </row>
    <row r="28" ht="18.5" customHeight="1" spans="1:7">
      <c r="A28" s="113" t="s">
        <v>1261</v>
      </c>
      <c r="B28" s="54"/>
      <c r="C28" s="54"/>
      <c r="D28" s="54" t="s">
        <v>1262</v>
      </c>
      <c r="E28" s="54"/>
      <c r="F28" s="54"/>
      <c r="G28" s="54"/>
    </row>
    <row r="29" ht="18.5" customHeight="1" spans="1:7">
      <c r="A29" s="113" t="s">
        <v>1263</v>
      </c>
      <c r="B29" s="54">
        <v>1594</v>
      </c>
      <c r="C29" s="54">
        <v>914</v>
      </c>
      <c r="D29" s="54" t="s">
        <v>1264</v>
      </c>
      <c r="E29" s="54"/>
      <c r="F29" s="54"/>
      <c r="G29" s="54"/>
    </row>
    <row r="30" ht="18.5" customHeight="1" spans="1:7">
      <c r="A30" s="113" t="s">
        <v>1265</v>
      </c>
      <c r="B30" s="54">
        <v>16618</v>
      </c>
      <c r="C30" s="54">
        <v>7035</v>
      </c>
      <c r="D30" s="54" t="s">
        <v>1266</v>
      </c>
      <c r="E30" s="54"/>
      <c r="F30" s="54"/>
      <c r="G30" s="54"/>
    </row>
    <row r="31" ht="18.5" customHeight="1" spans="1:7">
      <c r="A31" s="114" t="s">
        <v>1267</v>
      </c>
      <c r="B31" s="115">
        <v>1150</v>
      </c>
      <c r="C31" s="54"/>
      <c r="D31" s="54" t="s">
        <v>1268</v>
      </c>
      <c r="E31" s="54"/>
      <c r="F31" s="54"/>
      <c r="G31" s="54"/>
    </row>
    <row r="32" ht="18.5" customHeight="1" spans="1:7">
      <c r="A32" s="114" t="s">
        <v>1269</v>
      </c>
      <c r="B32" s="54">
        <v>1734</v>
      </c>
      <c r="C32" s="54">
        <v>903</v>
      </c>
      <c r="D32" s="54" t="s">
        <v>1270</v>
      </c>
      <c r="E32" s="54"/>
      <c r="F32" s="54"/>
      <c r="G32" s="54"/>
    </row>
    <row r="33" ht="18.5" customHeight="1" spans="1:7">
      <c r="A33" s="114" t="s">
        <v>1271</v>
      </c>
      <c r="B33" s="54">
        <v>25825</v>
      </c>
      <c r="C33" s="54">
        <v>20214</v>
      </c>
      <c r="D33" s="54" t="s">
        <v>1272</v>
      </c>
      <c r="E33" s="54"/>
      <c r="F33" s="54"/>
      <c r="G33" s="54"/>
    </row>
    <row r="34" ht="18.5" customHeight="1" spans="1:7">
      <c r="A34" s="114" t="s">
        <v>1273</v>
      </c>
      <c r="B34" s="54">
        <v>6337</v>
      </c>
      <c r="C34" s="54">
        <v>2378</v>
      </c>
      <c r="D34" s="54" t="s">
        <v>1274</v>
      </c>
      <c r="E34" s="54"/>
      <c r="F34" s="54"/>
      <c r="G34" s="54"/>
    </row>
    <row r="35" ht="18.5" customHeight="1" spans="1:7">
      <c r="A35" s="114" t="s">
        <v>1275</v>
      </c>
      <c r="B35" s="54">
        <v>3105</v>
      </c>
      <c r="C35" s="54">
        <v>916</v>
      </c>
      <c r="D35" s="54" t="s">
        <v>1276</v>
      </c>
      <c r="E35" s="54"/>
      <c r="F35" s="54"/>
      <c r="G35" s="54"/>
    </row>
    <row r="36" ht="18.5" customHeight="1" spans="1:7">
      <c r="A36" s="114" t="s">
        <v>1277</v>
      </c>
      <c r="B36" s="54"/>
      <c r="C36" s="54"/>
      <c r="D36" s="54" t="s">
        <v>1278</v>
      </c>
      <c r="E36" s="54"/>
      <c r="F36" s="54"/>
      <c r="G36" s="54"/>
    </row>
    <row r="37" ht="18.5" customHeight="1" spans="1:7">
      <c r="A37" s="114" t="s">
        <v>1279</v>
      </c>
      <c r="B37" s="54">
        <v>59871</v>
      </c>
      <c r="C37" s="54">
        <v>24983</v>
      </c>
      <c r="D37" s="54" t="s">
        <v>1276</v>
      </c>
      <c r="E37" s="54"/>
      <c r="F37" s="54"/>
      <c r="G37" s="54"/>
    </row>
    <row r="38" ht="18.5" customHeight="1" spans="1:7">
      <c r="A38" s="114" t="s">
        <v>1280</v>
      </c>
      <c r="B38" s="54">
        <v>5052</v>
      </c>
      <c r="C38" s="54">
        <v>11899</v>
      </c>
      <c r="D38" s="54" t="s">
        <v>1278</v>
      </c>
      <c r="E38" s="54"/>
      <c r="F38" s="54"/>
      <c r="G38" s="54"/>
    </row>
    <row r="39" ht="18.5" customHeight="1" spans="1:7">
      <c r="A39" s="114" t="s">
        <v>1281</v>
      </c>
      <c r="B39" s="54"/>
      <c r="C39" s="54"/>
      <c r="D39" s="54" t="s">
        <v>1282</v>
      </c>
      <c r="E39" s="54"/>
      <c r="F39" s="54"/>
      <c r="G39" s="54"/>
    </row>
    <row r="40" ht="18.5" customHeight="1" spans="1:7">
      <c r="A40" s="114" t="s">
        <v>1283</v>
      </c>
      <c r="B40" s="54"/>
      <c r="C40" s="54"/>
      <c r="D40" s="54" t="s">
        <v>1284</v>
      </c>
      <c r="E40" s="54"/>
      <c r="F40" s="54"/>
      <c r="G40" s="54"/>
    </row>
    <row r="41" ht="18.5" customHeight="1" spans="1:7">
      <c r="A41" s="114" t="s">
        <v>1285</v>
      </c>
      <c r="B41" s="54"/>
      <c r="C41" s="54"/>
      <c r="D41" s="54"/>
      <c r="E41" s="54"/>
      <c r="F41" s="54"/>
      <c r="G41" s="54"/>
    </row>
    <row r="42" ht="18.5" customHeight="1" spans="1:7">
      <c r="A42" s="114" t="s">
        <v>1286</v>
      </c>
      <c r="B42" s="54"/>
      <c r="C42" s="54"/>
      <c r="D42" s="54"/>
      <c r="E42" s="54"/>
      <c r="F42" s="54"/>
      <c r="G42" s="54"/>
    </row>
    <row r="43" ht="18.5" customHeight="1" spans="1:7">
      <c r="A43" s="114" t="s">
        <v>1287</v>
      </c>
      <c r="B43" s="54">
        <v>2521</v>
      </c>
      <c r="C43" s="54">
        <v>695</v>
      </c>
      <c r="D43" s="54"/>
      <c r="E43" s="54"/>
      <c r="F43" s="54"/>
      <c r="G43" s="54"/>
    </row>
    <row r="44" ht="18.5" customHeight="1" spans="1:7">
      <c r="A44" s="113" t="s">
        <v>1288</v>
      </c>
      <c r="B44" s="115"/>
      <c r="C44" s="54"/>
      <c r="D44" s="54"/>
      <c r="E44" s="54"/>
      <c r="F44" s="54"/>
      <c r="G44" s="54"/>
    </row>
    <row r="45" ht="18.5" customHeight="1" spans="1:7">
      <c r="A45" s="113" t="s">
        <v>1289</v>
      </c>
      <c r="B45" s="115">
        <v>2023</v>
      </c>
      <c r="C45" s="54"/>
      <c r="D45" s="54"/>
      <c r="E45" s="54"/>
      <c r="F45" s="54"/>
      <c r="G45" s="54"/>
    </row>
    <row r="46" ht="18.5" customHeight="1" spans="1:7">
      <c r="A46" s="113" t="s">
        <v>1290</v>
      </c>
      <c r="B46" s="115"/>
      <c r="C46" s="54"/>
      <c r="D46" s="54"/>
      <c r="E46" s="54"/>
      <c r="F46" s="54"/>
      <c r="G46" s="54"/>
    </row>
    <row r="47" ht="18.5" customHeight="1" spans="1:7">
      <c r="A47" s="113" t="s">
        <v>1291</v>
      </c>
      <c r="B47" s="115">
        <v>1627</v>
      </c>
      <c r="C47" s="54"/>
      <c r="D47" s="54"/>
      <c r="E47" s="54"/>
      <c r="F47" s="54"/>
      <c r="G47" s="54"/>
    </row>
    <row r="48" ht="18.5" customHeight="1" spans="1:7">
      <c r="A48" s="113" t="s">
        <v>1292</v>
      </c>
      <c r="B48" s="115">
        <v>111</v>
      </c>
      <c r="C48" s="54"/>
      <c r="D48" s="54"/>
      <c r="E48" s="54"/>
      <c r="F48" s="54"/>
      <c r="G48" s="54"/>
    </row>
    <row r="49" ht="18.5" customHeight="1" spans="1:7">
      <c r="A49" s="113" t="s">
        <v>1293</v>
      </c>
      <c r="B49" s="115"/>
      <c r="C49" s="54"/>
      <c r="D49" s="54"/>
      <c r="E49" s="54"/>
      <c r="F49" s="54"/>
      <c r="G49" s="54"/>
    </row>
    <row r="50" ht="18.5" customHeight="1" spans="1:7">
      <c r="A50" s="113" t="s">
        <v>1294</v>
      </c>
      <c r="B50" s="115">
        <v>247</v>
      </c>
      <c r="C50" s="54">
        <v>1556</v>
      </c>
      <c r="D50" s="54"/>
      <c r="E50" s="54"/>
      <c r="F50" s="54"/>
      <c r="G50" s="54"/>
    </row>
    <row r="51" ht="18.5" customHeight="1" spans="1:7">
      <c r="A51" s="54" t="s">
        <v>1295</v>
      </c>
      <c r="B51" s="54">
        <f>SUM(B52:B53)</f>
        <v>57163</v>
      </c>
      <c r="C51" s="54">
        <v>2524</v>
      </c>
      <c r="D51" s="54"/>
      <c r="E51" s="54"/>
      <c r="F51" s="54"/>
      <c r="G51" s="54"/>
    </row>
    <row r="52" ht="18.5" customHeight="1" spans="1:7">
      <c r="A52" s="54" t="s">
        <v>1296</v>
      </c>
      <c r="B52" s="54">
        <v>57163</v>
      </c>
      <c r="C52" s="54">
        <v>2524</v>
      </c>
      <c r="D52" s="54"/>
      <c r="E52" s="54"/>
      <c r="F52" s="54"/>
      <c r="G52" s="54"/>
    </row>
    <row r="53" ht="18.5" customHeight="1" spans="1:7">
      <c r="A53" s="54" t="s">
        <v>1297</v>
      </c>
      <c r="B53" s="54"/>
      <c r="C53" s="54"/>
      <c r="D53" s="54"/>
      <c r="E53" s="54"/>
      <c r="F53" s="54"/>
      <c r="G53" s="54"/>
    </row>
    <row r="54" ht="18.5" customHeight="1" spans="1:7">
      <c r="A54" s="54" t="s">
        <v>1298</v>
      </c>
      <c r="B54" s="54"/>
      <c r="C54" s="54"/>
      <c r="D54" s="54"/>
      <c r="E54" s="54"/>
      <c r="F54" s="54"/>
      <c r="G54" s="54"/>
    </row>
    <row r="55" ht="18.5" customHeight="1" spans="1:7">
      <c r="A55" s="54" t="s">
        <v>1299</v>
      </c>
      <c r="B55" s="54"/>
      <c r="C55" s="54"/>
      <c r="D55" s="116" t="s">
        <v>1300</v>
      </c>
      <c r="E55" s="53">
        <v>214</v>
      </c>
      <c r="F55" s="54"/>
      <c r="G55" s="54"/>
    </row>
    <row r="56" ht="18.5" customHeight="1" spans="1:7">
      <c r="A56" s="54" t="s">
        <v>1301</v>
      </c>
      <c r="B56" s="54"/>
      <c r="C56" s="54"/>
      <c r="D56" s="54" t="s">
        <v>1302</v>
      </c>
      <c r="E56" s="54"/>
      <c r="F56" s="54"/>
      <c r="G56" s="54"/>
    </row>
    <row r="57" ht="18.5" customHeight="1" spans="1:7">
      <c r="A57" s="54" t="s">
        <v>1303</v>
      </c>
      <c r="B57" s="54"/>
      <c r="C57" s="54"/>
      <c r="D57" s="54" t="s">
        <v>1304</v>
      </c>
      <c r="E57" s="54">
        <f>E58+E59</f>
        <v>72193</v>
      </c>
      <c r="F57" s="54"/>
      <c r="G57" s="54"/>
    </row>
    <row r="58" ht="18.5" customHeight="1" spans="1:7">
      <c r="A58" s="54" t="s">
        <v>1305</v>
      </c>
      <c r="B58" s="54"/>
      <c r="C58" s="54"/>
      <c r="D58" s="54" t="s">
        <v>1306</v>
      </c>
      <c r="E58" s="53">
        <v>72193</v>
      </c>
      <c r="F58" s="54"/>
      <c r="G58" s="54"/>
    </row>
    <row r="59" ht="18.5" customHeight="1" spans="1:7">
      <c r="A59" s="54" t="s">
        <v>1307</v>
      </c>
      <c r="B59" s="54"/>
      <c r="C59" s="54"/>
      <c r="D59" s="54" t="s">
        <v>1308</v>
      </c>
      <c r="E59" s="54"/>
      <c r="F59" s="54"/>
      <c r="G59" s="54"/>
    </row>
    <row r="60" ht="18.5" customHeight="1" spans="1:7">
      <c r="A60" s="54"/>
      <c r="B60" s="54"/>
      <c r="C60" s="54"/>
      <c r="D60" s="54" t="s">
        <v>1309</v>
      </c>
      <c r="E60" s="54">
        <v>21722</v>
      </c>
      <c r="F60" s="54">
        <v>12547</v>
      </c>
      <c r="G60" s="54"/>
    </row>
    <row r="61" ht="18.5" customHeight="1" spans="1:7">
      <c r="A61" s="54"/>
      <c r="B61" s="54"/>
      <c r="C61" s="54"/>
      <c r="D61" s="54" t="s">
        <v>1310</v>
      </c>
      <c r="E61" s="54"/>
      <c r="F61" s="54"/>
      <c r="G61" s="54"/>
    </row>
    <row r="62" ht="18.5" customHeight="1" spans="1:7">
      <c r="A62" s="54" t="s">
        <v>1311</v>
      </c>
      <c r="B62" s="54">
        <f>B63+B64</f>
        <v>65244</v>
      </c>
      <c r="C62" s="54">
        <f>C63+C64</f>
        <v>72193</v>
      </c>
      <c r="D62" s="54" t="s">
        <v>1312</v>
      </c>
      <c r="E62" s="54"/>
      <c r="F62" s="54"/>
      <c r="G62" s="54"/>
    </row>
    <row r="63" ht="18.5" customHeight="1" spans="1:7">
      <c r="A63" s="54" t="s">
        <v>1313</v>
      </c>
      <c r="B63" s="54">
        <v>65244</v>
      </c>
      <c r="C63" s="54">
        <v>72193</v>
      </c>
      <c r="D63" s="54" t="s">
        <v>1314</v>
      </c>
      <c r="E63" s="54"/>
      <c r="F63" s="54"/>
      <c r="G63" s="54"/>
    </row>
    <row r="64" ht="18.5" customHeight="1" spans="1:7">
      <c r="A64" s="54" t="s">
        <v>1308</v>
      </c>
      <c r="B64" s="54"/>
      <c r="C64" s="54"/>
      <c r="D64" s="54" t="s">
        <v>1315</v>
      </c>
      <c r="E64" s="54"/>
      <c r="F64" s="54"/>
      <c r="G64" s="54"/>
    </row>
    <row r="65" ht="18.5" customHeight="1" spans="1:7">
      <c r="A65" s="54" t="s">
        <v>1316</v>
      </c>
      <c r="B65" s="54">
        <v>11</v>
      </c>
      <c r="C65" s="54"/>
      <c r="D65" s="54"/>
      <c r="E65" s="54"/>
      <c r="F65" s="54"/>
      <c r="G65" s="54"/>
    </row>
    <row r="66" ht="18.5" customHeight="1" spans="1:7">
      <c r="A66" s="54" t="s">
        <v>1317</v>
      </c>
      <c r="B66" s="54">
        <v>4250</v>
      </c>
      <c r="C66" s="54"/>
      <c r="D66" s="54"/>
      <c r="E66" s="54"/>
      <c r="F66" s="54"/>
      <c r="G66" s="54"/>
    </row>
    <row r="67" ht="18.5" customHeight="1" spans="1:7">
      <c r="A67" s="54" t="s">
        <v>1318</v>
      </c>
      <c r="B67" s="54">
        <v>36732</v>
      </c>
      <c r="C67" s="54">
        <v>11200</v>
      </c>
      <c r="D67" s="54"/>
      <c r="E67" s="54"/>
      <c r="F67" s="54"/>
      <c r="G67" s="54"/>
    </row>
    <row r="68" ht="18.5" customHeight="1" spans="1:7">
      <c r="A68" s="54" t="s">
        <v>1319</v>
      </c>
      <c r="B68" s="54"/>
      <c r="C68" s="54"/>
      <c r="D68" s="54"/>
      <c r="E68" s="54"/>
      <c r="F68" s="54"/>
      <c r="G68" s="54"/>
    </row>
    <row r="69" ht="18.5" customHeight="1" spans="1:7">
      <c r="A69" s="54"/>
      <c r="B69" s="54"/>
      <c r="C69" s="54"/>
      <c r="D69" s="54"/>
      <c r="E69" s="54"/>
      <c r="F69" s="54"/>
      <c r="G69" s="54"/>
    </row>
    <row r="70" ht="18.5" customHeight="1" spans="1:7">
      <c r="A70" s="54" t="s">
        <v>1320</v>
      </c>
      <c r="B70" s="54">
        <f>B6+B7</f>
        <v>538142</v>
      </c>
      <c r="C70" s="54">
        <f>C6+C7</f>
        <v>379555</v>
      </c>
      <c r="D70" s="54" t="s">
        <v>1321</v>
      </c>
      <c r="E70" s="54">
        <f>E6+E7+E60</f>
        <v>538142</v>
      </c>
      <c r="F70" s="54">
        <f>F6+F7+F60</f>
        <v>379555</v>
      </c>
      <c r="G70" s="54"/>
    </row>
    <row r="71" ht="17.1" customHeight="1"/>
    <row r="72" ht="17.1" customHeight="1"/>
    <row r="73" ht="17.1" customHeight="1"/>
    <row r="74" ht="17.1" customHeight="1"/>
    <row r="75" ht="17.1" customHeight="1"/>
    <row r="76" ht="17.1" customHeight="1"/>
    <row r="77" ht="17.1" customHeight="1"/>
    <row r="78" ht="17.1" customHeight="1"/>
    <row r="79" ht="17.1" customHeight="1"/>
    <row r="80" ht="17.1" customHeight="1"/>
    <row r="81" ht="17.1" customHeight="1"/>
    <row r="82" ht="17.1" customHeight="1"/>
  </sheetData>
  <mergeCells count="5">
    <mergeCell ref="A2:G2"/>
    <mergeCell ref="F3:G3"/>
    <mergeCell ref="A4:C4"/>
    <mergeCell ref="D4:F4"/>
    <mergeCell ref="G4:G5"/>
  </mergeCells>
  <printOptions horizontalCentered="1"/>
  <pageMargins left="1.37777777777778" right="0.786805555555556" top="0.747916666666667" bottom="0.747916666666667" header="0.196527777777778" footer="0.306944444444444"/>
  <pageSetup paperSize="9" scale="98" fitToHeight="0" orientation="landscape" useFirstPageNumber="1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1258"/>
  <sheetViews>
    <sheetView workbookViewId="0">
      <pane ySplit="4" topLeftCell="A849" activePane="bottomLeft" state="frozen"/>
      <selection/>
      <selection pane="bottomLeft" activeCell="C875" sqref="C875"/>
    </sheetView>
  </sheetViews>
  <sheetFormatPr defaultColWidth="9" defaultRowHeight="14.25"/>
  <cols>
    <col min="1" max="1" width="9" hidden="1" customWidth="1"/>
    <col min="2" max="2" width="9" customWidth="1"/>
    <col min="3" max="3" width="37.625" customWidth="1"/>
    <col min="4" max="9" width="10.5" customWidth="1"/>
    <col min="10" max="10" width="10.875" customWidth="1"/>
    <col min="11" max="11" width="11.25" customWidth="1"/>
  </cols>
  <sheetData>
    <row r="1" ht="19" customHeight="1" spans="1:11">
      <c r="B1" s="72" t="s">
        <v>1469</v>
      </c>
      <c r="C1" s="73"/>
      <c r="D1" s="73"/>
      <c r="E1" s="73"/>
      <c r="F1" s="73"/>
      <c r="G1" s="73"/>
      <c r="H1" s="73"/>
      <c r="I1" s="73"/>
      <c r="J1" s="74"/>
      <c r="K1" s="74"/>
    </row>
    <row r="2" ht="22.5" customHeight="1" spans="1:11">
      <c r="B2" s="75" t="s">
        <v>1452</v>
      </c>
      <c r="C2" s="76"/>
      <c r="D2" s="76"/>
      <c r="E2" s="76"/>
      <c r="F2" s="76"/>
      <c r="G2" s="76"/>
      <c r="H2" s="76"/>
      <c r="I2" s="76"/>
      <c r="J2" s="77"/>
      <c r="K2" s="77"/>
    </row>
    <row r="3" ht="17" customHeight="1" spans="1:11">
      <c r="B3" s="78"/>
      <c r="C3" s="73"/>
      <c r="D3" s="73"/>
      <c r="E3" s="73"/>
      <c r="F3" s="73"/>
      <c r="G3" s="73"/>
      <c r="H3" s="73"/>
      <c r="I3" s="73"/>
      <c r="J3" s="79"/>
      <c r="K3" s="74" t="s">
        <v>2</v>
      </c>
    </row>
    <row r="4" ht="24" customHeight="1" spans="1:11">
      <c r="B4" s="80" t="s">
        <v>43</v>
      </c>
      <c r="C4" s="80"/>
      <c r="D4" s="81" t="s">
        <v>1455</v>
      </c>
      <c r="E4" s="82" t="s">
        <v>1470</v>
      </c>
      <c r="F4" s="82" t="s">
        <v>1471</v>
      </c>
      <c r="G4" s="82" t="s">
        <v>1472</v>
      </c>
      <c r="H4" s="82" t="s">
        <v>1473</v>
      </c>
      <c r="I4" s="82" t="s">
        <v>1474</v>
      </c>
      <c r="J4" s="83" t="s">
        <v>1475</v>
      </c>
      <c r="K4" s="83" t="s">
        <v>1476</v>
      </c>
    </row>
    <row r="5" ht="23" customHeight="1" spans="1:11">
      <c r="B5" s="80" t="s">
        <v>47</v>
      </c>
      <c r="C5" s="80" t="s">
        <v>48</v>
      </c>
      <c r="D5" s="81" t="s">
        <v>11</v>
      </c>
      <c r="E5" s="82"/>
      <c r="F5" s="82"/>
      <c r="G5" s="82" t="s">
        <v>1471</v>
      </c>
      <c r="H5" s="82" t="s">
        <v>1473</v>
      </c>
      <c r="I5" s="82" t="s">
        <v>1474</v>
      </c>
      <c r="J5" s="83" t="s">
        <v>1475</v>
      </c>
      <c r="K5" s="83" t="s">
        <v>1476</v>
      </c>
    </row>
    <row r="6" ht="15.3" customHeight="1" spans="1:11">
      <c r="A6" s="84" t="str">
        <f t="shared" ref="A6:A69" si="0">MID(B6,6,1)</f>
        <v/>
      </c>
      <c r="B6" s="56">
        <v>201</v>
      </c>
      <c r="C6" s="85" t="s">
        <v>50</v>
      </c>
      <c r="D6" s="86">
        <f t="shared" ref="D6:I6" si="1">SUM(D7,D19,D28,D39,D50,D61,D72,D80,D89,D102,D111,D122,D134,D141,D149,D155,D162,D169,D176,D183,D190,D198,D204,D210,D217,D235,D232)</f>
        <v>26428</v>
      </c>
      <c r="E6" s="86">
        <f t="shared" si="1"/>
        <v>24534</v>
      </c>
      <c r="F6" s="86">
        <f t="shared" si="1"/>
        <v>136</v>
      </c>
      <c r="G6" s="86">
        <f t="shared" si="1"/>
        <v>487</v>
      </c>
      <c r="H6" s="86">
        <f t="shared" si="1"/>
        <v>1271</v>
      </c>
      <c r="I6" s="86">
        <f t="shared" si="1"/>
        <v>0</v>
      </c>
      <c r="J6" s="87"/>
      <c r="K6" s="87"/>
    </row>
    <row r="7" ht="15.3" customHeight="1" spans="1:11">
      <c r="A7" s="84" t="str">
        <f t="shared" si="0"/>
        <v/>
      </c>
      <c r="B7" s="56">
        <v>20101</v>
      </c>
      <c r="C7" s="88" t="s">
        <v>52</v>
      </c>
      <c r="D7" s="53">
        <f t="shared" ref="D7:I7" si="2">SUM(D8:D18)</f>
        <v>612</v>
      </c>
      <c r="E7" s="53">
        <f t="shared" si="2"/>
        <v>570</v>
      </c>
      <c r="F7" s="53">
        <f t="shared" si="2"/>
        <v>0</v>
      </c>
      <c r="G7" s="53">
        <f t="shared" si="2"/>
        <v>0</v>
      </c>
      <c r="H7" s="53">
        <f t="shared" si="2"/>
        <v>42</v>
      </c>
      <c r="I7" s="53">
        <f t="shared" si="2"/>
        <v>0</v>
      </c>
      <c r="J7" s="87"/>
      <c r="K7" s="87"/>
    </row>
    <row r="8" ht="15.3" customHeight="1" spans="1:11">
      <c r="A8" s="84" t="str">
        <f t="shared" si="0"/>
        <v>0</v>
      </c>
      <c r="B8" s="56">
        <v>2010101</v>
      </c>
      <c r="C8" s="88" t="s">
        <v>54</v>
      </c>
      <c r="D8" s="89">
        <v>416</v>
      </c>
      <c r="E8" s="89">
        <v>416</v>
      </c>
      <c r="F8" s="89"/>
      <c r="G8" s="89"/>
      <c r="H8" s="89"/>
      <c r="I8" s="89"/>
      <c r="J8" s="87"/>
      <c r="K8" s="87"/>
    </row>
    <row r="9" ht="15.3" customHeight="1" spans="1:11">
      <c r="A9" s="84" t="str">
        <f t="shared" si="0"/>
        <v>0</v>
      </c>
      <c r="B9" s="56">
        <v>2010102</v>
      </c>
      <c r="C9" s="88" t="s">
        <v>56</v>
      </c>
      <c r="D9" s="89">
        <v>36</v>
      </c>
      <c r="E9" s="89">
        <v>28</v>
      </c>
      <c r="F9" s="89"/>
      <c r="G9" s="89"/>
      <c r="H9" s="89">
        <v>8</v>
      </c>
      <c r="I9" s="89"/>
      <c r="J9" s="87"/>
      <c r="K9" s="87"/>
    </row>
    <row r="10" ht="15.3" customHeight="1" spans="1:11">
      <c r="A10" s="84" t="str">
        <f t="shared" si="0"/>
        <v>0</v>
      </c>
      <c r="B10" s="56">
        <v>2010103</v>
      </c>
      <c r="C10" s="90" t="s">
        <v>58</v>
      </c>
      <c r="D10" s="89">
        <v>0</v>
      </c>
      <c r="E10" s="89">
        <v>0</v>
      </c>
      <c r="F10" s="89"/>
      <c r="G10" s="89"/>
      <c r="H10" s="89"/>
      <c r="I10" s="89"/>
      <c r="J10" s="87"/>
      <c r="K10" s="87"/>
    </row>
    <row r="11" ht="15.3" customHeight="1" spans="1:11">
      <c r="A11" s="84" t="str">
        <f t="shared" si="0"/>
        <v>0</v>
      </c>
      <c r="B11" s="56">
        <v>2010104</v>
      </c>
      <c r="C11" s="90" t="s">
        <v>60</v>
      </c>
      <c r="D11" s="89">
        <v>28</v>
      </c>
      <c r="E11" s="89">
        <v>28</v>
      </c>
      <c r="F11" s="89"/>
      <c r="G11" s="89"/>
      <c r="H11" s="89"/>
      <c r="I11" s="89"/>
      <c r="J11" s="87"/>
      <c r="K11" s="87"/>
    </row>
    <row r="12" ht="15.3" customHeight="1" spans="1:11">
      <c r="A12" s="84" t="str">
        <f t="shared" si="0"/>
        <v>0</v>
      </c>
      <c r="B12" s="56">
        <v>2010105</v>
      </c>
      <c r="C12" s="90" t="s">
        <v>62</v>
      </c>
      <c r="D12" s="89">
        <v>0</v>
      </c>
      <c r="E12" s="89">
        <v>0</v>
      </c>
      <c r="F12" s="89"/>
      <c r="G12" s="89"/>
      <c r="H12" s="89"/>
      <c r="I12" s="89"/>
      <c r="J12" s="87"/>
      <c r="K12" s="87"/>
    </row>
    <row r="13" ht="15.3" customHeight="1" spans="1:11">
      <c r="A13" s="84" t="str">
        <f t="shared" si="0"/>
        <v>0</v>
      </c>
      <c r="B13" s="56">
        <v>2010106</v>
      </c>
      <c r="C13" s="85" t="s">
        <v>64</v>
      </c>
      <c r="D13" s="89">
        <v>2</v>
      </c>
      <c r="E13" s="89">
        <v>2</v>
      </c>
      <c r="F13" s="89"/>
      <c r="G13" s="89"/>
      <c r="H13" s="89"/>
      <c r="I13" s="89"/>
      <c r="J13" s="87"/>
      <c r="K13" s="87"/>
    </row>
    <row r="14" ht="15.3" customHeight="1" spans="1:11">
      <c r="A14" s="84" t="str">
        <f t="shared" si="0"/>
        <v>0</v>
      </c>
      <c r="B14" s="56">
        <v>2010107</v>
      </c>
      <c r="C14" s="85" t="s">
        <v>66</v>
      </c>
      <c r="D14" s="89">
        <v>0</v>
      </c>
      <c r="E14" s="89">
        <v>0</v>
      </c>
      <c r="F14" s="89"/>
      <c r="G14" s="89"/>
      <c r="H14" s="89"/>
      <c r="I14" s="89"/>
      <c r="J14" s="87"/>
      <c r="K14" s="87"/>
    </row>
    <row r="15" ht="15.3" customHeight="1" spans="1:11">
      <c r="A15" s="84" t="str">
        <f t="shared" si="0"/>
        <v>0</v>
      </c>
      <c r="B15" s="56">
        <v>2010108</v>
      </c>
      <c r="C15" s="85" t="s">
        <v>68</v>
      </c>
      <c r="D15" s="89">
        <v>96</v>
      </c>
      <c r="E15" s="89">
        <v>96</v>
      </c>
      <c r="F15" s="89"/>
      <c r="G15" s="89"/>
      <c r="H15" s="89"/>
      <c r="I15" s="89"/>
      <c r="J15" s="87"/>
      <c r="K15" s="87"/>
    </row>
    <row r="16" ht="15.3" customHeight="1" spans="1:11">
      <c r="A16" s="84" t="str">
        <f t="shared" si="0"/>
        <v>0</v>
      </c>
      <c r="B16" s="56">
        <v>2010109</v>
      </c>
      <c r="C16" s="85" t="s">
        <v>70</v>
      </c>
      <c r="D16" s="89">
        <v>0</v>
      </c>
      <c r="E16" s="89">
        <v>0</v>
      </c>
      <c r="F16" s="89"/>
      <c r="G16" s="89"/>
      <c r="H16" s="89"/>
      <c r="I16" s="89"/>
      <c r="J16" s="87"/>
      <c r="K16" s="87"/>
    </row>
    <row r="17" ht="15.3" customHeight="1" spans="1:11">
      <c r="A17" s="84" t="str">
        <f t="shared" si="0"/>
        <v>5</v>
      </c>
      <c r="B17" s="56">
        <v>2010150</v>
      </c>
      <c r="C17" s="85" t="s">
        <v>72</v>
      </c>
      <c r="D17" s="89">
        <v>0</v>
      </c>
      <c r="E17" s="89">
        <v>0</v>
      </c>
      <c r="F17" s="89"/>
      <c r="G17" s="89"/>
      <c r="H17" s="89"/>
      <c r="I17" s="89"/>
      <c r="J17" s="87"/>
      <c r="K17" s="87"/>
    </row>
    <row r="18" ht="15.3" customHeight="1" spans="1:11">
      <c r="A18" s="84" t="str">
        <f t="shared" si="0"/>
        <v>9</v>
      </c>
      <c r="B18" s="56">
        <v>2010199</v>
      </c>
      <c r="C18" s="85" t="s">
        <v>74</v>
      </c>
      <c r="D18" s="89">
        <v>34</v>
      </c>
      <c r="E18" s="89">
        <v>0</v>
      </c>
      <c r="F18" s="89"/>
      <c r="G18" s="89"/>
      <c r="H18" s="89">
        <v>34</v>
      </c>
      <c r="I18" s="89"/>
      <c r="J18" s="87"/>
      <c r="K18" s="87"/>
    </row>
    <row r="19" ht="15.3" customHeight="1" spans="1:11">
      <c r="A19" s="84" t="str">
        <f t="shared" si="0"/>
        <v/>
      </c>
      <c r="B19" s="56">
        <v>20102</v>
      </c>
      <c r="C19" s="88" t="s">
        <v>76</v>
      </c>
      <c r="D19" s="53">
        <f t="shared" ref="D19:I19" si="3">SUM(D20:D27)</f>
        <v>454</v>
      </c>
      <c r="E19" s="53">
        <f t="shared" si="3"/>
        <v>448</v>
      </c>
      <c r="F19" s="53">
        <f t="shared" si="3"/>
        <v>0</v>
      </c>
      <c r="G19" s="53">
        <f t="shared" si="3"/>
        <v>0</v>
      </c>
      <c r="H19" s="53">
        <f t="shared" si="3"/>
        <v>6</v>
      </c>
      <c r="I19" s="53">
        <f t="shared" si="3"/>
        <v>0</v>
      </c>
      <c r="J19" s="87"/>
      <c r="K19" s="87"/>
    </row>
    <row r="20" ht="15.3" customHeight="1" spans="1:11">
      <c r="A20" s="84" t="str">
        <f t="shared" si="0"/>
        <v>0</v>
      </c>
      <c r="B20" s="56">
        <v>2010201</v>
      </c>
      <c r="C20" s="88" t="s">
        <v>54</v>
      </c>
      <c r="D20" s="89">
        <v>344</v>
      </c>
      <c r="E20" s="89">
        <v>344</v>
      </c>
      <c r="F20" s="89"/>
      <c r="G20" s="89"/>
      <c r="H20" s="89"/>
      <c r="I20" s="89"/>
      <c r="J20" s="87"/>
      <c r="K20" s="87"/>
    </row>
    <row r="21" ht="15.3" customHeight="1" spans="1:11">
      <c r="A21" s="84" t="str">
        <f t="shared" si="0"/>
        <v>0</v>
      </c>
      <c r="B21" s="56">
        <v>2010202</v>
      </c>
      <c r="C21" s="88" t="s">
        <v>56</v>
      </c>
      <c r="D21" s="89">
        <v>48</v>
      </c>
      <c r="E21" s="89">
        <v>42</v>
      </c>
      <c r="F21" s="89"/>
      <c r="G21" s="89"/>
      <c r="H21" s="89">
        <v>6</v>
      </c>
      <c r="I21" s="89"/>
      <c r="J21" s="87"/>
      <c r="K21" s="87"/>
    </row>
    <row r="22" ht="15.3" customHeight="1" spans="1:11">
      <c r="A22" s="84" t="str">
        <f t="shared" si="0"/>
        <v>0</v>
      </c>
      <c r="B22" s="56">
        <v>2010203</v>
      </c>
      <c r="C22" s="90" t="s">
        <v>58</v>
      </c>
      <c r="D22" s="89">
        <v>0</v>
      </c>
      <c r="E22" s="89">
        <v>0</v>
      </c>
      <c r="F22" s="89"/>
      <c r="G22" s="89"/>
      <c r="H22" s="89"/>
      <c r="I22" s="89"/>
      <c r="J22" s="87"/>
      <c r="K22" s="87"/>
    </row>
    <row r="23" ht="15.3" customHeight="1" spans="1:11">
      <c r="A23" s="84" t="str">
        <f t="shared" si="0"/>
        <v>0</v>
      </c>
      <c r="B23" s="56">
        <v>2010204</v>
      </c>
      <c r="C23" s="90" t="s">
        <v>81</v>
      </c>
      <c r="D23" s="89">
        <v>44</v>
      </c>
      <c r="E23" s="89">
        <v>44</v>
      </c>
      <c r="F23" s="89"/>
      <c r="G23" s="89"/>
      <c r="H23" s="89"/>
      <c r="I23" s="89"/>
      <c r="J23" s="87"/>
      <c r="K23" s="87"/>
    </row>
    <row r="24" ht="15.3" customHeight="1" spans="1:11">
      <c r="A24" s="84" t="str">
        <f t="shared" si="0"/>
        <v>0</v>
      </c>
      <c r="B24" s="56">
        <v>2010205</v>
      </c>
      <c r="C24" s="90" t="s">
        <v>83</v>
      </c>
      <c r="D24" s="89">
        <v>18</v>
      </c>
      <c r="E24" s="89">
        <v>18</v>
      </c>
      <c r="F24" s="89"/>
      <c r="G24" s="89"/>
      <c r="H24" s="89"/>
      <c r="I24" s="89"/>
      <c r="J24" s="87"/>
      <c r="K24" s="87"/>
    </row>
    <row r="25" ht="15.3" customHeight="1" spans="1:11">
      <c r="A25" s="84" t="str">
        <f t="shared" si="0"/>
        <v>0</v>
      </c>
      <c r="B25" s="56">
        <v>2010206</v>
      </c>
      <c r="C25" s="90" t="s">
        <v>85</v>
      </c>
      <c r="D25" s="89">
        <v>0</v>
      </c>
      <c r="E25" s="89">
        <v>0</v>
      </c>
      <c r="F25" s="89"/>
      <c r="G25" s="89"/>
      <c r="H25" s="89"/>
      <c r="I25" s="89"/>
      <c r="J25" s="87"/>
      <c r="K25" s="87"/>
    </row>
    <row r="26" ht="15.3" customHeight="1" spans="1:11">
      <c r="A26" s="84" t="str">
        <f t="shared" si="0"/>
        <v>5</v>
      </c>
      <c r="B26" s="56">
        <v>2010250</v>
      </c>
      <c r="C26" s="90" t="s">
        <v>72</v>
      </c>
      <c r="D26" s="89">
        <v>0</v>
      </c>
      <c r="E26" s="89">
        <v>0</v>
      </c>
      <c r="F26" s="89"/>
      <c r="G26" s="89"/>
      <c r="H26" s="89"/>
      <c r="I26" s="89"/>
      <c r="J26" s="87"/>
      <c r="K26" s="87"/>
    </row>
    <row r="27" ht="15.3" customHeight="1" spans="1:11">
      <c r="A27" s="84" t="str">
        <f t="shared" si="0"/>
        <v>9</v>
      </c>
      <c r="B27" s="56">
        <v>2010299</v>
      </c>
      <c r="C27" s="90" t="s">
        <v>88</v>
      </c>
      <c r="D27" s="89">
        <v>0</v>
      </c>
      <c r="E27" s="89">
        <v>0</v>
      </c>
      <c r="F27" s="89"/>
      <c r="G27" s="89"/>
      <c r="H27" s="89"/>
      <c r="I27" s="89"/>
      <c r="J27" s="87"/>
      <c r="K27" s="87"/>
    </row>
    <row r="28" ht="15.3" customHeight="1" spans="1:11">
      <c r="A28" s="84" t="str">
        <f t="shared" si="0"/>
        <v/>
      </c>
      <c r="B28" s="56">
        <v>20103</v>
      </c>
      <c r="C28" s="88" t="s">
        <v>90</v>
      </c>
      <c r="D28" s="53">
        <f t="shared" ref="D28:I28" si="4">SUM(D29:D38)</f>
        <v>12142</v>
      </c>
      <c r="E28" s="53">
        <f t="shared" si="4"/>
        <v>12074</v>
      </c>
      <c r="F28" s="53">
        <f t="shared" si="4"/>
        <v>0</v>
      </c>
      <c r="G28" s="53">
        <f t="shared" si="4"/>
        <v>30</v>
      </c>
      <c r="H28" s="53">
        <f t="shared" si="4"/>
        <v>38</v>
      </c>
      <c r="I28" s="53">
        <f t="shared" si="4"/>
        <v>0</v>
      </c>
      <c r="J28" s="87"/>
      <c r="K28" s="87"/>
    </row>
    <row r="29" ht="15.3" customHeight="1" spans="1:11">
      <c r="A29" s="84" t="str">
        <f t="shared" si="0"/>
        <v>0</v>
      </c>
      <c r="B29" s="56">
        <v>2010301</v>
      </c>
      <c r="C29" s="88" t="s">
        <v>54</v>
      </c>
      <c r="D29" s="89">
        <v>9839</v>
      </c>
      <c r="E29" s="89">
        <v>9839</v>
      </c>
      <c r="F29" s="89"/>
      <c r="G29" s="89"/>
      <c r="H29" s="89">
        <v>0</v>
      </c>
      <c r="I29" s="89"/>
      <c r="J29" s="87"/>
      <c r="K29" s="87"/>
    </row>
    <row r="30" ht="15.3" customHeight="1" spans="1:11">
      <c r="A30" s="84" t="str">
        <f t="shared" si="0"/>
        <v>0</v>
      </c>
      <c r="B30" s="56">
        <v>2010302</v>
      </c>
      <c r="C30" s="88" t="s">
        <v>56</v>
      </c>
      <c r="D30" s="89">
        <v>1249</v>
      </c>
      <c r="E30" s="89">
        <v>1186</v>
      </c>
      <c r="F30" s="89"/>
      <c r="G30" s="89">
        <v>30</v>
      </c>
      <c r="H30" s="89">
        <v>33</v>
      </c>
      <c r="I30" s="89"/>
      <c r="J30" s="87"/>
      <c r="K30" s="87"/>
    </row>
    <row r="31" ht="15.3" customHeight="1" spans="1:11">
      <c r="A31" s="84" t="str">
        <f t="shared" si="0"/>
        <v>0</v>
      </c>
      <c r="B31" s="56">
        <v>2010303</v>
      </c>
      <c r="C31" s="90" t="s">
        <v>58</v>
      </c>
      <c r="D31" s="89">
        <v>827</v>
      </c>
      <c r="E31" s="89">
        <v>824</v>
      </c>
      <c r="F31" s="89"/>
      <c r="G31" s="89"/>
      <c r="H31" s="89">
        <v>3</v>
      </c>
      <c r="I31" s="89"/>
      <c r="J31" s="87"/>
      <c r="K31" s="87"/>
    </row>
    <row r="32" ht="15.3" customHeight="1" spans="1:11">
      <c r="A32" s="84" t="str">
        <f t="shared" si="0"/>
        <v>0</v>
      </c>
      <c r="B32" s="56">
        <v>2010304</v>
      </c>
      <c r="C32" s="90" t="s">
        <v>95</v>
      </c>
      <c r="D32" s="89">
        <v>0</v>
      </c>
      <c r="E32" s="89">
        <v>0</v>
      </c>
      <c r="F32" s="89"/>
      <c r="G32" s="89"/>
      <c r="H32" s="89"/>
      <c r="I32" s="89"/>
      <c r="J32" s="87"/>
      <c r="K32" s="87"/>
    </row>
    <row r="33" ht="15.3" customHeight="1" spans="1:11">
      <c r="A33" s="84" t="str">
        <f t="shared" si="0"/>
        <v>0</v>
      </c>
      <c r="B33" s="56">
        <v>2010305</v>
      </c>
      <c r="C33" s="90" t="s">
        <v>96</v>
      </c>
      <c r="D33" s="89">
        <v>0</v>
      </c>
      <c r="E33" s="89">
        <v>0</v>
      </c>
      <c r="F33" s="89"/>
      <c r="G33" s="89"/>
      <c r="H33" s="89"/>
      <c r="I33" s="89"/>
      <c r="J33" s="87"/>
      <c r="K33" s="87"/>
    </row>
    <row r="34" ht="15.3" customHeight="1" spans="1:11">
      <c r="A34" s="84" t="str">
        <f t="shared" si="0"/>
        <v>0</v>
      </c>
      <c r="B34" s="56">
        <v>2010306</v>
      </c>
      <c r="C34" s="91" t="s">
        <v>97</v>
      </c>
      <c r="D34" s="89">
        <v>0</v>
      </c>
      <c r="E34" s="89">
        <v>0</v>
      </c>
      <c r="F34" s="89"/>
      <c r="G34" s="89"/>
      <c r="H34" s="89"/>
      <c r="I34" s="89"/>
      <c r="J34" s="87"/>
      <c r="K34" s="87"/>
    </row>
    <row r="35" ht="15.3" customHeight="1" spans="1:11">
      <c r="A35" s="84" t="str">
        <f t="shared" si="0"/>
        <v>0</v>
      </c>
      <c r="B35" s="56">
        <v>2010308</v>
      </c>
      <c r="C35" s="88" t="s">
        <v>99</v>
      </c>
      <c r="D35" s="89">
        <v>2</v>
      </c>
      <c r="E35" s="89">
        <v>0</v>
      </c>
      <c r="F35" s="89"/>
      <c r="G35" s="89"/>
      <c r="H35" s="89">
        <v>2</v>
      </c>
      <c r="I35" s="89"/>
      <c r="J35" s="87"/>
      <c r="K35" s="87"/>
    </row>
    <row r="36" ht="15.3" customHeight="1" spans="1:11">
      <c r="A36" s="84" t="str">
        <f t="shared" si="0"/>
        <v>0</v>
      </c>
      <c r="B36" s="56">
        <v>2010309</v>
      </c>
      <c r="C36" s="90" t="s">
        <v>101</v>
      </c>
      <c r="D36" s="89">
        <v>0</v>
      </c>
      <c r="E36" s="89">
        <v>0</v>
      </c>
      <c r="F36" s="89"/>
      <c r="G36" s="89"/>
      <c r="H36" s="89"/>
      <c r="I36" s="89"/>
      <c r="J36" s="87"/>
      <c r="K36" s="87"/>
    </row>
    <row r="37" ht="15.3" customHeight="1" spans="1:11">
      <c r="A37" s="84" t="str">
        <f t="shared" si="0"/>
        <v>5</v>
      </c>
      <c r="B37" s="56">
        <v>2010350</v>
      </c>
      <c r="C37" s="90" t="s">
        <v>72</v>
      </c>
      <c r="D37" s="89">
        <v>225</v>
      </c>
      <c r="E37" s="89">
        <v>225</v>
      </c>
      <c r="F37" s="89"/>
      <c r="G37" s="89"/>
      <c r="H37" s="89"/>
      <c r="I37" s="89"/>
      <c r="J37" s="87"/>
      <c r="K37" s="87"/>
    </row>
    <row r="38" ht="15.3" customHeight="1" spans="1:11">
      <c r="A38" s="84" t="str">
        <f t="shared" si="0"/>
        <v>9</v>
      </c>
      <c r="B38" s="56">
        <v>2010399</v>
      </c>
      <c r="C38" s="90" t="s">
        <v>104</v>
      </c>
      <c r="D38" s="89">
        <v>0</v>
      </c>
      <c r="E38" s="89">
        <v>0</v>
      </c>
      <c r="F38" s="89"/>
      <c r="G38" s="89"/>
      <c r="H38" s="89"/>
      <c r="I38" s="89"/>
      <c r="J38" s="87"/>
      <c r="K38" s="87"/>
    </row>
    <row r="39" ht="15.3" customHeight="1" spans="1:11">
      <c r="A39" s="84" t="str">
        <f t="shared" si="0"/>
        <v/>
      </c>
      <c r="B39" s="56">
        <v>20104</v>
      </c>
      <c r="C39" s="88" t="s">
        <v>106</v>
      </c>
      <c r="D39" s="53">
        <f t="shared" ref="D39:I39" si="5">SUM(D40:D49)</f>
        <v>1444</v>
      </c>
      <c r="E39" s="53">
        <f t="shared" si="5"/>
        <v>1155</v>
      </c>
      <c r="F39" s="53">
        <f t="shared" si="5"/>
        <v>0</v>
      </c>
      <c r="G39" s="53">
        <f t="shared" si="5"/>
        <v>0</v>
      </c>
      <c r="H39" s="53">
        <f t="shared" si="5"/>
        <v>289</v>
      </c>
      <c r="I39" s="53">
        <f t="shared" si="5"/>
        <v>0</v>
      </c>
      <c r="J39" s="87"/>
      <c r="K39" s="87"/>
    </row>
    <row r="40" ht="15.3" customHeight="1" spans="1:11">
      <c r="A40" s="84" t="str">
        <f t="shared" si="0"/>
        <v>0</v>
      </c>
      <c r="B40" s="56">
        <v>2010401</v>
      </c>
      <c r="C40" s="88" t="s">
        <v>54</v>
      </c>
      <c r="D40" s="89">
        <v>530</v>
      </c>
      <c r="E40" s="89">
        <v>530</v>
      </c>
      <c r="F40" s="89"/>
      <c r="G40" s="89"/>
      <c r="H40" s="89"/>
      <c r="I40" s="89"/>
      <c r="J40" s="87"/>
      <c r="K40" s="87"/>
    </row>
    <row r="41" ht="15.3" customHeight="1" spans="1:11">
      <c r="A41" s="84" t="str">
        <f t="shared" si="0"/>
        <v>0</v>
      </c>
      <c r="B41" s="56">
        <v>2010402</v>
      </c>
      <c r="C41" s="88" t="s">
        <v>56</v>
      </c>
      <c r="D41" s="89">
        <v>914</v>
      </c>
      <c r="E41" s="89">
        <v>625</v>
      </c>
      <c r="F41" s="89"/>
      <c r="G41" s="89"/>
      <c r="H41" s="89">
        <v>289</v>
      </c>
      <c r="I41" s="89"/>
      <c r="J41" s="87"/>
      <c r="K41" s="87"/>
    </row>
    <row r="42" ht="15.3" customHeight="1" spans="1:11">
      <c r="A42" s="84" t="str">
        <f t="shared" si="0"/>
        <v>0</v>
      </c>
      <c r="B42" s="56">
        <v>2010403</v>
      </c>
      <c r="C42" s="90" t="s">
        <v>58</v>
      </c>
      <c r="D42" s="89">
        <v>0</v>
      </c>
      <c r="E42" s="89">
        <v>0</v>
      </c>
      <c r="F42" s="89"/>
      <c r="G42" s="89"/>
      <c r="H42" s="89"/>
      <c r="I42" s="89"/>
      <c r="J42" s="87"/>
      <c r="K42" s="87"/>
    </row>
    <row r="43" ht="15.3" customHeight="1" spans="1:11">
      <c r="A43" s="84" t="str">
        <f t="shared" si="0"/>
        <v>0</v>
      </c>
      <c r="B43" s="56">
        <v>2010404</v>
      </c>
      <c r="C43" s="90" t="s">
        <v>111</v>
      </c>
      <c r="D43" s="89">
        <v>0</v>
      </c>
      <c r="E43" s="89">
        <v>0</v>
      </c>
      <c r="F43" s="89"/>
      <c r="G43" s="89"/>
      <c r="H43" s="89"/>
      <c r="I43" s="89"/>
      <c r="J43" s="87"/>
      <c r="K43" s="87"/>
    </row>
    <row r="44" ht="15.3" customHeight="1" spans="1:11">
      <c r="A44" s="84" t="str">
        <f t="shared" si="0"/>
        <v>0</v>
      </c>
      <c r="B44" s="56">
        <v>2010405</v>
      </c>
      <c r="C44" s="90" t="s">
        <v>113</v>
      </c>
      <c r="D44" s="89">
        <v>0</v>
      </c>
      <c r="E44" s="89">
        <v>0</v>
      </c>
      <c r="F44" s="89"/>
      <c r="G44" s="89"/>
      <c r="H44" s="89"/>
      <c r="I44" s="89"/>
      <c r="J44" s="87"/>
      <c r="K44" s="87"/>
    </row>
    <row r="45" ht="15.3" customHeight="1" spans="1:11">
      <c r="A45" s="84" t="str">
        <f t="shared" si="0"/>
        <v>0</v>
      </c>
      <c r="B45" s="56">
        <v>2010406</v>
      </c>
      <c r="C45" s="88" t="s">
        <v>115</v>
      </c>
      <c r="D45" s="89">
        <v>0</v>
      </c>
      <c r="E45" s="89">
        <v>0</v>
      </c>
      <c r="F45" s="89"/>
      <c r="G45" s="89"/>
      <c r="H45" s="89"/>
      <c r="I45" s="89"/>
      <c r="J45" s="87"/>
      <c r="K45" s="87"/>
    </row>
    <row r="46" ht="15.3" customHeight="1" spans="1:11">
      <c r="A46" s="84" t="str">
        <f t="shared" si="0"/>
        <v>0</v>
      </c>
      <c r="B46" s="56">
        <v>2010407</v>
      </c>
      <c r="C46" s="88" t="s">
        <v>117</v>
      </c>
      <c r="D46" s="89">
        <v>0</v>
      </c>
      <c r="E46" s="89">
        <v>0</v>
      </c>
      <c r="F46" s="89"/>
      <c r="G46" s="89"/>
      <c r="H46" s="89"/>
      <c r="I46" s="89"/>
      <c r="J46" s="87"/>
      <c r="K46" s="87"/>
    </row>
    <row r="47" ht="15.3" customHeight="1" spans="1:11">
      <c r="A47" s="84" t="str">
        <f t="shared" si="0"/>
        <v>0</v>
      </c>
      <c r="B47" s="56">
        <v>2010408</v>
      </c>
      <c r="C47" s="88" t="s">
        <v>119</v>
      </c>
      <c r="D47" s="89">
        <v>0</v>
      </c>
      <c r="E47" s="89">
        <v>0</v>
      </c>
      <c r="F47" s="89"/>
      <c r="G47" s="89"/>
      <c r="H47" s="89"/>
      <c r="I47" s="89"/>
      <c r="J47" s="87"/>
      <c r="K47" s="87"/>
    </row>
    <row r="48" ht="15.3" customHeight="1" spans="1:11">
      <c r="A48" s="84" t="str">
        <f t="shared" si="0"/>
        <v>5</v>
      </c>
      <c r="B48" s="56">
        <v>2010450</v>
      </c>
      <c r="C48" s="88" t="s">
        <v>72</v>
      </c>
      <c r="D48" s="89">
        <v>0</v>
      </c>
      <c r="E48" s="89">
        <v>0</v>
      </c>
      <c r="F48" s="89"/>
      <c r="G48" s="89"/>
      <c r="H48" s="89"/>
      <c r="I48" s="89"/>
      <c r="J48" s="87"/>
      <c r="K48" s="87"/>
    </row>
    <row r="49" ht="15.3" customHeight="1" spans="1:11">
      <c r="A49" s="84" t="str">
        <f t="shared" si="0"/>
        <v>9</v>
      </c>
      <c r="B49" s="56">
        <v>2010499</v>
      </c>
      <c r="C49" s="90" t="s">
        <v>122</v>
      </c>
      <c r="D49" s="89">
        <v>0</v>
      </c>
      <c r="E49" s="89">
        <v>0</v>
      </c>
      <c r="F49" s="89"/>
      <c r="G49" s="89"/>
      <c r="H49" s="89"/>
      <c r="I49" s="89"/>
      <c r="J49" s="87"/>
      <c r="K49" s="87"/>
    </row>
    <row r="50" ht="15.3" customHeight="1" spans="1:11">
      <c r="A50" s="84" t="str">
        <f t="shared" si="0"/>
        <v/>
      </c>
      <c r="B50" s="56">
        <v>20105</v>
      </c>
      <c r="C50" s="90" t="s">
        <v>124</v>
      </c>
      <c r="D50" s="53">
        <f t="shared" ref="D50:I50" si="6">SUM(D51:D60)</f>
        <v>298</v>
      </c>
      <c r="E50" s="53">
        <f t="shared" si="6"/>
        <v>298</v>
      </c>
      <c r="F50" s="53">
        <f t="shared" si="6"/>
        <v>0</v>
      </c>
      <c r="G50" s="53">
        <f t="shared" si="6"/>
        <v>0</v>
      </c>
      <c r="H50" s="53">
        <f t="shared" si="6"/>
        <v>0</v>
      </c>
      <c r="I50" s="53">
        <f t="shared" si="6"/>
        <v>0</v>
      </c>
      <c r="J50" s="87"/>
      <c r="K50" s="87"/>
    </row>
    <row r="51" ht="15.3" customHeight="1" spans="1:11">
      <c r="A51" s="84" t="str">
        <f t="shared" si="0"/>
        <v>0</v>
      </c>
      <c r="B51" s="56">
        <v>2010501</v>
      </c>
      <c r="C51" s="90" t="s">
        <v>54</v>
      </c>
      <c r="D51" s="89">
        <v>213</v>
      </c>
      <c r="E51" s="89">
        <v>213</v>
      </c>
      <c r="F51" s="89"/>
      <c r="G51" s="89"/>
      <c r="H51" s="89"/>
      <c r="I51" s="89"/>
      <c r="J51" s="87"/>
      <c r="K51" s="87"/>
    </row>
    <row r="52" ht="15.3" customHeight="1" spans="1:11">
      <c r="A52" s="84" t="str">
        <f t="shared" si="0"/>
        <v>0</v>
      </c>
      <c r="B52" s="56">
        <v>2010502</v>
      </c>
      <c r="C52" s="85" t="s">
        <v>56</v>
      </c>
      <c r="D52" s="89">
        <v>0</v>
      </c>
      <c r="E52" s="89">
        <v>0</v>
      </c>
      <c r="F52" s="89"/>
      <c r="G52" s="89"/>
      <c r="H52" s="89"/>
      <c r="I52" s="89"/>
      <c r="J52" s="87"/>
      <c r="K52" s="87"/>
    </row>
    <row r="53" ht="15.3" customHeight="1" spans="1:11">
      <c r="A53" s="84" t="str">
        <f t="shared" si="0"/>
        <v>0</v>
      </c>
      <c r="B53" s="56">
        <v>2010503</v>
      </c>
      <c r="C53" s="88" t="s">
        <v>58</v>
      </c>
      <c r="D53" s="89">
        <v>0</v>
      </c>
      <c r="E53" s="89">
        <v>0</v>
      </c>
      <c r="F53" s="89"/>
      <c r="G53" s="89"/>
      <c r="H53" s="89"/>
      <c r="I53" s="89"/>
      <c r="J53" s="87"/>
      <c r="K53" s="87"/>
    </row>
    <row r="54" ht="15.3" customHeight="1" spans="1:11">
      <c r="A54" s="84" t="str">
        <f t="shared" si="0"/>
        <v>0</v>
      </c>
      <c r="B54" s="56">
        <v>2010504</v>
      </c>
      <c r="C54" s="88" t="s">
        <v>129</v>
      </c>
      <c r="D54" s="89">
        <v>0</v>
      </c>
      <c r="E54" s="89">
        <v>0</v>
      </c>
      <c r="F54" s="89"/>
      <c r="G54" s="89"/>
      <c r="H54" s="89"/>
      <c r="I54" s="89"/>
      <c r="J54" s="87"/>
      <c r="K54" s="87"/>
    </row>
    <row r="55" ht="15.3" customHeight="1" spans="1:11">
      <c r="A55" s="84" t="str">
        <f t="shared" si="0"/>
        <v>0</v>
      </c>
      <c r="B55" s="56">
        <v>2010505</v>
      </c>
      <c r="C55" s="88" t="s">
        <v>131</v>
      </c>
      <c r="D55" s="89">
        <v>85</v>
      </c>
      <c r="E55" s="89">
        <v>85</v>
      </c>
      <c r="F55" s="89"/>
      <c r="G55" s="89"/>
      <c r="H55" s="89"/>
      <c r="I55" s="89"/>
      <c r="J55" s="87"/>
      <c r="K55" s="87"/>
    </row>
    <row r="56" ht="15.3" customHeight="1" spans="1:11">
      <c r="A56" s="84" t="str">
        <f t="shared" si="0"/>
        <v>0</v>
      </c>
      <c r="B56" s="56">
        <v>2010506</v>
      </c>
      <c r="C56" s="90" t="s">
        <v>133</v>
      </c>
      <c r="D56" s="89">
        <v>0</v>
      </c>
      <c r="E56" s="89">
        <v>0</v>
      </c>
      <c r="F56" s="89"/>
      <c r="G56" s="89"/>
      <c r="H56" s="89"/>
      <c r="I56" s="89"/>
      <c r="J56" s="87"/>
      <c r="K56" s="87"/>
    </row>
    <row r="57" ht="15.3" customHeight="1" spans="1:11">
      <c r="A57" s="84" t="str">
        <f t="shared" si="0"/>
        <v>0</v>
      </c>
      <c r="B57" s="56">
        <v>2010507</v>
      </c>
      <c r="C57" s="90" t="s">
        <v>135</v>
      </c>
      <c r="D57" s="89">
        <v>0</v>
      </c>
      <c r="E57" s="89">
        <v>0</v>
      </c>
      <c r="F57" s="89"/>
      <c r="G57" s="89"/>
      <c r="H57" s="89"/>
      <c r="I57" s="89"/>
      <c r="J57" s="87"/>
      <c r="K57" s="87"/>
    </row>
    <row r="58" ht="15.3" customHeight="1" spans="1:11">
      <c r="A58" s="84" t="str">
        <f t="shared" si="0"/>
        <v>0</v>
      </c>
      <c r="B58" s="56">
        <v>2010508</v>
      </c>
      <c r="C58" s="90" t="s">
        <v>137</v>
      </c>
      <c r="D58" s="89">
        <v>0</v>
      </c>
      <c r="E58" s="89">
        <v>0</v>
      </c>
      <c r="F58" s="89"/>
      <c r="G58" s="89"/>
      <c r="H58" s="89"/>
      <c r="I58" s="89"/>
      <c r="J58" s="87"/>
      <c r="K58" s="87"/>
    </row>
    <row r="59" ht="15.3" customHeight="1" spans="1:11">
      <c r="A59" s="84" t="str">
        <f t="shared" si="0"/>
        <v>5</v>
      </c>
      <c r="B59" s="56">
        <v>2010550</v>
      </c>
      <c r="C59" s="88" t="s">
        <v>72</v>
      </c>
      <c r="D59" s="89">
        <v>0</v>
      </c>
      <c r="E59" s="89">
        <v>0</v>
      </c>
      <c r="F59" s="89"/>
      <c r="G59" s="89"/>
      <c r="H59" s="89"/>
      <c r="I59" s="89"/>
      <c r="J59" s="87"/>
      <c r="K59" s="87"/>
    </row>
    <row r="60" ht="15.3" customHeight="1" spans="1:11">
      <c r="A60" s="84" t="str">
        <f t="shared" si="0"/>
        <v>9</v>
      </c>
      <c r="B60" s="56">
        <v>2010599</v>
      </c>
      <c r="C60" s="90" t="s">
        <v>140</v>
      </c>
      <c r="D60" s="89">
        <v>0</v>
      </c>
      <c r="E60" s="89">
        <v>0</v>
      </c>
      <c r="F60" s="89"/>
      <c r="G60" s="89"/>
      <c r="H60" s="89"/>
      <c r="I60" s="89"/>
      <c r="J60" s="87"/>
      <c r="K60" s="87"/>
    </row>
    <row r="61" ht="15.3" customHeight="1" spans="1:11">
      <c r="A61" s="84" t="str">
        <f t="shared" si="0"/>
        <v/>
      </c>
      <c r="B61" s="56">
        <v>20106</v>
      </c>
      <c r="C61" s="91" t="s">
        <v>142</v>
      </c>
      <c r="D61" s="53">
        <f t="shared" ref="D61:I61" si="7">SUM(D62:D71)</f>
        <v>1925</v>
      </c>
      <c r="E61" s="53">
        <f t="shared" si="7"/>
        <v>1850</v>
      </c>
      <c r="F61" s="53">
        <f t="shared" si="7"/>
        <v>0</v>
      </c>
      <c r="G61" s="53">
        <f t="shared" si="7"/>
        <v>0</v>
      </c>
      <c r="H61" s="53">
        <f t="shared" si="7"/>
        <v>75</v>
      </c>
      <c r="I61" s="53">
        <f t="shared" si="7"/>
        <v>0</v>
      </c>
      <c r="J61" s="87"/>
      <c r="K61" s="87"/>
    </row>
    <row r="62" ht="15.3" customHeight="1" spans="1:11">
      <c r="A62" s="84" t="str">
        <f t="shared" si="0"/>
        <v>0</v>
      </c>
      <c r="B62" s="56">
        <v>2010601</v>
      </c>
      <c r="C62" s="90" t="s">
        <v>54</v>
      </c>
      <c r="D62" s="89">
        <v>508</v>
      </c>
      <c r="E62" s="89">
        <v>508</v>
      </c>
      <c r="F62" s="89"/>
      <c r="G62" s="89"/>
      <c r="H62" s="89"/>
      <c r="I62" s="89"/>
      <c r="J62" s="87"/>
      <c r="K62" s="87"/>
    </row>
    <row r="63" ht="15.3" customHeight="1" spans="1:11">
      <c r="A63" s="84" t="str">
        <f t="shared" si="0"/>
        <v>0</v>
      </c>
      <c r="B63" s="56">
        <v>2010602</v>
      </c>
      <c r="C63" s="85" t="s">
        <v>56</v>
      </c>
      <c r="D63" s="89">
        <v>737</v>
      </c>
      <c r="E63" s="89">
        <v>662</v>
      </c>
      <c r="F63" s="89"/>
      <c r="G63" s="89"/>
      <c r="H63" s="89">
        <v>75</v>
      </c>
      <c r="I63" s="89"/>
      <c r="J63" s="87"/>
      <c r="K63" s="87"/>
    </row>
    <row r="64" ht="15.3" customHeight="1" spans="1:11">
      <c r="A64" s="84" t="str">
        <f t="shared" si="0"/>
        <v>0</v>
      </c>
      <c r="B64" s="56">
        <v>2010603</v>
      </c>
      <c r="C64" s="85" t="s">
        <v>58</v>
      </c>
      <c r="D64" s="89">
        <v>0</v>
      </c>
      <c r="E64" s="89">
        <v>0</v>
      </c>
      <c r="F64" s="89"/>
      <c r="G64" s="89"/>
      <c r="H64" s="89"/>
      <c r="I64" s="89"/>
      <c r="J64" s="87"/>
      <c r="K64" s="87"/>
    </row>
    <row r="65" ht="15.3" customHeight="1" spans="1:11">
      <c r="A65" s="84" t="str">
        <f t="shared" si="0"/>
        <v>0</v>
      </c>
      <c r="B65" s="56">
        <v>2010604</v>
      </c>
      <c r="C65" s="85" t="s">
        <v>146</v>
      </c>
      <c r="D65" s="89">
        <v>0</v>
      </c>
      <c r="E65" s="89">
        <v>0</v>
      </c>
      <c r="F65" s="89"/>
      <c r="G65" s="89"/>
      <c r="H65" s="89"/>
      <c r="I65" s="89"/>
      <c r="J65" s="87"/>
      <c r="K65" s="87"/>
    </row>
    <row r="66" ht="15.3" customHeight="1" spans="1:11">
      <c r="A66" s="84" t="str">
        <f t="shared" si="0"/>
        <v>0</v>
      </c>
      <c r="B66" s="56">
        <v>2010605</v>
      </c>
      <c r="C66" s="85" t="s">
        <v>148</v>
      </c>
      <c r="D66" s="89">
        <v>0</v>
      </c>
      <c r="E66" s="89">
        <v>0</v>
      </c>
      <c r="F66" s="89"/>
      <c r="G66" s="89"/>
      <c r="H66" s="89"/>
      <c r="I66" s="89"/>
      <c r="J66" s="87"/>
      <c r="K66" s="87"/>
    </row>
    <row r="67" ht="15.3" customHeight="1" spans="1:11">
      <c r="A67" s="84" t="str">
        <f t="shared" si="0"/>
        <v>0</v>
      </c>
      <c r="B67" s="56">
        <v>2010606</v>
      </c>
      <c r="C67" s="85" t="s">
        <v>150</v>
      </c>
      <c r="D67" s="89">
        <v>0</v>
      </c>
      <c r="E67" s="89">
        <v>0</v>
      </c>
      <c r="F67" s="89"/>
      <c r="G67" s="89"/>
      <c r="H67" s="89"/>
      <c r="I67" s="89"/>
      <c r="J67" s="87"/>
      <c r="K67" s="87"/>
    </row>
    <row r="68" ht="15.3" customHeight="1" spans="1:11">
      <c r="A68" s="84" t="str">
        <f t="shared" si="0"/>
        <v>0</v>
      </c>
      <c r="B68" s="56">
        <v>2010607</v>
      </c>
      <c r="C68" s="88" t="s">
        <v>152</v>
      </c>
      <c r="D68" s="89">
        <v>0</v>
      </c>
      <c r="E68" s="89">
        <v>0</v>
      </c>
      <c r="F68" s="89"/>
      <c r="G68" s="89"/>
      <c r="H68" s="89"/>
      <c r="I68" s="89"/>
      <c r="J68" s="87"/>
      <c r="K68" s="87"/>
    </row>
    <row r="69" ht="15.3" customHeight="1" spans="1:11">
      <c r="A69" s="84" t="str">
        <f t="shared" si="0"/>
        <v>0</v>
      </c>
      <c r="B69" s="56">
        <v>2010608</v>
      </c>
      <c r="C69" s="90" t="s">
        <v>154</v>
      </c>
      <c r="D69" s="89">
        <v>0</v>
      </c>
      <c r="E69" s="89">
        <v>0</v>
      </c>
      <c r="F69" s="89"/>
      <c r="G69" s="89"/>
      <c r="H69" s="89"/>
      <c r="I69" s="89"/>
      <c r="J69" s="87"/>
      <c r="K69" s="87"/>
    </row>
    <row r="70" ht="15.3" customHeight="1" spans="1:11">
      <c r="A70" s="84" t="str">
        <f t="shared" ref="A70:A133" si="8">MID(B70,6,1)</f>
        <v>5</v>
      </c>
      <c r="B70" s="56">
        <v>2010650</v>
      </c>
      <c r="C70" s="90" t="s">
        <v>72</v>
      </c>
      <c r="D70" s="89">
        <v>680</v>
      </c>
      <c r="E70" s="89">
        <v>680</v>
      </c>
      <c r="F70" s="89"/>
      <c r="G70" s="89"/>
      <c r="H70" s="89"/>
      <c r="I70" s="89"/>
      <c r="J70" s="87"/>
      <c r="K70" s="87"/>
    </row>
    <row r="71" ht="15.3" customHeight="1" spans="1:11">
      <c r="A71" s="84" t="str">
        <f t="shared" si="8"/>
        <v>9</v>
      </c>
      <c r="B71" s="56">
        <v>2010699</v>
      </c>
      <c r="C71" s="90" t="s">
        <v>157</v>
      </c>
      <c r="D71" s="89">
        <v>0</v>
      </c>
      <c r="E71" s="89">
        <v>0</v>
      </c>
      <c r="F71" s="89"/>
      <c r="G71" s="89"/>
      <c r="H71" s="89"/>
      <c r="I71" s="89"/>
      <c r="J71" s="87"/>
      <c r="K71" s="87"/>
    </row>
    <row r="72" ht="15.3" customHeight="1" spans="1:11">
      <c r="A72" s="84" t="str">
        <f t="shared" si="8"/>
        <v/>
      </c>
      <c r="B72" s="56">
        <v>20107</v>
      </c>
      <c r="C72" s="88" t="s">
        <v>159</v>
      </c>
      <c r="D72" s="53">
        <f t="shared" ref="D72:I72" si="9">SUM(D73:D79)</f>
        <v>80</v>
      </c>
      <c r="E72" s="53">
        <f t="shared" si="9"/>
        <v>80</v>
      </c>
      <c r="F72" s="53">
        <f t="shared" si="9"/>
        <v>0</v>
      </c>
      <c r="G72" s="53">
        <f t="shared" si="9"/>
        <v>0</v>
      </c>
      <c r="H72" s="53">
        <f t="shared" si="9"/>
        <v>0</v>
      </c>
      <c r="I72" s="53">
        <f t="shared" si="9"/>
        <v>0</v>
      </c>
      <c r="J72" s="87"/>
      <c r="K72" s="87"/>
    </row>
    <row r="73" ht="15.3" customHeight="1" spans="1:11">
      <c r="A73" s="84" t="str">
        <f t="shared" si="8"/>
        <v>0</v>
      </c>
      <c r="B73" s="56">
        <v>2010701</v>
      </c>
      <c r="C73" s="88" t="s">
        <v>54</v>
      </c>
      <c r="D73" s="89">
        <v>0</v>
      </c>
      <c r="E73" s="89">
        <v>0</v>
      </c>
      <c r="F73" s="89"/>
      <c r="G73" s="89"/>
      <c r="H73" s="89"/>
      <c r="I73" s="89"/>
      <c r="J73" s="87"/>
      <c r="K73" s="87"/>
    </row>
    <row r="74" ht="15.3" customHeight="1" spans="1:11">
      <c r="A74" s="84" t="str">
        <f t="shared" si="8"/>
        <v>0</v>
      </c>
      <c r="B74" s="56">
        <v>2010702</v>
      </c>
      <c r="C74" s="88" t="s">
        <v>56</v>
      </c>
      <c r="D74" s="89">
        <v>0</v>
      </c>
      <c r="E74" s="89">
        <v>0</v>
      </c>
      <c r="F74" s="89"/>
      <c r="G74" s="89"/>
      <c r="H74" s="89"/>
      <c r="I74" s="89"/>
      <c r="J74" s="87"/>
      <c r="K74" s="87"/>
    </row>
    <row r="75" ht="15.3" customHeight="1" spans="1:11">
      <c r="A75" s="84" t="str">
        <f t="shared" si="8"/>
        <v>0</v>
      </c>
      <c r="B75" s="56">
        <v>2010703</v>
      </c>
      <c r="C75" s="90" t="s">
        <v>58</v>
      </c>
      <c r="D75" s="89">
        <v>0</v>
      </c>
      <c r="E75" s="89">
        <v>0</v>
      </c>
      <c r="F75" s="89"/>
      <c r="G75" s="89"/>
      <c r="H75" s="89"/>
      <c r="I75" s="89"/>
      <c r="J75" s="87"/>
      <c r="K75" s="87"/>
    </row>
    <row r="76" ht="15.3" customHeight="1" spans="1:11">
      <c r="A76" s="84" t="str">
        <f t="shared" si="8"/>
        <v>0</v>
      </c>
      <c r="B76" s="56">
        <v>2010709</v>
      </c>
      <c r="C76" s="88" t="s">
        <v>152</v>
      </c>
      <c r="D76" s="89">
        <v>0</v>
      </c>
      <c r="E76" s="89">
        <v>0</v>
      </c>
      <c r="F76" s="89"/>
      <c r="G76" s="89"/>
      <c r="H76" s="89"/>
      <c r="I76" s="89"/>
      <c r="J76" s="87"/>
      <c r="K76" s="87"/>
    </row>
    <row r="77" ht="15.3" customHeight="1" spans="1:11">
      <c r="A77" s="84" t="str">
        <f t="shared" si="8"/>
        <v>1</v>
      </c>
      <c r="B77" s="56">
        <v>2010710</v>
      </c>
      <c r="C77" s="90" t="s">
        <v>165</v>
      </c>
      <c r="D77" s="89">
        <v>0</v>
      </c>
      <c r="E77" s="89">
        <v>0</v>
      </c>
      <c r="F77" s="89"/>
      <c r="G77" s="89"/>
      <c r="H77" s="89"/>
      <c r="I77" s="89"/>
      <c r="J77" s="87"/>
      <c r="K77" s="87"/>
    </row>
    <row r="78" ht="15.3" customHeight="1" spans="1:11">
      <c r="A78" s="84" t="str">
        <f t="shared" si="8"/>
        <v>5</v>
      </c>
      <c r="B78" s="56">
        <v>2010750</v>
      </c>
      <c r="C78" s="90" t="s">
        <v>72</v>
      </c>
      <c r="D78" s="89">
        <v>0</v>
      </c>
      <c r="E78" s="89">
        <v>0</v>
      </c>
      <c r="F78" s="89"/>
      <c r="G78" s="89"/>
      <c r="H78" s="89"/>
      <c r="I78" s="89"/>
      <c r="J78" s="87"/>
      <c r="K78" s="87"/>
    </row>
    <row r="79" ht="15.3" customHeight="1" spans="1:11">
      <c r="A79" s="84" t="str">
        <f t="shared" si="8"/>
        <v>9</v>
      </c>
      <c r="B79" s="56">
        <v>2010799</v>
      </c>
      <c r="C79" s="90" t="s">
        <v>168</v>
      </c>
      <c r="D79" s="89">
        <v>80</v>
      </c>
      <c r="E79" s="89">
        <v>80</v>
      </c>
      <c r="F79" s="89"/>
      <c r="G79" s="89"/>
      <c r="H79" s="89"/>
      <c r="I79" s="89"/>
      <c r="J79" s="87"/>
      <c r="K79" s="87"/>
    </row>
    <row r="80" ht="15.3" customHeight="1" spans="1:11">
      <c r="A80" s="84" t="str">
        <f t="shared" si="8"/>
        <v/>
      </c>
      <c r="B80" s="56">
        <v>20108</v>
      </c>
      <c r="C80" s="90" t="s">
        <v>170</v>
      </c>
      <c r="D80" s="53">
        <f t="shared" ref="D80:I80" si="10">SUM(D81:D88)</f>
        <v>309</v>
      </c>
      <c r="E80" s="53">
        <f t="shared" si="10"/>
        <v>296</v>
      </c>
      <c r="F80" s="53">
        <f t="shared" si="10"/>
        <v>0</v>
      </c>
      <c r="G80" s="53">
        <f t="shared" si="10"/>
        <v>5</v>
      </c>
      <c r="H80" s="53">
        <f t="shared" si="10"/>
        <v>8</v>
      </c>
      <c r="I80" s="53">
        <f t="shared" si="10"/>
        <v>0</v>
      </c>
      <c r="J80" s="87"/>
      <c r="K80" s="87"/>
    </row>
    <row r="81" ht="15.3" customHeight="1" spans="1:11">
      <c r="A81" s="84" t="str">
        <f t="shared" si="8"/>
        <v>0</v>
      </c>
      <c r="B81" s="56">
        <v>2010801</v>
      </c>
      <c r="C81" s="88" t="s">
        <v>54</v>
      </c>
      <c r="D81" s="89">
        <v>196</v>
      </c>
      <c r="E81" s="89">
        <v>196</v>
      </c>
      <c r="F81" s="89"/>
      <c r="G81" s="89"/>
      <c r="H81" s="89"/>
      <c r="I81" s="89"/>
      <c r="J81" s="87"/>
      <c r="K81" s="87"/>
    </row>
    <row r="82" ht="15.3" customHeight="1" spans="1:11">
      <c r="A82" s="84" t="str">
        <f t="shared" si="8"/>
        <v>0</v>
      </c>
      <c r="B82" s="56">
        <v>2010802</v>
      </c>
      <c r="C82" s="88" t="s">
        <v>56</v>
      </c>
      <c r="D82" s="89">
        <v>13</v>
      </c>
      <c r="E82" s="89">
        <v>0</v>
      </c>
      <c r="F82" s="89"/>
      <c r="G82" s="89">
        <v>5</v>
      </c>
      <c r="H82" s="89">
        <v>8</v>
      </c>
      <c r="I82" s="89"/>
      <c r="J82" s="87"/>
      <c r="K82" s="87"/>
    </row>
    <row r="83" ht="15.3" customHeight="1" spans="1:11">
      <c r="A83" s="84" t="str">
        <f t="shared" si="8"/>
        <v>0</v>
      </c>
      <c r="B83" s="56">
        <v>2010803</v>
      </c>
      <c r="C83" s="88" t="s">
        <v>58</v>
      </c>
      <c r="D83" s="89">
        <v>0</v>
      </c>
      <c r="E83" s="89">
        <v>0</v>
      </c>
      <c r="F83" s="89"/>
      <c r="G83" s="89"/>
      <c r="H83" s="89"/>
      <c r="I83" s="89"/>
      <c r="J83" s="87"/>
      <c r="K83" s="87"/>
    </row>
    <row r="84" ht="15.3" customHeight="1" spans="1:11">
      <c r="A84" s="84" t="str">
        <f t="shared" si="8"/>
        <v>0</v>
      </c>
      <c r="B84" s="56">
        <v>2010804</v>
      </c>
      <c r="C84" s="92" t="s">
        <v>175</v>
      </c>
      <c r="D84" s="89">
        <v>100</v>
      </c>
      <c r="E84" s="89">
        <v>100</v>
      </c>
      <c r="F84" s="89"/>
      <c r="G84" s="89"/>
      <c r="H84" s="89"/>
      <c r="I84" s="89"/>
      <c r="J84" s="87"/>
      <c r="K84" s="87"/>
    </row>
    <row r="85" ht="15.3" customHeight="1" spans="1:11">
      <c r="A85" s="84" t="str">
        <f t="shared" si="8"/>
        <v>0</v>
      </c>
      <c r="B85" s="56">
        <v>2010805</v>
      </c>
      <c r="C85" s="90" t="s">
        <v>177</v>
      </c>
      <c r="D85" s="89">
        <v>0</v>
      </c>
      <c r="E85" s="89">
        <v>0</v>
      </c>
      <c r="F85" s="89"/>
      <c r="G85" s="89"/>
      <c r="H85" s="89"/>
      <c r="I85" s="89"/>
      <c r="J85" s="87"/>
      <c r="K85" s="87"/>
    </row>
    <row r="86" ht="15.3" customHeight="1" spans="1:11">
      <c r="A86" s="84" t="str">
        <f t="shared" si="8"/>
        <v>0</v>
      </c>
      <c r="B86" s="56">
        <v>2010806</v>
      </c>
      <c r="C86" s="90" t="s">
        <v>152</v>
      </c>
      <c r="D86" s="89">
        <v>0</v>
      </c>
      <c r="E86" s="89">
        <v>0</v>
      </c>
      <c r="F86" s="89"/>
      <c r="G86" s="89"/>
      <c r="H86" s="89"/>
      <c r="I86" s="89"/>
      <c r="J86" s="87"/>
      <c r="K86" s="87"/>
    </row>
    <row r="87" ht="15.3" customHeight="1" spans="1:11">
      <c r="A87" s="84" t="str">
        <f t="shared" si="8"/>
        <v>5</v>
      </c>
      <c r="B87" s="56">
        <v>2010850</v>
      </c>
      <c r="C87" s="90" t="s">
        <v>72</v>
      </c>
      <c r="D87" s="89">
        <v>0</v>
      </c>
      <c r="E87" s="89">
        <v>0</v>
      </c>
      <c r="F87" s="89"/>
      <c r="G87" s="89"/>
      <c r="H87" s="89"/>
      <c r="I87" s="89"/>
      <c r="J87" s="87"/>
      <c r="K87" s="87"/>
    </row>
    <row r="88" ht="15.3" customHeight="1" spans="1:11">
      <c r="A88" s="84" t="str">
        <f t="shared" si="8"/>
        <v>9</v>
      </c>
      <c r="B88" s="56">
        <v>2010899</v>
      </c>
      <c r="C88" s="85" t="s">
        <v>181</v>
      </c>
      <c r="D88" s="89">
        <v>0</v>
      </c>
      <c r="E88" s="89">
        <v>0</v>
      </c>
      <c r="F88" s="89"/>
      <c r="G88" s="89"/>
      <c r="H88" s="89"/>
      <c r="I88" s="89"/>
      <c r="J88" s="87"/>
      <c r="K88" s="87"/>
    </row>
    <row r="89" ht="15.3" customHeight="1" spans="1:11">
      <c r="A89" s="84" t="str">
        <f t="shared" si="8"/>
        <v/>
      </c>
      <c r="B89" s="56">
        <v>20109</v>
      </c>
      <c r="C89" s="88" t="s">
        <v>183</v>
      </c>
      <c r="D89" s="53">
        <f t="shared" ref="D89:I89" si="11">SUM(D90:D101)</f>
        <v>0</v>
      </c>
      <c r="E89" s="53">
        <f t="shared" si="11"/>
        <v>0</v>
      </c>
      <c r="F89" s="53">
        <f t="shared" si="11"/>
        <v>0</v>
      </c>
      <c r="G89" s="53">
        <f t="shared" si="11"/>
        <v>0</v>
      </c>
      <c r="H89" s="53">
        <f t="shared" si="11"/>
        <v>0</v>
      </c>
      <c r="I89" s="53">
        <f t="shared" si="11"/>
        <v>0</v>
      </c>
      <c r="J89" s="87"/>
      <c r="K89" s="87"/>
    </row>
    <row r="90" ht="15.3" customHeight="1" spans="1:11">
      <c r="A90" s="84" t="str">
        <f t="shared" si="8"/>
        <v>0</v>
      </c>
      <c r="B90" s="56">
        <v>2010901</v>
      </c>
      <c r="C90" s="88" t="s">
        <v>54</v>
      </c>
      <c r="D90" s="89">
        <v>0</v>
      </c>
      <c r="E90" s="89">
        <v>0</v>
      </c>
      <c r="F90" s="89"/>
      <c r="G90" s="89"/>
      <c r="H90" s="89"/>
      <c r="I90" s="89"/>
      <c r="J90" s="87"/>
      <c r="K90" s="87"/>
    </row>
    <row r="91" ht="15.3" customHeight="1" spans="1:11">
      <c r="A91" s="84" t="str">
        <f t="shared" si="8"/>
        <v>0</v>
      </c>
      <c r="B91" s="56">
        <v>2010902</v>
      </c>
      <c r="C91" s="90" t="s">
        <v>56</v>
      </c>
      <c r="D91" s="89">
        <v>0</v>
      </c>
      <c r="E91" s="89">
        <v>0</v>
      </c>
      <c r="F91" s="89"/>
      <c r="G91" s="89"/>
      <c r="H91" s="89"/>
      <c r="I91" s="89"/>
      <c r="J91" s="87"/>
      <c r="K91" s="87"/>
    </row>
    <row r="92" ht="15.3" customHeight="1" spans="1:11">
      <c r="A92" s="84" t="str">
        <f t="shared" si="8"/>
        <v>0</v>
      </c>
      <c r="B92" s="56">
        <v>2010903</v>
      </c>
      <c r="C92" s="90" t="s">
        <v>58</v>
      </c>
      <c r="D92" s="89">
        <v>0</v>
      </c>
      <c r="E92" s="89">
        <v>0</v>
      </c>
      <c r="F92" s="89"/>
      <c r="G92" s="89"/>
      <c r="H92" s="89"/>
      <c r="I92" s="89"/>
      <c r="J92" s="87"/>
      <c r="K92" s="87"/>
    </row>
    <row r="93" ht="15.3" customHeight="1" spans="1:11">
      <c r="A93" s="84" t="str">
        <f t="shared" si="8"/>
        <v>0</v>
      </c>
      <c r="B93" s="56">
        <v>2010905</v>
      </c>
      <c r="C93" s="88" t="s">
        <v>188</v>
      </c>
      <c r="D93" s="89">
        <v>0</v>
      </c>
      <c r="E93" s="89">
        <v>0</v>
      </c>
      <c r="F93" s="89"/>
      <c r="G93" s="89"/>
      <c r="H93" s="89"/>
      <c r="I93" s="89"/>
      <c r="J93" s="87"/>
      <c r="K93" s="87"/>
    </row>
    <row r="94" ht="15.3" customHeight="1" spans="1:11">
      <c r="A94" s="84" t="str">
        <f t="shared" si="8"/>
        <v>0</v>
      </c>
      <c r="B94" s="56">
        <v>2010907</v>
      </c>
      <c r="C94" s="88" t="s">
        <v>190</v>
      </c>
      <c r="D94" s="89">
        <v>0</v>
      </c>
      <c r="E94" s="89">
        <v>0</v>
      </c>
      <c r="F94" s="89"/>
      <c r="G94" s="89"/>
      <c r="H94" s="89"/>
      <c r="I94" s="89"/>
      <c r="J94" s="87"/>
      <c r="K94" s="87"/>
    </row>
    <row r="95" ht="15.3" customHeight="1" spans="1:11">
      <c r="A95" s="84" t="str">
        <f t="shared" si="8"/>
        <v>0</v>
      </c>
      <c r="B95" s="56">
        <v>2010908</v>
      </c>
      <c r="C95" s="88" t="s">
        <v>152</v>
      </c>
      <c r="D95" s="89">
        <v>0</v>
      </c>
      <c r="E95" s="89">
        <v>0</v>
      </c>
      <c r="F95" s="89"/>
      <c r="G95" s="89"/>
      <c r="H95" s="89"/>
      <c r="I95" s="89"/>
      <c r="J95" s="87"/>
      <c r="K95" s="87"/>
    </row>
    <row r="96" ht="15.3" customHeight="1" spans="1:11">
      <c r="A96" s="84" t="str">
        <f t="shared" si="8"/>
        <v>0</v>
      </c>
      <c r="B96" s="56">
        <v>2010909</v>
      </c>
      <c r="C96" s="88" t="s">
        <v>193</v>
      </c>
      <c r="D96" s="89">
        <v>0</v>
      </c>
      <c r="E96" s="89">
        <v>0</v>
      </c>
      <c r="F96" s="89"/>
      <c r="G96" s="89"/>
      <c r="H96" s="89"/>
      <c r="I96" s="89"/>
      <c r="J96" s="87"/>
      <c r="K96" s="87"/>
    </row>
    <row r="97" ht="15.3" customHeight="1" spans="1:11">
      <c r="A97" s="84" t="str">
        <f t="shared" si="8"/>
        <v>1</v>
      </c>
      <c r="B97" s="56">
        <v>2010910</v>
      </c>
      <c r="C97" s="88" t="s">
        <v>195</v>
      </c>
      <c r="D97" s="89">
        <v>0</v>
      </c>
      <c r="E97" s="89">
        <v>0</v>
      </c>
      <c r="F97" s="89"/>
      <c r="G97" s="89"/>
      <c r="H97" s="89"/>
      <c r="I97" s="89"/>
      <c r="J97" s="87"/>
      <c r="K97" s="87"/>
    </row>
    <row r="98" ht="15.3" customHeight="1" spans="1:11">
      <c r="A98" s="84" t="str">
        <f t="shared" si="8"/>
        <v>1</v>
      </c>
      <c r="B98" s="56">
        <v>2010911</v>
      </c>
      <c r="C98" s="88" t="s">
        <v>197</v>
      </c>
      <c r="D98" s="89">
        <v>0</v>
      </c>
      <c r="E98" s="89">
        <v>0</v>
      </c>
      <c r="F98" s="89"/>
      <c r="G98" s="89"/>
      <c r="H98" s="89"/>
      <c r="I98" s="89"/>
      <c r="J98" s="87"/>
      <c r="K98" s="87"/>
    </row>
    <row r="99" ht="15.3" customHeight="1" spans="1:11">
      <c r="A99" s="84" t="str">
        <f t="shared" si="8"/>
        <v>1</v>
      </c>
      <c r="B99" s="56">
        <v>2010912</v>
      </c>
      <c r="C99" s="88" t="s">
        <v>199</v>
      </c>
      <c r="D99" s="89">
        <v>0</v>
      </c>
      <c r="E99" s="89">
        <v>0</v>
      </c>
      <c r="F99" s="89"/>
      <c r="G99" s="89"/>
      <c r="H99" s="89"/>
      <c r="I99" s="89"/>
      <c r="J99" s="87"/>
      <c r="K99" s="87"/>
    </row>
    <row r="100" ht="15.3" customHeight="1" spans="1:11">
      <c r="A100" s="84" t="str">
        <f t="shared" si="8"/>
        <v>5</v>
      </c>
      <c r="B100" s="56">
        <v>2010950</v>
      </c>
      <c r="C100" s="90" t="s">
        <v>72</v>
      </c>
      <c r="D100" s="89">
        <v>0</v>
      </c>
      <c r="E100" s="89">
        <v>0</v>
      </c>
      <c r="F100" s="89"/>
      <c r="G100" s="89"/>
      <c r="H100" s="89"/>
      <c r="I100" s="89"/>
      <c r="J100" s="87"/>
      <c r="K100" s="87"/>
    </row>
    <row r="101" ht="15.3" customHeight="1" spans="1:11">
      <c r="A101" s="84" t="str">
        <f t="shared" si="8"/>
        <v>9</v>
      </c>
      <c r="B101" s="56">
        <v>2010999</v>
      </c>
      <c r="C101" s="90" t="s">
        <v>202</v>
      </c>
      <c r="D101" s="89">
        <v>0</v>
      </c>
      <c r="E101" s="89">
        <v>0</v>
      </c>
      <c r="F101" s="89"/>
      <c r="G101" s="89"/>
      <c r="H101" s="89"/>
      <c r="I101" s="89"/>
      <c r="J101" s="87"/>
      <c r="K101" s="87"/>
    </row>
    <row r="102" ht="15.3" customHeight="1" spans="1:11">
      <c r="A102" s="84" t="str">
        <f t="shared" si="8"/>
        <v/>
      </c>
      <c r="B102" s="56">
        <v>20111</v>
      </c>
      <c r="C102" s="93" t="s">
        <v>204</v>
      </c>
      <c r="D102" s="53">
        <f t="shared" ref="D102:I102" si="12">SUM(D103:D110)</f>
        <v>857</v>
      </c>
      <c r="E102" s="53">
        <f t="shared" si="12"/>
        <v>841</v>
      </c>
      <c r="F102" s="53">
        <f t="shared" si="12"/>
        <v>0</v>
      </c>
      <c r="G102" s="53">
        <f t="shared" si="12"/>
        <v>0</v>
      </c>
      <c r="H102" s="53">
        <f t="shared" si="12"/>
        <v>16</v>
      </c>
      <c r="I102" s="53">
        <f t="shared" si="12"/>
        <v>0</v>
      </c>
      <c r="J102" s="87"/>
      <c r="K102" s="87"/>
    </row>
    <row r="103" ht="15.3" customHeight="1" spans="1:11">
      <c r="A103" s="84" t="str">
        <f t="shared" si="8"/>
        <v>0</v>
      </c>
      <c r="B103" s="56">
        <v>2011101</v>
      </c>
      <c r="C103" s="88" t="s">
        <v>54</v>
      </c>
      <c r="D103" s="89">
        <v>738</v>
      </c>
      <c r="E103" s="89">
        <v>738</v>
      </c>
      <c r="F103" s="89"/>
      <c r="G103" s="89"/>
      <c r="H103" s="89"/>
      <c r="I103" s="89"/>
      <c r="J103" s="87"/>
      <c r="K103" s="87"/>
    </row>
    <row r="104" ht="15.3" customHeight="1" spans="1:11">
      <c r="A104" s="84" t="str">
        <f t="shared" si="8"/>
        <v>0</v>
      </c>
      <c r="B104" s="56">
        <v>2011102</v>
      </c>
      <c r="C104" s="88" t="s">
        <v>56</v>
      </c>
      <c r="D104" s="89">
        <v>119</v>
      </c>
      <c r="E104" s="89">
        <v>103</v>
      </c>
      <c r="F104" s="89"/>
      <c r="G104" s="89"/>
      <c r="H104" s="89">
        <v>16</v>
      </c>
      <c r="I104" s="89"/>
      <c r="J104" s="87"/>
      <c r="K104" s="87"/>
    </row>
    <row r="105" ht="15.3" customHeight="1" spans="1:11">
      <c r="A105" s="84" t="str">
        <f t="shared" si="8"/>
        <v>0</v>
      </c>
      <c r="B105" s="56">
        <v>2011103</v>
      </c>
      <c r="C105" s="88" t="s">
        <v>58</v>
      </c>
      <c r="D105" s="89">
        <v>0</v>
      </c>
      <c r="E105" s="89">
        <v>0</v>
      </c>
      <c r="F105" s="89"/>
      <c r="G105" s="89"/>
      <c r="H105" s="89"/>
      <c r="I105" s="89"/>
      <c r="J105" s="87"/>
      <c r="K105" s="87"/>
    </row>
    <row r="106" ht="15.3" customHeight="1" spans="1:11">
      <c r="A106" s="84" t="str">
        <f t="shared" si="8"/>
        <v>0</v>
      </c>
      <c r="B106" s="56">
        <v>2011104</v>
      </c>
      <c r="C106" s="90" t="s">
        <v>209</v>
      </c>
      <c r="D106" s="89">
        <v>0</v>
      </c>
      <c r="E106" s="89">
        <v>0</v>
      </c>
      <c r="F106" s="89"/>
      <c r="G106" s="89"/>
      <c r="H106" s="89"/>
      <c r="I106" s="89"/>
      <c r="J106" s="87"/>
      <c r="K106" s="87"/>
    </row>
    <row r="107" ht="15.3" customHeight="1" spans="1:11">
      <c r="A107" s="84" t="str">
        <f t="shared" si="8"/>
        <v>0</v>
      </c>
      <c r="B107" s="56">
        <v>2011105</v>
      </c>
      <c r="C107" s="90" t="s">
        <v>211</v>
      </c>
      <c r="D107" s="89">
        <v>0</v>
      </c>
      <c r="E107" s="89">
        <v>0</v>
      </c>
      <c r="F107" s="89"/>
      <c r="G107" s="89"/>
      <c r="H107" s="89"/>
      <c r="I107" s="89"/>
      <c r="J107" s="87"/>
      <c r="K107" s="87"/>
    </row>
    <row r="108" ht="15.3" customHeight="1" spans="1:11">
      <c r="A108" s="84" t="str">
        <f t="shared" si="8"/>
        <v>0</v>
      </c>
      <c r="B108" s="56">
        <v>2011106</v>
      </c>
      <c r="C108" s="90" t="s">
        <v>213</v>
      </c>
      <c r="D108" s="89">
        <v>0</v>
      </c>
      <c r="E108" s="89">
        <v>0</v>
      </c>
      <c r="F108" s="89"/>
      <c r="G108" s="89"/>
      <c r="H108" s="89"/>
      <c r="I108" s="89"/>
      <c r="J108" s="87"/>
      <c r="K108" s="87"/>
    </row>
    <row r="109" ht="15.3" customHeight="1" spans="1:11">
      <c r="A109" s="84" t="str">
        <f t="shared" si="8"/>
        <v>5</v>
      </c>
      <c r="B109" s="56">
        <v>2011150</v>
      </c>
      <c r="C109" s="88" t="s">
        <v>72</v>
      </c>
      <c r="D109" s="89">
        <v>0</v>
      </c>
      <c r="E109" s="89">
        <v>0</v>
      </c>
      <c r="F109" s="89"/>
      <c r="G109" s="89"/>
      <c r="H109" s="89"/>
      <c r="I109" s="89"/>
      <c r="J109" s="87"/>
      <c r="K109" s="87"/>
    </row>
    <row r="110" ht="15.3" customHeight="1" spans="1:11">
      <c r="A110" s="84" t="str">
        <f t="shared" si="8"/>
        <v>9</v>
      </c>
      <c r="B110" s="56">
        <v>2011199</v>
      </c>
      <c r="C110" s="88" t="s">
        <v>216</v>
      </c>
      <c r="D110" s="89">
        <v>0</v>
      </c>
      <c r="E110" s="89">
        <v>0</v>
      </c>
      <c r="F110" s="89"/>
      <c r="G110" s="89"/>
      <c r="H110" s="89"/>
      <c r="I110" s="89"/>
      <c r="J110" s="87"/>
      <c r="K110" s="87"/>
    </row>
    <row r="111" ht="15.3" customHeight="1" spans="1:11">
      <c r="A111" s="84" t="str">
        <f t="shared" si="8"/>
        <v/>
      </c>
      <c r="B111" s="56">
        <v>20113</v>
      </c>
      <c r="C111" s="85" t="s">
        <v>218</v>
      </c>
      <c r="D111" s="53">
        <f t="shared" ref="D111:I111" si="13">SUM(D112:D121)</f>
        <v>1678</v>
      </c>
      <c r="E111" s="53">
        <f t="shared" si="13"/>
        <v>1273</v>
      </c>
      <c r="F111" s="53">
        <f t="shared" si="13"/>
        <v>0</v>
      </c>
      <c r="G111" s="53">
        <f t="shared" si="13"/>
        <v>0</v>
      </c>
      <c r="H111" s="53">
        <f t="shared" si="13"/>
        <v>405</v>
      </c>
      <c r="I111" s="53">
        <f t="shared" si="13"/>
        <v>0</v>
      </c>
      <c r="J111" s="87"/>
      <c r="K111" s="87"/>
    </row>
    <row r="112" ht="15.3" customHeight="1" spans="1:11">
      <c r="A112" s="84" t="str">
        <f t="shared" si="8"/>
        <v>0</v>
      </c>
      <c r="B112" s="56">
        <v>2011301</v>
      </c>
      <c r="C112" s="88" t="s">
        <v>54</v>
      </c>
      <c r="D112" s="89">
        <v>79</v>
      </c>
      <c r="E112" s="89">
        <v>79</v>
      </c>
      <c r="F112" s="89"/>
      <c r="G112" s="89"/>
      <c r="H112" s="89"/>
      <c r="I112" s="89"/>
      <c r="J112" s="87"/>
      <c r="K112" s="87"/>
    </row>
    <row r="113" ht="15.3" customHeight="1" spans="1:11">
      <c r="A113" s="84" t="str">
        <f t="shared" si="8"/>
        <v>0</v>
      </c>
      <c r="B113" s="56">
        <v>2011302</v>
      </c>
      <c r="C113" s="88" t="s">
        <v>56</v>
      </c>
      <c r="D113" s="89">
        <v>0</v>
      </c>
      <c r="E113" s="89">
        <v>0</v>
      </c>
      <c r="F113" s="89"/>
      <c r="G113" s="89"/>
      <c r="H113" s="89"/>
      <c r="I113" s="89"/>
      <c r="J113" s="87"/>
      <c r="K113" s="87"/>
    </row>
    <row r="114" ht="15.3" customHeight="1" spans="1:11">
      <c r="A114" s="84" t="str">
        <f t="shared" si="8"/>
        <v>0</v>
      </c>
      <c r="B114" s="56">
        <v>2011303</v>
      </c>
      <c r="C114" s="88" t="s">
        <v>58</v>
      </c>
      <c r="D114" s="89">
        <v>0</v>
      </c>
      <c r="E114" s="89">
        <v>0</v>
      </c>
      <c r="F114" s="89"/>
      <c r="G114" s="89"/>
      <c r="H114" s="89"/>
      <c r="I114" s="89"/>
      <c r="J114" s="87"/>
      <c r="K114" s="87"/>
    </row>
    <row r="115" ht="15.3" customHeight="1" spans="1:11">
      <c r="A115" s="84" t="str">
        <f t="shared" si="8"/>
        <v>0</v>
      </c>
      <c r="B115" s="56">
        <v>2011304</v>
      </c>
      <c r="C115" s="90" t="s">
        <v>221</v>
      </c>
      <c r="D115" s="89">
        <v>0</v>
      </c>
      <c r="E115" s="89">
        <v>0</v>
      </c>
      <c r="F115" s="89"/>
      <c r="G115" s="89"/>
      <c r="H115" s="89"/>
      <c r="I115" s="89"/>
      <c r="J115" s="87"/>
      <c r="K115" s="87"/>
    </row>
    <row r="116" ht="15.3" customHeight="1" spans="1:11">
      <c r="A116" s="84" t="str">
        <f t="shared" si="8"/>
        <v>0</v>
      </c>
      <c r="B116" s="56">
        <v>2011305</v>
      </c>
      <c r="C116" s="90" t="s">
        <v>223</v>
      </c>
      <c r="D116" s="89">
        <v>0</v>
      </c>
      <c r="E116" s="89">
        <v>0</v>
      </c>
      <c r="F116" s="89"/>
      <c r="G116" s="89"/>
      <c r="H116" s="89"/>
      <c r="I116" s="89"/>
      <c r="J116" s="87"/>
      <c r="K116" s="87"/>
    </row>
    <row r="117" ht="15.3" customHeight="1" spans="1:11">
      <c r="A117" s="84" t="str">
        <f t="shared" si="8"/>
        <v>0</v>
      </c>
      <c r="B117" s="56">
        <v>2011306</v>
      </c>
      <c r="C117" s="90" t="s">
        <v>225</v>
      </c>
      <c r="D117" s="89">
        <v>0</v>
      </c>
      <c r="E117" s="89">
        <v>0</v>
      </c>
      <c r="F117" s="89"/>
      <c r="G117" s="89"/>
      <c r="H117" s="89"/>
      <c r="I117" s="89"/>
      <c r="J117" s="87"/>
      <c r="K117" s="87"/>
    </row>
    <row r="118" ht="15.3" customHeight="1" spans="1:11">
      <c r="A118" s="84" t="str">
        <f t="shared" si="8"/>
        <v>0</v>
      </c>
      <c r="B118" s="56">
        <v>2011307</v>
      </c>
      <c r="C118" s="88" t="s">
        <v>227</v>
      </c>
      <c r="D118" s="89">
        <v>0</v>
      </c>
      <c r="E118" s="89">
        <v>0</v>
      </c>
      <c r="F118" s="89"/>
      <c r="G118" s="89"/>
      <c r="H118" s="89"/>
      <c r="I118" s="89"/>
      <c r="J118" s="87"/>
      <c r="K118" s="87"/>
    </row>
    <row r="119" ht="15.3" customHeight="1" spans="1:11">
      <c r="A119" s="84" t="str">
        <f t="shared" si="8"/>
        <v>0</v>
      </c>
      <c r="B119" s="56">
        <v>2011308</v>
      </c>
      <c r="C119" s="88" t="s">
        <v>229</v>
      </c>
      <c r="D119" s="89">
        <v>1398</v>
      </c>
      <c r="E119" s="89">
        <v>1000</v>
      </c>
      <c r="F119" s="89"/>
      <c r="G119" s="89"/>
      <c r="H119" s="89">
        <v>398</v>
      </c>
      <c r="I119" s="89"/>
      <c r="J119" s="87"/>
      <c r="K119" s="87"/>
    </row>
    <row r="120" ht="15.3" customHeight="1" spans="1:11">
      <c r="A120" s="84" t="str">
        <f t="shared" si="8"/>
        <v>5</v>
      </c>
      <c r="B120" s="56">
        <v>2011350</v>
      </c>
      <c r="C120" s="88" t="s">
        <v>72</v>
      </c>
      <c r="D120" s="89">
        <v>0</v>
      </c>
      <c r="E120" s="89">
        <v>0</v>
      </c>
      <c r="F120" s="89"/>
      <c r="G120" s="89"/>
      <c r="H120" s="89"/>
      <c r="I120" s="89"/>
      <c r="J120" s="87"/>
      <c r="K120" s="87"/>
    </row>
    <row r="121" ht="15.3" customHeight="1" spans="1:11">
      <c r="A121" s="84" t="str">
        <f t="shared" si="8"/>
        <v>9</v>
      </c>
      <c r="B121" s="56">
        <v>2011399</v>
      </c>
      <c r="C121" s="90" t="s">
        <v>232</v>
      </c>
      <c r="D121" s="89">
        <v>201</v>
      </c>
      <c r="E121" s="89">
        <v>194</v>
      </c>
      <c r="F121" s="89"/>
      <c r="G121" s="89"/>
      <c r="H121" s="89">
        <v>7</v>
      </c>
      <c r="I121" s="89"/>
      <c r="J121" s="87"/>
      <c r="K121" s="87"/>
    </row>
    <row r="122" ht="15.3" customHeight="1" spans="1:11">
      <c r="A122" s="84" t="str">
        <f t="shared" si="8"/>
        <v/>
      </c>
      <c r="B122" s="56">
        <v>20114</v>
      </c>
      <c r="C122" s="90" t="s">
        <v>234</v>
      </c>
      <c r="D122" s="53">
        <f t="shared" ref="D122:I122" si="14">SUM(D123:D133)</f>
        <v>9</v>
      </c>
      <c r="E122" s="53">
        <f t="shared" si="14"/>
        <v>2</v>
      </c>
      <c r="F122" s="53">
        <f t="shared" si="14"/>
        <v>0</v>
      </c>
      <c r="G122" s="53">
        <f t="shared" si="14"/>
        <v>0</v>
      </c>
      <c r="H122" s="53">
        <f t="shared" si="14"/>
        <v>7</v>
      </c>
      <c r="I122" s="53">
        <f t="shared" si="14"/>
        <v>0</v>
      </c>
      <c r="J122" s="87"/>
      <c r="K122" s="87"/>
    </row>
    <row r="123" ht="15.3" customHeight="1" spans="1:11">
      <c r="A123" s="84" t="str">
        <f t="shared" si="8"/>
        <v>0</v>
      </c>
      <c r="B123" s="56">
        <v>2011401</v>
      </c>
      <c r="C123" s="90" t="s">
        <v>54</v>
      </c>
      <c r="D123" s="89">
        <v>0</v>
      </c>
      <c r="E123" s="89">
        <v>0</v>
      </c>
      <c r="F123" s="89"/>
      <c r="G123" s="89"/>
      <c r="H123" s="89"/>
      <c r="I123" s="89"/>
      <c r="J123" s="87"/>
      <c r="K123" s="87"/>
    </row>
    <row r="124" ht="15.3" customHeight="1" spans="1:11">
      <c r="A124" s="84" t="str">
        <f t="shared" si="8"/>
        <v>0</v>
      </c>
      <c r="B124" s="56">
        <v>2011402</v>
      </c>
      <c r="C124" s="85" t="s">
        <v>56</v>
      </c>
      <c r="D124" s="89">
        <v>0</v>
      </c>
      <c r="E124" s="89">
        <v>0</v>
      </c>
      <c r="F124" s="89"/>
      <c r="G124" s="89"/>
      <c r="H124" s="89"/>
      <c r="I124" s="89"/>
      <c r="J124" s="87"/>
      <c r="K124" s="87"/>
    </row>
    <row r="125" ht="15.3" customHeight="1" spans="1:11">
      <c r="A125" s="84" t="str">
        <f t="shared" si="8"/>
        <v>0</v>
      </c>
      <c r="B125" s="56">
        <v>2011403</v>
      </c>
      <c r="C125" s="88" t="s">
        <v>58</v>
      </c>
      <c r="D125" s="89">
        <v>0</v>
      </c>
      <c r="E125" s="89">
        <v>0</v>
      </c>
      <c r="F125" s="89"/>
      <c r="G125" s="89"/>
      <c r="H125" s="89"/>
      <c r="I125" s="89"/>
      <c r="J125" s="87"/>
      <c r="K125" s="87"/>
    </row>
    <row r="126" ht="15.3" customHeight="1" spans="1:11">
      <c r="A126" s="84" t="str">
        <f t="shared" si="8"/>
        <v>0</v>
      </c>
      <c r="B126" s="56">
        <v>2011404</v>
      </c>
      <c r="C126" s="88" t="s">
        <v>236</v>
      </c>
      <c r="D126" s="89">
        <v>0</v>
      </c>
      <c r="E126" s="89">
        <v>0</v>
      </c>
      <c r="F126" s="89"/>
      <c r="G126" s="89"/>
      <c r="H126" s="89"/>
      <c r="I126" s="89"/>
      <c r="J126" s="87"/>
      <c r="K126" s="87"/>
    </row>
    <row r="127" ht="15.3" customHeight="1" spans="1:11">
      <c r="A127" s="84" t="str">
        <f t="shared" si="8"/>
        <v>0</v>
      </c>
      <c r="B127" s="56">
        <v>2011405</v>
      </c>
      <c r="C127" s="88" t="s">
        <v>237</v>
      </c>
      <c r="D127" s="89">
        <v>0</v>
      </c>
      <c r="E127" s="89">
        <v>0</v>
      </c>
      <c r="F127" s="89"/>
      <c r="G127" s="89"/>
      <c r="H127" s="89"/>
      <c r="I127" s="89"/>
      <c r="J127" s="87"/>
      <c r="K127" s="87"/>
    </row>
    <row r="128" ht="15.3" customHeight="1" spans="1:11">
      <c r="A128" s="84" t="str">
        <f t="shared" si="8"/>
        <v>0</v>
      </c>
      <c r="B128" s="56">
        <v>2011408</v>
      </c>
      <c r="C128" s="90" t="s">
        <v>238</v>
      </c>
      <c r="D128" s="89">
        <v>0</v>
      </c>
      <c r="E128" s="89">
        <v>0</v>
      </c>
      <c r="F128" s="89"/>
      <c r="G128" s="89"/>
      <c r="H128" s="89"/>
      <c r="I128" s="89"/>
      <c r="J128" s="87"/>
      <c r="K128" s="87"/>
    </row>
    <row r="129" ht="15.3" customHeight="1" spans="1:11">
      <c r="A129" s="84" t="str">
        <f t="shared" si="8"/>
        <v>0</v>
      </c>
      <c r="B129" s="56">
        <v>2011409</v>
      </c>
      <c r="C129" s="88" t="s">
        <v>240</v>
      </c>
      <c r="D129" s="89">
        <v>9</v>
      </c>
      <c r="E129" s="89">
        <v>2</v>
      </c>
      <c r="F129" s="89"/>
      <c r="G129" s="89"/>
      <c r="H129" s="89">
        <v>7</v>
      </c>
      <c r="I129" s="89"/>
      <c r="J129" s="87"/>
      <c r="K129" s="87"/>
    </row>
    <row r="130" ht="15.3" customHeight="1" spans="1:11">
      <c r="A130" s="84" t="str">
        <f t="shared" si="8"/>
        <v>1</v>
      </c>
      <c r="B130" s="56">
        <v>2011410</v>
      </c>
      <c r="C130" s="88" t="s">
        <v>242</v>
      </c>
      <c r="D130" s="89">
        <v>0</v>
      </c>
      <c r="E130" s="89">
        <v>0</v>
      </c>
      <c r="F130" s="89"/>
      <c r="G130" s="89"/>
      <c r="H130" s="89"/>
      <c r="I130" s="89"/>
      <c r="J130" s="87"/>
      <c r="K130" s="87"/>
    </row>
    <row r="131" ht="15.3" customHeight="1" spans="1:11">
      <c r="A131" s="84" t="str">
        <f t="shared" si="8"/>
        <v>1</v>
      </c>
      <c r="B131" s="56">
        <v>2011411</v>
      </c>
      <c r="C131" s="88" t="s">
        <v>244</v>
      </c>
      <c r="D131" s="89">
        <v>0</v>
      </c>
      <c r="E131" s="89">
        <v>0</v>
      </c>
      <c r="F131" s="89"/>
      <c r="G131" s="89"/>
      <c r="H131" s="89"/>
      <c r="I131" s="89"/>
      <c r="J131" s="87"/>
      <c r="K131" s="87"/>
    </row>
    <row r="132" ht="15.3" customHeight="1" spans="1:11">
      <c r="A132" s="84" t="str">
        <f t="shared" si="8"/>
        <v>5</v>
      </c>
      <c r="B132" s="56">
        <v>2011450</v>
      </c>
      <c r="C132" s="88" t="s">
        <v>72</v>
      </c>
      <c r="D132" s="89">
        <v>0</v>
      </c>
      <c r="E132" s="89">
        <v>0</v>
      </c>
      <c r="F132" s="89"/>
      <c r="G132" s="89"/>
      <c r="H132" s="89"/>
      <c r="I132" s="89"/>
      <c r="J132" s="87"/>
      <c r="K132" s="87"/>
    </row>
    <row r="133" ht="15.3" customHeight="1" spans="1:11">
      <c r="A133" s="84" t="str">
        <f t="shared" si="8"/>
        <v>9</v>
      </c>
      <c r="B133" s="56">
        <v>2011499</v>
      </c>
      <c r="C133" s="88" t="s">
        <v>247</v>
      </c>
      <c r="D133" s="89">
        <v>0</v>
      </c>
      <c r="E133" s="89">
        <v>0</v>
      </c>
      <c r="F133" s="89"/>
      <c r="G133" s="89"/>
      <c r="H133" s="89"/>
      <c r="I133" s="89"/>
      <c r="J133" s="87"/>
      <c r="K133" s="87"/>
    </row>
    <row r="134" ht="15.3" customHeight="1" spans="1:11">
      <c r="A134" s="84" t="str">
        <f t="shared" ref="A134:A197" si="15">MID(B134,6,1)</f>
        <v/>
      </c>
      <c r="B134" s="56">
        <v>20123</v>
      </c>
      <c r="C134" s="88" t="s">
        <v>249</v>
      </c>
      <c r="D134" s="53">
        <f t="shared" ref="D134:I134" si="16">SUM(D135:D140)</f>
        <v>69</v>
      </c>
      <c r="E134" s="53">
        <f t="shared" si="16"/>
        <v>69</v>
      </c>
      <c r="F134" s="53">
        <f t="shared" si="16"/>
        <v>0</v>
      </c>
      <c r="G134" s="53">
        <f t="shared" si="16"/>
        <v>0</v>
      </c>
      <c r="H134" s="53">
        <f t="shared" si="16"/>
        <v>0</v>
      </c>
      <c r="I134" s="53">
        <f t="shared" si="16"/>
        <v>0</v>
      </c>
      <c r="J134" s="87"/>
      <c r="K134" s="87"/>
    </row>
    <row r="135" ht="15.3" customHeight="1" spans="1:11">
      <c r="A135" s="84" t="str">
        <f t="shared" si="15"/>
        <v>0</v>
      </c>
      <c r="B135" s="56">
        <v>2012301</v>
      </c>
      <c r="C135" s="88" t="s">
        <v>54</v>
      </c>
      <c r="D135" s="89">
        <v>60</v>
      </c>
      <c r="E135" s="89">
        <v>60</v>
      </c>
      <c r="F135" s="89"/>
      <c r="G135" s="89"/>
      <c r="H135" s="89"/>
      <c r="I135" s="89"/>
      <c r="J135" s="87"/>
      <c r="K135" s="87"/>
    </row>
    <row r="136" ht="15.3" customHeight="1" spans="1:11">
      <c r="A136" s="84" t="str">
        <f t="shared" si="15"/>
        <v>0</v>
      </c>
      <c r="B136" s="56">
        <v>2012302</v>
      </c>
      <c r="C136" s="88" t="s">
        <v>56</v>
      </c>
      <c r="D136" s="89">
        <v>9</v>
      </c>
      <c r="E136" s="89">
        <v>9</v>
      </c>
      <c r="F136" s="89"/>
      <c r="G136" s="89"/>
      <c r="H136" s="89"/>
      <c r="I136" s="89"/>
      <c r="J136" s="87"/>
      <c r="K136" s="87"/>
    </row>
    <row r="137" ht="15.3" customHeight="1" spans="1:11">
      <c r="A137" s="84" t="str">
        <f t="shared" si="15"/>
        <v>0</v>
      </c>
      <c r="B137" s="56">
        <v>2012303</v>
      </c>
      <c r="C137" s="90" t="s">
        <v>58</v>
      </c>
      <c r="D137" s="89">
        <v>0</v>
      </c>
      <c r="E137" s="89">
        <v>0</v>
      </c>
      <c r="F137" s="89"/>
      <c r="G137" s="89"/>
      <c r="H137" s="89"/>
      <c r="I137" s="89"/>
      <c r="J137" s="87"/>
      <c r="K137" s="87"/>
    </row>
    <row r="138" ht="15.3" customHeight="1" spans="1:11">
      <c r="A138" s="84" t="str">
        <f t="shared" si="15"/>
        <v>0</v>
      </c>
      <c r="B138" s="56">
        <v>2012304</v>
      </c>
      <c r="C138" s="90" t="s">
        <v>254</v>
      </c>
      <c r="D138" s="89">
        <v>0</v>
      </c>
      <c r="E138" s="89">
        <v>0</v>
      </c>
      <c r="F138" s="89"/>
      <c r="G138" s="89"/>
      <c r="H138" s="89"/>
      <c r="I138" s="89"/>
      <c r="J138" s="87"/>
      <c r="K138" s="87"/>
    </row>
    <row r="139" ht="15.3" customHeight="1" spans="1:11">
      <c r="A139" s="84" t="str">
        <f t="shared" si="15"/>
        <v>5</v>
      </c>
      <c r="B139" s="56">
        <v>2012350</v>
      </c>
      <c r="C139" s="90" t="s">
        <v>72</v>
      </c>
      <c r="D139" s="89">
        <v>0</v>
      </c>
      <c r="E139" s="89">
        <v>0</v>
      </c>
      <c r="F139" s="89"/>
      <c r="G139" s="89"/>
      <c r="H139" s="89"/>
      <c r="I139" s="89"/>
      <c r="J139" s="87"/>
      <c r="K139" s="87"/>
    </row>
    <row r="140" ht="15.3" customHeight="1" spans="1:11">
      <c r="A140" s="84" t="str">
        <f t="shared" si="15"/>
        <v>9</v>
      </c>
      <c r="B140" s="56">
        <v>2012399</v>
      </c>
      <c r="C140" s="85" t="s">
        <v>257</v>
      </c>
      <c r="D140" s="89">
        <v>0</v>
      </c>
      <c r="E140" s="89">
        <v>0</v>
      </c>
      <c r="F140" s="89"/>
      <c r="G140" s="89"/>
      <c r="H140" s="89"/>
      <c r="I140" s="89"/>
      <c r="J140" s="87"/>
      <c r="K140" s="87"/>
    </row>
    <row r="141" ht="15.3" customHeight="1" spans="1:11">
      <c r="A141" s="84" t="str">
        <f t="shared" si="15"/>
        <v/>
      </c>
      <c r="B141" s="56">
        <v>20125</v>
      </c>
      <c r="C141" s="88" t="s">
        <v>259</v>
      </c>
      <c r="D141" s="53">
        <f t="shared" ref="D141:I141" si="17">SUM(D142:D148)</f>
        <v>0</v>
      </c>
      <c r="E141" s="53">
        <f t="shared" si="17"/>
        <v>0</v>
      </c>
      <c r="F141" s="53">
        <f t="shared" si="17"/>
        <v>0</v>
      </c>
      <c r="G141" s="53">
        <f t="shared" si="17"/>
        <v>0</v>
      </c>
      <c r="H141" s="53">
        <f t="shared" si="17"/>
        <v>0</v>
      </c>
      <c r="I141" s="53">
        <f t="shared" si="17"/>
        <v>0</v>
      </c>
      <c r="J141" s="87"/>
      <c r="K141" s="87"/>
    </row>
    <row r="142" ht="15.3" customHeight="1" spans="1:11">
      <c r="A142" s="84" t="str">
        <f t="shared" si="15"/>
        <v>0</v>
      </c>
      <c r="B142" s="56">
        <v>2012501</v>
      </c>
      <c r="C142" s="88" t="s">
        <v>54</v>
      </c>
      <c r="D142" s="89">
        <v>0</v>
      </c>
      <c r="E142" s="89">
        <v>0</v>
      </c>
      <c r="F142" s="89"/>
      <c r="G142" s="89"/>
      <c r="H142" s="89"/>
      <c r="I142" s="89"/>
      <c r="J142" s="87"/>
      <c r="K142" s="87"/>
    </row>
    <row r="143" ht="15.3" customHeight="1" spans="1:11">
      <c r="A143" s="84" t="str">
        <f t="shared" si="15"/>
        <v>0</v>
      </c>
      <c r="B143" s="56">
        <v>2012502</v>
      </c>
      <c r="C143" s="90" t="s">
        <v>56</v>
      </c>
      <c r="D143" s="89">
        <v>0</v>
      </c>
      <c r="E143" s="89">
        <v>0</v>
      </c>
      <c r="F143" s="89"/>
      <c r="G143" s="89"/>
      <c r="H143" s="89"/>
      <c r="I143" s="89"/>
      <c r="J143" s="87"/>
      <c r="K143" s="87"/>
    </row>
    <row r="144" ht="15.3" customHeight="1" spans="1:11">
      <c r="A144" s="84" t="str">
        <f t="shared" si="15"/>
        <v>0</v>
      </c>
      <c r="B144" s="56">
        <v>2012503</v>
      </c>
      <c r="C144" s="90" t="s">
        <v>58</v>
      </c>
      <c r="D144" s="89">
        <v>0</v>
      </c>
      <c r="E144" s="89">
        <v>0</v>
      </c>
      <c r="F144" s="89"/>
      <c r="G144" s="89"/>
      <c r="H144" s="89"/>
      <c r="I144" s="89"/>
      <c r="J144" s="87"/>
      <c r="K144" s="87"/>
    </row>
    <row r="145" ht="15.3" customHeight="1" spans="1:11">
      <c r="A145" s="84" t="str">
        <f t="shared" si="15"/>
        <v>0</v>
      </c>
      <c r="B145" s="56">
        <v>2012504</v>
      </c>
      <c r="C145" s="90" t="s">
        <v>264</v>
      </c>
      <c r="D145" s="89">
        <v>0</v>
      </c>
      <c r="E145" s="89">
        <v>0</v>
      </c>
      <c r="F145" s="89"/>
      <c r="G145" s="89"/>
      <c r="H145" s="89"/>
      <c r="I145" s="89"/>
      <c r="J145" s="87"/>
      <c r="K145" s="87"/>
    </row>
    <row r="146" ht="15.3" customHeight="1" spans="1:11">
      <c r="A146" s="84" t="str">
        <f t="shared" si="15"/>
        <v>0</v>
      </c>
      <c r="B146" s="56">
        <v>2012505</v>
      </c>
      <c r="C146" s="85" t="s">
        <v>266</v>
      </c>
      <c r="D146" s="89">
        <v>0</v>
      </c>
      <c r="E146" s="89">
        <v>0</v>
      </c>
      <c r="F146" s="89"/>
      <c r="G146" s="89"/>
      <c r="H146" s="89"/>
      <c r="I146" s="89"/>
      <c r="J146" s="87"/>
      <c r="K146" s="87"/>
    </row>
    <row r="147" ht="15.3" customHeight="1" spans="1:11">
      <c r="A147" s="84" t="str">
        <f t="shared" si="15"/>
        <v>5</v>
      </c>
      <c r="B147" s="56">
        <v>2012550</v>
      </c>
      <c r="C147" s="88" t="s">
        <v>72</v>
      </c>
      <c r="D147" s="89">
        <v>0</v>
      </c>
      <c r="E147" s="89">
        <v>0</v>
      </c>
      <c r="F147" s="89"/>
      <c r="G147" s="89"/>
      <c r="H147" s="89"/>
      <c r="I147" s="89"/>
      <c r="J147" s="87"/>
      <c r="K147" s="87"/>
    </row>
    <row r="148" ht="15.3" customHeight="1" spans="1:11">
      <c r="A148" s="84" t="str">
        <f t="shared" si="15"/>
        <v>9</v>
      </c>
      <c r="B148" s="56">
        <v>2012599</v>
      </c>
      <c r="C148" s="88" t="s">
        <v>269</v>
      </c>
      <c r="D148" s="89">
        <v>0</v>
      </c>
      <c r="E148" s="89">
        <v>0</v>
      </c>
      <c r="F148" s="89"/>
      <c r="G148" s="89"/>
      <c r="H148" s="89"/>
      <c r="I148" s="89"/>
      <c r="J148" s="87"/>
      <c r="K148" s="87"/>
    </row>
    <row r="149" ht="15.3" customHeight="1" spans="1:11">
      <c r="A149" s="84" t="str">
        <f t="shared" si="15"/>
        <v/>
      </c>
      <c r="B149" s="56">
        <v>20126</v>
      </c>
      <c r="C149" s="90" t="s">
        <v>271</v>
      </c>
      <c r="D149" s="53">
        <f t="shared" ref="D149:I149" si="18">SUM(D150:D154)</f>
        <v>129</v>
      </c>
      <c r="E149" s="53">
        <f t="shared" si="18"/>
        <v>129</v>
      </c>
      <c r="F149" s="53">
        <f t="shared" si="18"/>
        <v>0</v>
      </c>
      <c r="G149" s="53">
        <f t="shared" si="18"/>
        <v>0</v>
      </c>
      <c r="H149" s="53">
        <f t="shared" si="18"/>
        <v>0</v>
      </c>
      <c r="I149" s="53">
        <f t="shared" si="18"/>
        <v>0</v>
      </c>
      <c r="J149" s="87"/>
      <c r="K149" s="87"/>
    </row>
    <row r="150" ht="15.3" customHeight="1" spans="1:11">
      <c r="A150" s="84" t="str">
        <f t="shared" si="15"/>
        <v>0</v>
      </c>
      <c r="B150" s="56">
        <v>2012601</v>
      </c>
      <c r="C150" s="90" t="s">
        <v>54</v>
      </c>
      <c r="D150" s="89">
        <v>0</v>
      </c>
      <c r="E150" s="89">
        <v>0</v>
      </c>
      <c r="F150" s="89"/>
      <c r="G150" s="89"/>
      <c r="H150" s="89"/>
      <c r="I150" s="89"/>
      <c r="J150" s="87"/>
      <c r="K150" s="87"/>
    </row>
    <row r="151" ht="15.3" customHeight="1" spans="1:11">
      <c r="A151" s="84" t="str">
        <f t="shared" si="15"/>
        <v>0</v>
      </c>
      <c r="B151" s="56">
        <v>2012602</v>
      </c>
      <c r="C151" s="90" t="s">
        <v>56</v>
      </c>
      <c r="D151" s="89">
        <v>0</v>
      </c>
      <c r="E151" s="89">
        <v>0</v>
      </c>
      <c r="F151" s="89"/>
      <c r="G151" s="89"/>
      <c r="H151" s="89"/>
      <c r="I151" s="89"/>
      <c r="J151" s="87"/>
      <c r="K151" s="87"/>
    </row>
    <row r="152" ht="15.3" customHeight="1" spans="1:11">
      <c r="A152" s="84" t="str">
        <f t="shared" si="15"/>
        <v>0</v>
      </c>
      <c r="B152" s="56">
        <v>2012603</v>
      </c>
      <c r="C152" s="88" t="s">
        <v>58</v>
      </c>
      <c r="D152" s="89">
        <v>0</v>
      </c>
      <c r="E152" s="89">
        <v>0</v>
      </c>
      <c r="F152" s="89"/>
      <c r="G152" s="89"/>
      <c r="H152" s="89"/>
      <c r="I152" s="89"/>
      <c r="J152" s="87"/>
      <c r="K152" s="87"/>
    </row>
    <row r="153" ht="15.3" customHeight="1" spans="1:11">
      <c r="A153" s="84" t="str">
        <f t="shared" si="15"/>
        <v>0</v>
      </c>
      <c r="B153" s="56">
        <v>2012604</v>
      </c>
      <c r="C153" s="91" t="s">
        <v>276</v>
      </c>
      <c r="D153" s="89">
        <v>0</v>
      </c>
      <c r="E153" s="89">
        <v>0</v>
      </c>
      <c r="F153" s="89"/>
      <c r="G153" s="89"/>
      <c r="H153" s="89"/>
      <c r="I153" s="89"/>
      <c r="J153" s="87"/>
      <c r="K153" s="87"/>
    </row>
    <row r="154" ht="15.3" customHeight="1" spans="1:11">
      <c r="A154" s="84" t="str">
        <f t="shared" si="15"/>
        <v>9</v>
      </c>
      <c r="B154" s="56">
        <v>2012699</v>
      </c>
      <c r="C154" s="88" t="s">
        <v>278</v>
      </c>
      <c r="D154" s="89">
        <v>129</v>
      </c>
      <c r="E154" s="89">
        <v>129</v>
      </c>
      <c r="F154" s="89"/>
      <c r="G154" s="89"/>
      <c r="H154" s="89"/>
      <c r="I154" s="89"/>
      <c r="J154" s="87"/>
      <c r="K154" s="87"/>
    </row>
    <row r="155" ht="15.3" customHeight="1" spans="1:11">
      <c r="A155" s="84" t="str">
        <f t="shared" si="15"/>
        <v/>
      </c>
      <c r="B155" s="56">
        <v>20128</v>
      </c>
      <c r="C155" s="90" t="s">
        <v>280</v>
      </c>
      <c r="D155" s="53">
        <f t="shared" ref="D155:I155" si="19">SUM(D156:D161)</f>
        <v>80</v>
      </c>
      <c r="E155" s="53">
        <f t="shared" si="19"/>
        <v>79</v>
      </c>
      <c r="F155" s="53">
        <f t="shared" si="19"/>
        <v>0</v>
      </c>
      <c r="G155" s="53">
        <f t="shared" si="19"/>
        <v>0</v>
      </c>
      <c r="H155" s="53">
        <f t="shared" si="19"/>
        <v>1</v>
      </c>
      <c r="I155" s="53">
        <f t="shared" si="19"/>
        <v>0</v>
      </c>
      <c r="J155" s="87"/>
      <c r="K155" s="87"/>
    </row>
    <row r="156" ht="15.3" customHeight="1" spans="1:11">
      <c r="A156" s="84" t="str">
        <f t="shared" si="15"/>
        <v>0</v>
      </c>
      <c r="B156" s="56">
        <v>2012801</v>
      </c>
      <c r="C156" s="90" t="s">
        <v>54</v>
      </c>
      <c r="D156" s="89">
        <v>79</v>
      </c>
      <c r="E156" s="89">
        <v>79</v>
      </c>
      <c r="F156" s="89"/>
      <c r="G156" s="89"/>
      <c r="H156" s="89"/>
      <c r="I156" s="89"/>
      <c r="J156" s="87"/>
      <c r="K156" s="87"/>
    </row>
    <row r="157" ht="15.3" customHeight="1" spans="1:11">
      <c r="A157" s="84" t="str">
        <f t="shared" si="15"/>
        <v>0</v>
      </c>
      <c r="B157" s="56">
        <v>2012802</v>
      </c>
      <c r="C157" s="90" t="s">
        <v>56</v>
      </c>
      <c r="D157" s="89">
        <v>1</v>
      </c>
      <c r="E157" s="89">
        <v>0</v>
      </c>
      <c r="F157" s="89"/>
      <c r="G157" s="89"/>
      <c r="H157" s="89">
        <v>1</v>
      </c>
      <c r="I157" s="89"/>
      <c r="J157" s="87"/>
      <c r="K157" s="87"/>
    </row>
    <row r="158" ht="15.3" customHeight="1" spans="1:11">
      <c r="A158" s="84" t="str">
        <f t="shared" si="15"/>
        <v>0</v>
      </c>
      <c r="B158" s="56">
        <v>2012803</v>
      </c>
      <c r="C158" s="85" t="s">
        <v>58</v>
      </c>
      <c r="D158" s="89">
        <v>0</v>
      </c>
      <c r="E158" s="89">
        <v>0</v>
      </c>
      <c r="F158" s="89"/>
      <c r="G158" s="89"/>
      <c r="H158" s="89"/>
      <c r="I158" s="89"/>
      <c r="J158" s="87"/>
      <c r="K158" s="87"/>
    </row>
    <row r="159" ht="15.3" customHeight="1" spans="1:11">
      <c r="A159" s="84" t="str">
        <f t="shared" si="15"/>
        <v>0</v>
      </c>
      <c r="B159" s="56">
        <v>2012804</v>
      </c>
      <c r="C159" s="88" t="s">
        <v>85</v>
      </c>
      <c r="D159" s="94">
        <v>0</v>
      </c>
      <c r="E159" s="94">
        <v>0</v>
      </c>
      <c r="F159" s="94"/>
      <c r="G159" s="94"/>
      <c r="H159" s="94"/>
      <c r="I159" s="94"/>
      <c r="J159" s="87"/>
      <c r="K159" s="87"/>
    </row>
    <row r="160" ht="15.3" customHeight="1" spans="1:11">
      <c r="A160" s="84" t="str">
        <f t="shared" si="15"/>
        <v>5</v>
      </c>
      <c r="B160" s="56">
        <v>2012850</v>
      </c>
      <c r="C160" s="88" t="s">
        <v>72</v>
      </c>
      <c r="D160" s="89">
        <v>0</v>
      </c>
      <c r="E160" s="89">
        <v>0</v>
      </c>
      <c r="F160" s="89"/>
      <c r="G160" s="89"/>
      <c r="H160" s="89"/>
      <c r="I160" s="89"/>
      <c r="J160" s="87"/>
      <c r="K160" s="87"/>
    </row>
    <row r="161" ht="15.3" customHeight="1" spans="1:11">
      <c r="A161" s="84" t="str">
        <f t="shared" si="15"/>
        <v>9</v>
      </c>
      <c r="B161" s="56">
        <v>2012899</v>
      </c>
      <c r="C161" s="88" t="s">
        <v>286</v>
      </c>
      <c r="D161" s="89">
        <v>0</v>
      </c>
      <c r="E161" s="89">
        <v>0</v>
      </c>
      <c r="F161" s="89"/>
      <c r="G161" s="89"/>
      <c r="H161" s="89"/>
      <c r="I161" s="89"/>
      <c r="J161" s="87"/>
      <c r="K161" s="87"/>
    </row>
    <row r="162" ht="15.3" customHeight="1" spans="1:11">
      <c r="A162" s="84" t="str">
        <f t="shared" si="15"/>
        <v/>
      </c>
      <c r="B162" s="56">
        <v>20129</v>
      </c>
      <c r="C162" s="90" t="s">
        <v>288</v>
      </c>
      <c r="D162" s="53">
        <f t="shared" ref="D162:I162" si="20">SUM(D163:D168)</f>
        <v>920</v>
      </c>
      <c r="E162" s="53">
        <f t="shared" si="20"/>
        <v>411</v>
      </c>
      <c r="F162" s="53">
        <f t="shared" si="20"/>
        <v>54</v>
      </c>
      <c r="G162" s="53">
        <f t="shared" si="20"/>
        <v>437</v>
      </c>
      <c r="H162" s="53">
        <f t="shared" si="20"/>
        <v>18</v>
      </c>
      <c r="I162" s="53">
        <f t="shared" si="20"/>
        <v>0</v>
      </c>
      <c r="J162" s="87"/>
      <c r="K162" s="87"/>
    </row>
    <row r="163" ht="15.3" customHeight="1" spans="1:11">
      <c r="A163" s="84" t="str">
        <f t="shared" si="15"/>
        <v>0</v>
      </c>
      <c r="B163" s="56">
        <v>2012901</v>
      </c>
      <c r="C163" s="90" t="s">
        <v>54</v>
      </c>
      <c r="D163" s="89">
        <v>251</v>
      </c>
      <c r="E163" s="89">
        <v>251</v>
      </c>
      <c r="F163" s="89"/>
      <c r="G163" s="89"/>
      <c r="H163" s="89"/>
      <c r="I163" s="89"/>
      <c r="J163" s="87"/>
      <c r="K163" s="87"/>
    </row>
    <row r="164" ht="15.3" customHeight="1" spans="1:11">
      <c r="A164" s="84" t="str">
        <f t="shared" si="15"/>
        <v>0</v>
      </c>
      <c r="B164" s="56">
        <v>2012902</v>
      </c>
      <c r="C164" s="90" t="s">
        <v>56</v>
      </c>
      <c r="D164" s="89">
        <v>91</v>
      </c>
      <c r="E164" s="89">
        <v>27</v>
      </c>
      <c r="F164" s="89">
        <v>54</v>
      </c>
      <c r="G164" s="89"/>
      <c r="H164" s="89">
        <v>10</v>
      </c>
      <c r="I164" s="89"/>
      <c r="J164" s="87"/>
      <c r="K164" s="87"/>
    </row>
    <row r="165" ht="15.3" customHeight="1" spans="1:11">
      <c r="A165" s="84" t="str">
        <f t="shared" si="15"/>
        <v>0</v>
      </c>
      <c r="B165" s="56">
        <v>2012903</v>
      </c>
      <c r="C165" s="88" t="s">
        <v>58</v>
      </c>
      <c r="D165" s="89">
        <v>0</v>
      </c>
      <c r="E165" s="89">
        <v>0</v>
      </c>
      <c r="F165" s="89"/>
      <c r="G165" s="89"/>
      <c r="H165" s="89"/>
      <c r="I165" s="89"/>
      <c r="J165" s="87"/>
      <c r="K165" s="87"/>
    </row>
    <row r="166" ht="15.3" customHeight="1" spans="1:11">
      <c r="A166" s="84" t="str">
        <f t="shared" si="15"/>
        <v>0</v>
      </c>
      <c r="B166" s="56">
        <v>2012906</v>
      </c>
      <c r="C166" s="88" t="s">
        <v>293</v>
      </c>
      <c r="D166" s="89">
        <v>0</v>
      </c>
      <c r="E166" s="89">
        <v>0</v>
      </c>
      <c r="F166" s="89"/>
      <c r="G166" s="89"/>
      <c r="H166" s="89"/>
      <c r="I166" s="89"/>
      <c r="J166" s="87"/>
      <c r="K166" s="87"/>
    </row>
    <row r="167" ht="15.3" customHeight="1" spans="1:11">
      <c r="A167" s="84" t="str">
        <f t="shared" si="15"/>
        <v>5</v>
      </c>
      <c r="B167" s="56">
        <v>2012950</v>
      </c>
      <c r="C167" s="90" t="s">
        <v>72</v>
      </c>
      <c r="D167" s="89">
        <v>0</v>
      </c>
      <c r="E167" s="89">
        <v>0</v>
      </c>
      <c r="F167" s="89"/>
      <c r="G167" s="89"/>
      <c r="H167" s="89"/>
      <c r="I167" s="89"/>
      <c r="J167" s="87"/>
      <c r="K167" s="87"/>
    </row>
    <row r="168" ht="15.3" customHeight="1" spans="1:11">
      <c r="A168" s="84" t="str">
        <f t="shared" si="15"/>
        <v>9</v>
      </c>
      <c r="B168" s="56">
        <v>2012999</v>
      </c>
      <c r="C168" s="90" t="s">
        <v>296</v>
      </c>
      <c r="D168" s="89">
        <v>578</v>
      </c>
      <c r="E168" s="89">
        <v>133</v>
      </c>
      <c r="F168" s="89"/>
      <c r="G168" s="89">
        <v>437</v>
      </c>
      <c r="H168" s="89">
        <v>8</v>
      </c>
      <c r="I168" s="89"/>
      <c r="J168" s="87"/>
      <c r="K168" s="87"/>
    </row>
    <row r="169" ht="15.3" customHeight="1" spans="1:11">
      <c r="A169" s="84" t="str">
        <f t="shared" si="15"/>
        <v/>
      </c>
      <c r="B169" s="56">
        <v>20131</v>
      </c>
      <c r="C169" s="90" t="s">
        <v>298</v>
      </c>
      <c r="D169" s="53">
        <f t="shared" ref="D169:I169" si="21">SUM(D170:D175)</f>
        <v>1163</v>
      </c>
      <c r="E169" s="53">
        <f t="shared" si="21"/>
        <v>1162</v>
      </c>
      <c r="F169" s="53">
        <f t="shared" si="21"/>
        <v>0</v>
      </c>
      <c r="G169" s="53">
        <f t="shared" si="21"/>
        <v>0</v>
      </c>
      <c r="H169" s="53">
        <f t="shared" si="21"/>
        <v>1</v>
      </c>
      <c r="I169" s="53">
        <f t="shared" si="21"/>
        <v>0</v>
      </c>
      <c r="J169" s="87"/>
      <c r="K169" s="87"/>
    </row>
    <row r="170" ht="15.3" customHeight="1" spans="1:11">
      <c r="A170" s="84" t="str">
        <f t="shared" si="15"/>
        <v>0</v>
      </c>
      <c r="B170" s="56">
        <v>2013101</v>
      </c>
      <c r="C170" s="90" t="s">
        <v>54</v>
      </c>
      <c r="D170" s="89">
        <v>616</v>
      </c>
      <c r="E170" s="89">
        <v>616</v>
      </c>
      <c r="F170" s="89"/>
      <c r="G170" s="89"/>
      <c r="H170" s="89"/>
      <c r="I170" s="89"/>
      <c r="J170" s="87"/>
      <c r="K170" s="87"/>
    </row>
    <row r="171" ht="15.3" customHeight="1" spans="1:11">
      <c r="A171" s="84" t="str">
        <f t="shared" si="15"/>
        <v>0</v>
      </c>
      <c r="B171" s="56">
        <v>2013102</v>
      </c>
      <c r="C171" s="88" t="s">
        <v>56</v>
      </c>
      <c r="D171" s="89">
        <v>448</v>
      </c>
      <c r="E171" s="89">
        <v>447</v>
      </c>
      <c r="F171" s="89"/>
      <c r="G171" s="89"/>
      <c r="H171" s="89">
        <v>1</v>
      </c>
      <c r="I171" s="89"/>
      <c r="J171" s="87"/>
      <c r="K171" s="87"/>
    </row>
    <row r="172" ht="15.3" customHeight="1" spans="1:11">
      <c r="A172" s="84" t="str">
        <f t="shared" si="15"/>
        <v>0</v>
      </c>
      <c r="B172" s="56">
        <v>2013103</v>
      </c>
      <c r="C172" s="88" t="s">
        <v>58</v>
      </c>
      <c r="D172" s="89">
        <v>0</v>
      </c>
      <c r="E172" s="89">
        <v>0</v>
      </c>
      <c r="F172" s="89"/>
      <c r="G172" s="89"/>
      <c r="H172" s="89"/>
      <c r="I172" s="89"/>
      <c r="J172" s="87"/>
      <c r="K172" s="87"/>
    </row>
    <row r="173" ht="15.3" customHeight="1" spans="1:11">
      <c r="A173" s="84" t="str">
        <f t="shared" si="15"/>
        <v>0</v>
      </c>
      <c r="B173" s="56">
        <v>2013105</v>
      </c>
      <c r="C173" s="88" t="s">
        <v>303</v>
      </c>
      <c r="D173" s="89">
        <v>99</v>
      </c>
      <c r="E173" s="89">
        <v>99</v>
      </c>
      <c r="F173" s="89"/>
      <c r="G173" s="89"/>
      <c r="H173" s="89"/>
      <c r="I173" s="89"/>
      <c r="J173" s="87"/>
      <c r="K173" s="87"/>
    </row>
    <row r="174" ht="15.3" customHeight="1" spans="1:11">
      <c r="A174" s="84" t="str">
        <f t="shared" si="15"/>
        <v>5</v>
      </c>
      <c r="B174" s="56">
        <v>2013150</v>
      </c>
      <c r="C174" s="90" t="s">
        <v>72</v>
      </c>
      <c r="D174" s="89">
        <v>0</v>
      </c>
      <c r="E174" s="89">
        <v>0</v>
      </c>
      <c r="F174" s="89"/>
      <c r="G174" s="89"/>
      <c r="H174" s="89"/>
      <c r="I174" s="89"/>
      <c r="J174" s="87"/>
      <c r="K174" s="87"/>
    </row>
    <row r="175" ht="15.3" customHeight="1" spans="1:11">
      <c r="A175" s="84" t="str">
        <f t="shared" si="15"/>
        <v>9</v>
      </c>
      <c r="B175" s="56">
        <v>2013199</v>
      </c>
      <c r="C175" s="90" t="s">
        <v>306</v>
      </c>
      <c r="D175" s="89">
        <v>0</v>
      </c>
      <c r="E175" s="89">
        <v>0</v>
      </c>
      <c r="F175" s="89"/>
      <c r="G175" s="89"/>
      <c r="H175" s="89"/>
      <c r="I175" s="89"/>
      <c r="J175" s="87"/>
      <c r="K175" s="87"/>
    </row>
    <row r="176" ht="15.3" customHeight="1" spans="1:11">
      <c r="A176" s="84" t="str">
        <f t="shared" si="15"/>
        <v/>
      </c>
      <c r="B176" s="56">
        <v>20132</v>
      </c>
      <c r="C176" s="90" t="s">
        <v>308</v>
      </c>
      <c r="D176" s="53">
        <f t="shared" ref="D176:I176" si="22">SUM(D177:D182)</f>
        <v>657</v>
      </c>
      <c r="E176" s="53">
        <f t="shared" si="22"/>
        <v>599</v>
      </c>
      <c r="F176" s="53">
        <f t="shared" si="22"/>
        <v>0</v>
      </c>
      <c r="G176" s="53">
        <f t="shared" si="22"/>
        <v>0</v>
      </c>
      <c r="H176" s="53">
        <f t="shared" si="22"/>
        <v>58</v>
      </c>
      <c r="I176" s="53">
        <f t="shared" si="22"/>
        <v>0</v>
      </c>
      <c r="J176" s="87"/>
      <c r="K176" s="87"/>
    </row>
    <row r="177" ht="15.3" customHeight="1" spans="1:11">
      <c r="A177" s="84" t="str">
        <f t="shared" si="15"/>
        <v>0</v>
      </c>
      <c r="B177" s="56">
        <v>2013201</v>
      </c>
      <c r="C177" s="88" t="s">
        <v>54</v>
      </c>
      <c r="D177" s="89">
        <v>213</v>
      </c>
      <c r="E177" s="89">
        <v>213</v>
      </c>
      <c r="F177" s="89"/>
      <c r="G177" s="89"/>
      <c r="H177" s="89"/>
      <c r="I177" s="89"/>
      <c r="J177" s="87"/>
      <c r="K177" s="87"/>
    </row>
    <row r="178" ht="15.3" customHeight="1" spans="1:11">
      <c r="A178" s="84" t="str">
        <f t="shared" si="15"/>
        <v>0</v>
      </c>
      <c r="B178" s="56">
        <v>2013202</v>
      </c>
      <c r="C178" s="88" t="s">
        <v>56</v>
      </c>
      <c r="D178" s="89">
        <v>407</v>
      </c>
      <c r="E178" s="89">
        <v>357</v>
      </c>
      <c r="F178" s="89"/>
      <c r="G178" s="89"/>
      <c r="H178" s="89">
        <v>50</v>
      </c>
      <c r="I178" s="89"/>
      <c r="J178" s="87"/>
      <c r="K178" s="87"/>
    </row>
    <row r="179" ht="15.3" customHeight="1" spans="1:11">
      <c r="A179" s="84" t="str">
        <f t="shared" si="15"/>
        <v>0</v>
      </c>
      <c r="B179" s="56">
        <v>2013203</v>
      </c>
      <c r="C179" s="88" t="s">
        <v>58</v>
      </c>
      <c r="D179" s="89">
        <v>0</v>
      </c>
      <c r="E179" s="89">
        <v>0</v>
      </c>
      <c r="F179" s="89"/>
      <c r="G179" s="89"/>
      <c r="H179" s="89"/>
      <c r="I179" s="89"/>
      <c r="J179" s="87"/>
      <c r="K179" s="87"/>
    </row>
    <row r="180" ht="15.3" customHeight="1" spans="1:11">
      <c r="A180" s="84" t="str">
        <f t="shared" si="15"/>
        <v>0</v>
      </c>
      <c r="B180" s="56">
        <v>2013204</v>
      </c>
      <c r="C180" s="88" t="s">
        <v>313</v>
      </c>
      <c r="D180" s="89">
        <v>0</v>
      </c>
      <c r="E180" s="89">
        <v>0</v>
      </c>
      <c r="F180" s="89"/>
      <c r="G180" s="89"/>
      <c r="H180" s="89"/>
      <c r="I180" s="89"/>
      <c r="J180" s="87"/>
      <c r="K180" s="87"/>
    </row>
    <row r="181" ht="15.3" customHeight="1" spans="1:11">
      <c r="A181" s="84" t="str">
        <f t="shared" si="15"/>
        <v>5</v>
      </c>
      <c r="B181" s="56">
        <v>2013250</v>
      </c>
      <c r="C181" s="88" t="s">
        <v>72</v>
      </c>
      <c r="D181" s="89">
        <v>0</v>
      </c>
      <c r="E181" s="89">
        <v>0</v>
      </c>
      <c r="F181" s="89"/>
      <c r="G181" s="89"/>
      <c r="H181" s="89"/>
      <c r="I181" s="89"/>
      <c r="J181" s="87"/>
      <c r="K181" s="87"/>
    </row>
    <row r="182" ht="15.3" customHeight="1" spans="1:11">
      <c r="A182" s="84" t="str">
        <f t="shared" si="15"/>
        <v>9</v>
      </c>
      <c r="B182" s="56">
        <v>2013299</v>
      </c>
      <c r="C182" s="90" t="s">
        <v>316</v>
      </c>
      <c r="D182" s="89">
        <v>37</v>
      </c>
      <c r="E182" s="89">
        <v>29</v>
      </c>
      <c r="F182" s="89"/>
      <c r="G182" s="89"/>
      <c r="H182" s="89">
        <v>8</v>
      </c>
      <c r="I182" s="89"/>
      <c r="J182" s="87"/>
      <c r="K182" s="87"/>
    </row>
    <row r="183" ht="15.3" customHeight="1" spans="1:11">
      <c r="A183" s="84" t="str">
        <f t="shared" si="15"/>
        <v/>
      </c>
      <c r="B183" s="56">
        <v>20133</v>
      </c>
      <c r="C183" s="90" t="s">
        <v>318</v>
      </c>
      <c r="D183" s="53">
        <f t="shared" ref="D183:I183" si="23">SUM(D184:D189)</f>
        <v>1217</v>
      </c>
      <c r="E183" s="53">
        <f t="shared" si="23"/>
        <v>1200</v>
      </c>
      <c r="F183" s="53">
        <f t="shared" si="23"/>
        <v>0</v>
      </c>
      <c r="G183" s="53">
        <f t="shared" si="23"/>
        <v>5</v>
      </c>
      <c r="H183" s="53">
        <f t="shared" si="23"/>
        <v>12</v>
      </c>
      <c r="I183" s="53">
        <f t="shared" si="23"/>
        <v>0</v>
      </c>
      <c r="J183" s="87"/>
      <c r="K183" s="87"/>
    </row>
    <row r="184" ht="15.3" customHeight="1" spans="1:11">
      <c r="A184" s="84" t="str">
        <f t="shared" si="15"/>
        <v>0</v>
      </c>
      <c r="B184" s="56">
        <v>2013301</v>
      </c>
      <c r="C184" s="85" t="s">
        <v>54</v>
      </c>
      <c r="D184" s="89">
        <v>201</v>
      </c>
      <c r="E184" s="89">
        <v>201</v>
      </c>
      <c r="F184" s="89"/>
      <c r="G184" s="89"/>
      <c r="H184" s="89"/>
      <c r="I184" s="89"/>
      <c r="J184" s="87"/>
      <c r="K184" s="87"/>
    </row>
    <row r="185" ht="15.3" customHeight="1" spans="1:11">
      <c r="A185" s="84" t="str">
        <f t="shared" si="15"/>
        <v>0</v>
      </c>
      <c r="B185" s="56">
        <v>2013302</v>
      </c>
      <c r="C185" s="88" t="s">
        <v>56</v>
      </c>
      <c r="D185" s="89">
        <v>495</v>
      </c>
      <c r="E185" s="89">
        <v>481</v>
      </c>
      <c r="F185" s="89"/>
      <c r="G185" s="89">
        <v>5</v>
      </c>
      <c r="H185" s="89">
        <v>9</v>
      </c>
      <c r="I185" s="89"/>
      <c r="J185" s="87"/>
      <c r="K185" s="87"/>
    </row>
    <row r="186" ht="15.3" customHeight="1" spans="1:11">
      <c r="A186" s="84" t="str">
        <f t="shared" si="15"/>
        <v>0</v>
      </c>
      <c r="B186" s="56">
        <v>2013303</v>
      </c>
      <c r="C186" s="88" t="s">
        <v>58</v>
      </c>
      <c r="D186" s="89">
        <v>0</v>
      </c>
      <c r="E186" s="89">
        <v>0</v>
      </c>
      <c r="F186" s="89"/>
      <c r="G186" s="89"/>
      <c r="H186" s="89"/>
      <c r="I186" s="89"/>
      <c r="J186" s="87"/>
      <c r="K186" s="87"/>
    </row>
    <row r="187" ht="15.3" customHeight="1" spans="1:11">
      <c r="A187" s="84" t="str">
        <f t="shared" si="15"/>
        <v>0</v>
      </c>
      <c r="B187" s="56">
        <v>2013304</v>
      </c>
      <c r="C187" s="88" t="s">
        <v>323</v>
      </c>
      <c r="D187" s="89">
        <v>0</v>
      </c>
      <c r="E187" s="89">
        <v>0</v>
      </c>
      <c r="F187" s="89"/>
      <c r="G187" s="89"/>
      <c r="H187" s="89"/>
      <c r="I187" s="89"/>
      <c r="J187" s="87"/>
      <c r="K187" s="87"/>
    </row>
    <row r="188" ht="15.3" customHeight="1" spans="1:11">
      <c r="A188" s="84" t="str">
        <f t="shared" si="15"/>
        <v>5</v>
      </c>
      <c r="B188" s="56">
        <v>2013350</v>
      </c>
      <c r="C188" s="88" t="s">
        <v>72</v>
      </c>
      <c r="D188" s="89">
        <v>411</v>
      </c>
      <c r="E188" s="89">
        <v>411</v>
      </c>
      <c r="F188" s="89"/>
      <c r="G188" s="89"/>
      <c r="H188" s="89"/>
      <c r="I188" s="89"/>
      <c r="J188" s="87"/>
      <c r="K188" s="87"/>
    </row>
    <row r="189" ht="15.3" customHeight="1" spans="1:11">
      <c r="A189" s="84" t="str">
        <f t="shared" si="15"/>
        <v>9</v>
      </c>
      <c r="B189" s="56">
        <v>2013399</v>
      </c>
      <c r="C189" s="90" t="s">
        <v>326</v>
      </c>
      <c r="D189" s="89">
        <v>110</v>
      </c>
      <c r="E189" s="89">
        <v>107</v>
      </c>
      <c r="F189" s="89"/>
      <c r="G189" s="89"/>
      <c r="H189" s="89">
        <v>3</v>
      </c>
      <c r="I189" s="89"/>
      <c r="J189" s="87"/>
      <c r="K189" s="87"/>
    </row>
    <row r="190" ht="15.3" customHeight="1" spans="1:11">
      <c r="A190" s="84" t="str">
        <f t="shared" si="15"/>
        <v/>
      </c>
      <c r="B190" s="56">
        <v>20134</v>
      </c>
      <c r="C190" s="90" t="s">
        <v>328</v>
      </c>
      <c r="D190" s="53">
        <f t="shared" ref="D190:I190" si="24">SUM(D191:D197)</f>
        <v>473</v>
      </c>
      <c r="E190" s="53">
        <f t="shared" si="24"/>
        <v>426</v>
      </c>
      <c r="F190" s="53">
        <f t="shared" si="24"/>
        <v>45</v>
      </c>
      <c r="G190" s="53">
        <f t="shared" si="24"/>
        <v>0</v>
      </c>
      <c r="H190" s="53">
        <f t="shared" si="24"/>
        <v>2</v>
      </c>
      <c r="I190" s="53">
        <f t="shared" si="24"/>
        <v>0</v>
      </c>
      <c r="J190" s="87"/>
      <c r="K190" s="87"/>
    </row>
    <row r="191" ht="15.3" customHeight="1" spans="1:11">
      <c r="A191" s="84" t="str">
        <f t="shared" si="15"/>
        <v>0</v>
      </c>
      <c r="B191" s="56">
        <v>2013401</v>
      </c>
      <c r="C191" s="90" t="s">
        <v>54</v>
      </c>
      <c r="D191" s="89">
        <v>208</v>
      </c>
      <c r="E191" s="89">
        <v>208</v>
      </c>
      <c r="F191" s="89"/>
      <c r="G191" s="89"/>
      <c r="H191" s="89"/>
      <c r="I191" s="89"/>
      <c r="J191" s="87"/>
      <c r="K191" s="87"/>
    </row>
    <row r="192" ht="15.3" customHeight="1" spans="1:11">
      <c r="A192" s="84" t="str">
        <f t="shared" si="15"/>
        <v>0</v>
      </c>
      <c r="B192" s="56">
        <v>2013402</v>
      </c>
      <c r="C192" s="88" t="s">
        <v>56</v>
      </c>
      <c r="D192" s="89">
        <v>2</v>
      </c>
      <c r="E192" s="89">
        <v>0</v>
      </c>
      <c r="F192" s="89"/>
      <c r="G192" s="89"/>
      <c r="H192" s="89">
        <v>2</v>
      </c>
      <c r="I192" s="89"/>
      <c r="J192" s="87"/>
      <c r="K192" s="87"/>
    </row>
    <row r="193" ht="15.3" customHeight="1" spans="1:11">
      <c r="A193" s="84" t="str">
        <f t="shared" si="15"/>
        <v>0</v>
      </c>
      <c r="B193" s="56">
        <v>2013403</v>
      </c>
      <c r="C193" s="88" t="s">
        <v>58</v>
      </c>
      <c r="D193" s="89">
        <v>0</v>
      </c>
      <c r="E193" s="89">
        <v>0</v>
      </c>
      <c r="F193" s="89"/>
      <c r="G193" s="89"/>
      <c r="H193" s="89"/>
      <c r="I193" s="89"/>
      <c r="J193" s="87"/>
      <c r="K193" s="87"/>
    </row>
    <row r="194" ht="15.3" customHeight="1" spans="1:11">
      <c r="A194" s="84" t="str">
        <f t="shared" si="15"/>
        <v>0</v>
      </c>
      <c r="B194" s="56">
        <v>2013404</v>
      </c>
      <c r="C194" s="88" t="s">
        <v>333</v>
      </c>
      <c r="D194" s="89">
        <v>263</v>
      </c>
      <c r="E194" s="89">
        <v>218</v>
      </c>
      <c r="F194" s="89">
        <v>45</v>
      </c>
      <c r="G194" s="89"/>
      <c r="H194" s="89"/>
      <c r="I194" s="89"/>
      <c r="J194" s="87"/>
      <c r="K194" s="87"/>
    </row>
    <row r="195" ht="15.3" customHeight="1" spans="1:11">
      <c r="A195" s="84" t="str">
        <f t="shared" si="15"/>
        <v>0</v>
      </c>
      <c r="B195" s="56">
        <v>2013405</v>
      </c>
      <c r="C195" s="88" t="s">
        <v>335</v>
      </c>
      <c r="D195" s="89">
        <v>0</v>
      </c>
      <c r="E195" s="89">
        <v>0</v>
      </c>
      <c r="F195" s="89"/>
      <c r="G195" s="89"/>
      <c r="H195" s="89"/>
      <c r="I195" s="89"/>
      <c r="J195" s="87"/>
      <c r="K195" s="87"/>
    </row>
    <row r="196" ht="15.3" customHeight="1" spans="1:11">
      <c r="A196" s="84" t="str">
        <f t="shared" si="15"/>
        <v>5</v>
      </c>
      <c r="B196" s="56">
        <v>2013450</v>
      </c>
      <c r="C196" s="88" t="s">
        <v>72</v>
      </c>
      <c r="D196" s="94">
        <v>0</v>
      </c>
      <c r="E196" s="94">
        <v>0</v>
      </c>
      <c r="F196" s="94"/>
      <c r="G196" s="94"/>
      <c r="H196" s="94"/>
      <c r="I196" s="94"/>
      <c r="J196" s="87"/>
      <c r="K196" s="87"/>
    </row>
    <row r="197" ht="15.3" customHeight="1" spans="1:11">
      <c r="A197" s="84" t="str">
        <f t="shared" si="15"/>
        <v>9</v>
      </c>
      <c r="B197" s="56">
        <v>2013499</v>
      </c>
      <c r="C197" s="90" t="s">
        <v>338</v>
      </c>
      <c r="D197" s="94">
        <v>0</v>
      </c>
      <c r="E197" s="94">
        <v>0</v>
      </c>
      <c r="F197" s="94"/>
      <c r="G197" s="94"/>
      <c r="H197" s="94"/>
      <c r="I197" s="94"/>
      <c r="J197" s="87"/>
      <c r="K197" s="87"/>
    </row>
    <row r="198" ht="15.3" customHeight="1" spans="1:11">
      <c r="A198" s="84" t="str">
        <f t="shared" ref="A198:A261" si="25">MID(B198,6,1)</f>
        <v/>
      </c>
      <c r="B198" s="56">
        <v>20135</v>
      </c>
      <c r="C198" s="90" t="s">
        <v>340</v>
      </c>
      <c r="D198" s="53">
        <f t="shared" ref="D198:I198" si="26">SUM(D199:D203)</f>
        <v>0</v>
      </c>
      <c r="E198" s="53">
        <f t="shared" si="26"/>
        <v>0</v>
      </c>
      <c r="F198" s="53">
        <f t="shared" si="26"/>
        <v>0</v>
      </c>
      <c r="G198" s="53">
        <f t="shared" si="26"/>
        <v>0</v>
      </c>
      <c r="H198" s="53">
        <f t="shared" si="26"/>
        <v>0</v>
      </c>
      <c r="I198" s="53">
        <f t="shared" si="26"/>
        <v>0</v>
      </c>
      <c r="J198" s="87"/>
      <c r="K198" s="87"/>
    </row>
    <row r="199" ht="15.3" customHeight="1" spans="1:11">
      <c r="A199" s="84" t="str">
        <f t="shared" si="25"/>
        <v>0</v>
      </c>
      <c r="B199" s="56">
        <v>2013501</v>
      </c>
      <c r="C199" s="90" t="s">
        <v>54</v>
      </c>
      <c r="D199" s="89">
        <v>0</v>
      </c>
      <c r="E199" s="89">
        <v>0</v>
      </c>
      <c r="F199" s="89"/>
      <c r="G199" s="89"/>
      <c r="H199" s="89"/>
      <c r="I199" s="89"/>
      <c r="J199" s="87"/>
      <c r="K199" s="87"/>
    </row>
    <row r="200" ht="15.3" customHeight="1" spans="1:11">
      <c r="A200" s="84" t="str">
        <f t="shared" si="25"/>
        <v>0</v>
      </c>
      <c r="B200" s="56">
        <v>2013502</v>
      </c>
      <c r="C200" s="85" t="s">
        <v>56</v>
      </c>
      <c r="D200" s="89">
        <v>0</v>
      </c>
      <c r="E200" s="89">
        <v>0</v>
      </c>
      <c r="F200" s="89"/>
      <c r="G200" s="89"/>
      <c r="H200" s="89"/>
      <c r="I200" s="89"/>
      <c r="J200" s="87"/>
      <c r="K200" s="87"/>
    </row>
    <row r="201" ht="15.3" customHeight="1" spans="1:11">
      <c r="A201" s="84" t="str">
        <f t="shared" si="25"/>
        <v>0</v>
      </c>
      <c r="B201" s="56">
        <v>2013503</v>
      </c>
      <c r="C201" s="88" t="s">
        <v>58</v>
      </c>
      <c r="D201" s="89">
        <v>0</v>
      </c>
      <c r="E201" s="89">
        <v>0</v>
      </c>
      <c r="F201" s="89"/>
      <c r="G201" s="89"/>
      <c r="H201" s="89"/>
      <c r="I201" s="89"/>
      <c r="J201" s="87"/>
      <c r="K201" s="87"/>
    </row>
    <row r="202" ht="15.3" customHeight="1" spans="1:11">
      <c r="A202" s="84" t="str">
        <f t="shared" si="25"/>
        <v>5</v>
      </c>
      <c r="B202" s="56">
        <v>2013550</v>
      </c>
      <c r="C202" s="88" t="s">
        <v>72</v>
      </c>
      <c r="D202" s="89">
        <v>0</v>
      </c>
      <c r="E202" s="89">
        <v>0</v>
      </c>
      <c r="F202" s="89"/>
      <c r="G202" s="89"/>
      <c r="H202" s="89"/>
      <c r="I202" s="89"/>
      <c r="J202" s="87"/>
      <c r="K202" s="87"/>
    </row>
    <row r="203" ht="15.3" customHeight="1" spans="1:11">
      <c r="A203" s="84" t="str">
        <f t="shared" si="25"/>
        <v>9</v>
      </c>
      <c r="B203" s="56">
        <v>2013599</v>
      </c>
      <c r="C203" s="88" t="s">
        <v>346</v>
      </c>
      <c r="D203" s="89">
        <v>0</v>
      </c>
      <c r="E203" s="89">
        <v>0</v>
      </c>
      <c r="F203" s="89"/>
      <c r="G203" s="89"/>
      <c r="H203" s="89"/>
      <c r="I203" s="89"/>
      <c r="J203" s="87"/>
      <c r="K203" s="87"/>
    </row>
    <row r="204" ht="15.3" customHeight="1" spans="1:11">
      <c r="A204" s="84" t="str">
        <f t="shared" si="25"/>
        <v/>
      </c>
      <c r="B204" s="56">
        <v>20136</v>
      </c>
      <c r="C204" s="90" t="s">
        <v>348</v>
      </c>
      <c r="D204" s="53">
        <f t="shared" ref="D204:I204" si="27">SUM(D205:D209)</f>
        <v>127</v>
      </c>
      <c r="E204" s="53">
        <f t="shared" si="27"/>
        <v>125</v>
      </c>
      <c r="F204" s="53">
        <f t="shared" si="27"/>
        <v>0</v>
      </c>
      <c r="G204" s="53">
        <f t="shared" si="27"/>
        <v>0</v>
      </c>
      <c r="H204" s="53">
        <f t="shared" si="27"/>
        <v>2</v>
      </c>
      <c r="I204" s="53">
        <f t="shared" si="27"/>
        <v>0</v>
      </c>
      <c r="J204" s="87"/>
      <c r="K204" s="87"/>
    </row>
    <row r="205" ht="15.3" customHeight="1" spans="1:11">
      <c r="A205" s="84" t="str">
        <f t="shared" si="25"/>
        <v>0</v>
      </c>
      <c r="B205" s="56">
        <v>2013601</v>
      </c>
      <c r="C205" s="90" t="s">
        <v>54</v>
      </c>
      <c r="D205" s="89">
        <v>115</v>
      </c>
      <c r="E205" s="89">
        <v>115</v>
      </c>
      <c r="F205" s="89"/>
      <c r="G205" s="89"/>
      <c r="H205" s="89"/>
      <c r="I205" s="89"/>
      <c r="J205" s="87"/>
      <c r="K205" s="87"/>
    </row>
    <row r="206" ht="15.3" customHeight="1" spans="1:11">
      <c r="A206" s="84" t="str">
        <f t="shared" si="25"/>
        <v>0</v>
      </c>
      <c r="B206" s="56">
        <v>2013602</v>
      </c>
      <c r="C206" s="90" t="s">
        <v>56</v>
      </c>
      <c r="D206" s="89">
        <v>12</v>
      </c>
      <c r="E206" s="89">
        <v>10</v>
      </c>
      <c r="F206" s="89"/>
      <c r="G206" s="89"/>
      <c r="H206" s="89">
        <v>2</v>
      </c>
      <c r="I206" s="89"/>
      <c r="J206" s="87"/>
      <c r="K206" s="87"/>
    </row>
    <row r="207" ht="15.3" customHeight="1" spans="1:11">
      <c r="A207" s="84" t="str">
        <f t="shared" si="25"/>
        <v>0</v>
      </c>
      <c r="B207" s="56">
        <v>2013603</v>
      </c>
      <c r="C207" s="88" t="s">
        <v>58</v>
      </c>
      <c r="D207" s="89">
        <v>0</v>
      </c>
      <c r="E207" s="89">
        <v>0</v>
      </c>
      <c r="F207" s="89"/>
      <c r="G207" s="89"/>
      <c r="H207" s="89"/>
      <c r="I207" s="89"/>
      <c r="J207" s="87"/>
      <c r="K207" s="87"/>
    </row>
    <row r="208" ht="15.3" customHeight="1" spans="1:11">
      <c r="A208" s="84" t="str">
        <f t="shared" si="25"/>
        <v>5</v>
      </c>
      <c r="B208" s="56">
        <v>2013650</v>
      </c>
      <c r="C208" s="88" t="s">
        <v>72</v>
      </c>
      <c r="D208" s="89">
        <v>0</v>
      </c>
      <c r="E208" s="89">
        <v>0</v>
      </c>
      <c r="F208" s="89"/>
      <c r="G208" s="89"/>
      <c r="H208" s="89"/>
      <c r="I208" s="89"/>
      <c r="J208" s="87"/>
      <c r="K208" s="87"/>
    </row>
    <row r="209" ht="15.3" customHeight="1" spans="1:11">
      <c r="A209" s="84" t="str">
        <f t="shared" si="25"/>
        <v>9</v>
      </c>
      <c r="B209" s="56">
        <v>2013699</v>
      </c>
      <c r="C209" s="88" t="s">
        <v>354</v>
      </c>
      <c r="D209" s="89">
        <v>0</v>
      </c>
      <c r="E209" s="89">
        <v>0</v>
      </c>
      <c r="F209" s="89"/>
      <c r="G209" s="89"/>
      <c r="H209" s="89"/>
      <c r="I209" s="89"/>
      <c r="J209" s="87"/>
      <c r="K209" s="87"/>
    </row>
    <row r="210" ht="15.3" customHeight="1" spans="1:11">
      <c r="A210" s="84" t="str">
        <f t="shared" si="25"/>
        <v/>
      </c>
      <c r="B210" s="56">
        <v>20137</v>
      </c>
      <c r="C210" s="88" t="s">
        <v>356</v>
      </c>
      <c r="D210" s="53">
        <f t="shared" ref="D210:I210" si="28">SUM(D211:D216)</f>
        <v>88</v>
      </c>
      <c r="E210" s="53">
        <f t="shared" si="28"/>
        <v>88</v>
      </c>
      <c r="F210" s="53">
        <f t="shared" si="28"/>
        <v>0</v>
      </c>
      <c r="G210" s="53">
        <f t="shared" si="28"/>
        <v>0</v>
      </c>
      <c r="H210" s="53">
        <f t="shared" si="28"/>
        <v>0</v>
      </c>
      <c r="I210" s="53">
        <f t="shared" si="28"/>
        <v>0</v>
      </c>
      <c r="J210" s="87"/>
      <c r="K210" s="87"/>
    </row>
    <row r="211" ht="15.3" customHeight="1" spans="1:11">
      <c r="A211" s="84" t="str">
        <f t="shared" si="25"/>
        <v>0</v>
      </c>
      <c r="B211" s="56">
        <v>2013701</v>
      </c>
      <c r="C211" s="88" t="s">
        <v>54</v>
      </c>
      <c r="D211" s="89">
        <v>60</v>
      </c>
      <c r="E211" s="89">
        <v>60</v>
      </c>
      <c r="F211" s="89"/>
      <c r="G211" s="89"/>
      <c r="H211" s="89"/>
      <c r="I211" s="89"/>
      <c r="J211" s="87"/>
      <c r="K211" s="87"/>
    </row>
    <row r="212" ht="15.3" customHeight="1" spans="1:11">
      <c r="A212" s="84" t="str">
        <f t="shared" si="25"/>
        <v>0</v>
      </c>
      <c r="B212" s="56">
        <v>2013702</v>
      </c>
      <c r="C212" s="88" t="s">
        <v>56</v>
      </c>
      <c r="D212" s="89">
        <v>28</v>
      </c>
      <c r="E212" s="89">
        <v>28</v>
      </c>
      <c r="F212" s="89"/>
      <c r="G212" s="89"/>
      <c r="H212" s="89"/>
      <c r="I212" s="89"/>
      <c r="J212" s="87"/>
      <c r="K212" s="87"/>
    </row>
    <row r="213" ht="15.3" customHeight="1" spans="1:11">
      <c r="A213" s="84" t="str">
        <f t="shared" si="25"/>
        <v>0</v>
      </c>
      <c r="B213" s="56">
        <v>2013703</v>
      </c>
      <c r="C213" s="88" t="s">
        <v>58</v>
      </c>
      <c r="D213" s="89">
        <v>0</v>
      </c>
      <c r="E213" s="89">
        <v>0</v>
      </c>
      <c r="F213" s="89"/>
      <c r="G213" s="89"/>
      <c r="H213" s="89"/>
      <c r="I213" s="89"/>
      <c r="J213" s="87"/>
      <c r="K213" s="87"/>
    </row>
    <row r="214" ht="15.3" customHeight="1" spans="1:11">
      <c r="A214" s="84" t="str">
        <f t="shared" si="25"/>
        <v>0</v>
      </c>
      <c r="B214" s="56">
        <v>2013704</v>
      </c>
      <c r="C214" s="88" t="s">
        <v>361</v>
      </c>
      <c r="D214" s="89">
        <v>0</v>
      </c>
      <c r="E214" s="89">
        <v>0</v>
      </c>
      <c r="F214" s="89"/>
      <c r="G214" s="89"/>
      <c r="H214" s="89"/>
      <c r="I214" s="89"/>
      <c r="J214" s="87"/>
      <c r="K214" s="87"/>
    </row>
    <row r="215" ht="15.3" customHeight="1" spans="1:11">
      <c r="A215" s="84" t="str">
        <f t="shared" si="25"/>
        <v>5</v>
      </c>
      <c r="B215" s="56">
        <v>2013750</v>
      </c>
      <c r="C215" s="88" t="s">
        <v>72</v>
      </c>
      <c r="D215" s="89">
        <v>0</v>
      </c>
      <c r="E215" s="89">
        <v>0</v>
      </c>
      <c r="F215" s="89"/>
      <c r="G215" s="89"/>
      <c r="H215" s="89"/>
      <c r="I215" s="89"/>
      <c r="J215" s="87"/>
      <c r="K215" s="87"/>
    </row>
    <row r="216" ht="15.3" customHeight="1" spans="1:11">
      <c r="A216" s="84" t="str">
        <f t="shared" si="25"/>
        <v>9</v>
      </c>
      <c r="B216" s="56">
        <v>2013799</v>
      </c>
      <c r="C216" s="88" t="s">
        <v>364</v>
      </c>
      <c r="D216" s="89">
        <v>0</v>
      </c>
      <c r="E216" s="89">
        <v>0</v>
      </c>
      <c r="F216" s="89"/>
      <c r="G216" s="89"/>
      <c r="H216" s="89"/>
      <c r="I216" s="89"/>
      <c r="J216" s="87"/>
      <c r="K216" s="87"/>
    </row>
    <row r="217" ht="15.3" customHeight="1" spans="1:11">
      <c r="A217" s="84" t="str">
        <f t="shared" si="25"/>
        <v/>
      </c>
      <c r="B217" s="56">
        <v>20138</v>
      </c>
      <c r="C217" s="88" t="s">
        <v>366</v>
      </c>
      <c r="D217" s="53">
        <f t="shared" ref="D217:I217" si="29">SUM(D218:D231)</f>
        <v>958</v>
      </c>
      <c r="E217" s="53">
        <f t="shared" si="29"/>
        <v>913</v>
      </c>
      <c r="F217" s="53">
        <f t="shared" si="29"/>
        <v>37</v>
      </c>
      <c r="G217" s="53">
        <f t="shared" si="29"/>
        <v>0</v>
      </c>
      <c r="H217" s="53">
        <f t="shared" si="29"/>
        <v>8</v>
      </c>
      <c r="I217" s="53">
        <f t="shared" si="29"/>
        <v>0</v>
      </c>
      <c r="J217" s="87"/>
      <c r="K217" s="87"/>
    </row>
    <row r="218" ht="15.3" customHeight="1" spans="1:11">
      <c r="A218" s="84" t="str">
        <f t="shared" si="25"/>
        <v>0</v>
      </c>
      <c r="B218" s="56">
        <v>2013801</v>
      </c>
      <c r="C218" s="88" t="s">
        <v>54</v>
      </c>
      <c r="D218" s="89">
        <v>804</v>
      </c>
      <c r="E218" s="89">
        <v>804</v>
      </c>
      <c r="F218" s="89"/>
      <c r="G218" s="89"/>
      <c r="H218" s="89"/>
      <c r="I218" s="89"/>
      <c r="J218" s="87"/>
      <c r="K218" s="87"/>
    </row>
    <row r="219" ht="15.3" customHeight="1" spans="1:11">
      <c r="A219" s="84" t="str">
        <f t="shared" si="25"/>
        <v>0</v>
      </c>
      <c r="B219" s="56">
        <v>2013802</v>
      </c>
      <c r="C219" s="88" t="s">
        <v>56</v>
      </c>
      <c r="D219" s="89">
        <v>8</v>
      </c>
      <c r="E219" s="89">
        <v>0</v>
      </c>
      <c r="F219" s="89"/>
      <c r="G219" s="89"/>
      <c r="H219" s="89">
        <v>8</v>
      </c>
      <c r="I219" s="89"/>
      <c r="J219" s="87"/>
      <c r="K219" s="87"/>
    </row>
    <row r="220" ht="15.3" customHeight="1" spans="1:11">
      <c r="A220" s="84" t="str">
        <f t="shared" si="25"/>
        <v>0</v>
      </c>
      <c r="B220" s="56">
        <v>2013803</v>
      </c>
      <c r="C220" s="88" t="s">
        <v>58</v>
      </c>
      <c r="D220" s="89">
        <v>0</v>
      </c>
      <c r="E220" s="89">
        <v>0</v>
      </c>
      <c r="F220" s="89"/>
      <c r="G220" s="89"/>
      <c r="H220" s="89"/>
      <c r="I220" s="89"/>
      <c r="J220" s="87"/>
      <c r="K220" s="87"/>
    </row>
    <row r="221" ht="15.3" customHeight="1" spans="1:11">
      <c r="A221" s="84" t="str">
        <f t="shared" si="25"/>
        <v>0</v>
      </c>
      <c r="B221" s="56">
        <v>2013804</v>
      </c>
      <c r="C221" s="88" t="s">
        <v>370</v>
      </c>
      <c r="D221" s="89">
        <v>97</v>
      </c>
      <c r="E221" s="89">
        <v>97</v>
      </c>
      <c r="F221" s="89"/>
      <c r="G221" s="89"/>
      <c r="H221" s="89"/>
      <c r="I221" s="89"/>
      <c r="J221" s="87"/>
      <c r="K221" s="87"/>
    </row>
    <row r="222" ht="15.3" customHeight="1" spans="1:11">
      <c r="A222" s="84" t="str">
        <f t="shared" si="25"/>
        <v>0</v>
      </c>
      <c r="B222" s="56">
        <v>2013805</v>
      </c>
      <c r="C222" s="88" t="s">
        <v>371</v>
      </c>
      <c r="D222" s="89">
        <v>4</v>
      </c>
      <c r="E222" s="89">
        <v>4</v>
      </c>
      <c r="F222" s="89"/>
      <c r="G222" s="89"/>
      <c r="H222" s="89"/>
      <c r="I222" s="89"/>
      <c r="J222" s="87"/>
      <c r="K222" s="87"/>
    </row>
    <row r="223" ht="15.3" customHeight="1" spans="1:11">
      <c r="A223" s="84" t="str">
        <f t="shared" si="25"/>
        <v>0</v>
      </c>
      <c r="B223" s="56">
        <v>2013808</v>
      </c>
      <c r="C223" s="88" t="s">
        <v>152</v>
      </c>
      <c r="D223" s="89">
        <v>0</v>
      </c>
      <c r="E223" s="89">
        <v>0</v>
      </c>
      <c r="F223" s="89"/>
      <c r="G223" s="89"/>
      <c r="H223" s="89"/>
      <c r="I223" s="89"/>
      <c r="J223" s="87"/>
      <c r="K223" s="87"/>
    </row>
    <row r="224" ht="15.3" customHeight="1" spans="1:11">
      <c r="A224" s="84" t="str">
        <f t="shared" si="25"/>
        <v>1</v>
      </c>
      <c r="B224" s="56">
        <v>2013810</v>
      </c>
      <c r="C224" s="88" t="s">
        <v>372</v>
      </c>
      <c r="D224" s="89">
        <v>0</v>
      </c>
      <c r="E224" s="89">
        <v>0</v>
      </c>
      <c r="F224" s="89"/>
      <c r="G224" s="89"/>
      <c r="H224" s="89"/>
      <c r="I224" s="89"/>
      <c r="J224" s="87"/>
      <c r="K224" s="87"/>
    </row>
    <row r="225" ht="15.3" customHeight="1" spans="1:11">
      <c r="A225" s="84" t="str">
        <f t="shared" si="25"/>
        <v>1</v>
      </c>
      <c r="B225" s="56">
        <v>2013812</v>
      </c>
      <c r="C225" s="88" t="s">
        <v>373</v>
      </c>
      <c r="D225" s="89">
        <v>32</v>
      </c>
      <c r="E225" s="89">
        <v>5</v>
      </c>
      <c r="F225" s="89">
        <v>27</v>
      </c>
      <c r="G225" s="89"/>
      <c r="H225" s="89"/>
      <c r="I225" s="89"/>
      <c r="J225" s="87"/>
      <c r="K225" s="87"/>
    </row>
    <row r="226" ht="15.3" customHeight="1" spans="1:11">
      <c r="A226" s="84" t="str">
        <f t="shared" si="25"/>
        <v>1</v>
      </c>
      <c r="B226" s="56">
        <v>2013813</v>
      </c>
      <c r="C226" s="88" t="s">
        <v>374</v>
      </c>
      <c r="D226" s="89">
        <v>0</v>
      </c>
      <c r="E226" s="89">
        <v>0</v>
      </c>
      <c r="F226" s="89"/>
      <c r="G226" s="89"/>
      <c r="H226" s="89"/>
      <c r="I226" s="89"/>
      <c r="J226" s="87"/>
      <c r="K226" s="87"/>
    </row>
    <row r="227" ht="15.3" customHeight="1" spans="1:11">
      <c r="A227" s="84" t="str">
        <f t="shared" si="25"/>
        <v>1</v>
      </c>
      <c r="B227" s="56">
        <v>2013814</v>
      </c>
      <c r="C227" s="88" t="s">
        <v>375</v>
      </c>
      <c r="D227" s="89">
        <v>0</v>
      </c>
      <c r="E227" s="89">
        <v>0</v>
      </c>
      <c r="F227" s="89"/>
      <c r="G227" s="89"/>
      <c r="H227" s="89"/>
      <c r="I227" s="89"/>
      <c r="J227" s="87"/>
      <c r="K227" s="87"/>
    </row>
    <row r="228" ht="15.3" customHeight="1" spans="1:11">
      <c r="A228" s="84" t="str">
        <f t="shared" si="25"/>
        <v>1</v>
      </c>
      <c r="B228" s="56">
        <v>2013815</v>
      </c>
      <c r="C228" s="88" t="s">
        <v>377</v>
      </c>
      <c r="D228" s="89">
        <v>0</v>
      </c>
      <c r="E228" s="89">
        <v>0</v>
      </c>
      <c r="F228" s="89"/>
      <c r="G228" s="89"/>
      <c r="H228" s="89"/>
      <c r="I228" s="89"/>
      <c r="J228" s="87"/>
      <c r="K228" s="87"/>
    </row>
    <row r="229" ht="15.3" customHeight="1" spans="1:11">
      <c r="A229" s="84" t="str">
        <f t="shared" si="25"/>
        <v>1</v>
      </c>
      <c r="B229" s="56">
        <v>2013816</v>
      </c>
      <c r="C229" s="88" t="s">
        <v>379</v>
      </c>
      <c r="D229" s="89">
        <v>13</v>
      </c>
      <c r="E229" s="89">
        <v>3</v>
      </c>
      <c r="F229" s="89">
        <v>10</v>
      </c>
      <c r="G229" s="89"/>
      <c r="H229" s="89"/>
      <c r="I229" s="89"/>
      <c r="J229" s="87"/>
      <c r="K229" s="87"/>
    </row>
    <row r="230" ht="15.3" customHeight="1" spans="1:11">
      <c r="A230" s="84" t="str">
        <f t="shared" si="25"/>
        <v>5</v>
      </c>
      <c r="B230" s="56">
        <v>2013850</v>
      </c>
      <c r="C230" s="88" t="s">
        <v>72</v>
      </c>
      <c r="D230" s="89">
        <v>0</v>
      </c>
      <c r="E230" s="89">
        <v>0</v>
      </c>
      <c r="F230" s="89"/>
      <c r="G230" s="89"/>
      <c r="H230" s="89"/>
      <c r="I230" s="89"/>
      <c r="J230" s="87"/>
      <c r="K230" s="87"/>
    </row>
    <row r="231" ht="15.3" customHeight="1" spans="1:11">
      <c r="A231" s="84" t="str">
        <f t="shared" si="25"/>
        <v>9</v>
      </c>
      <c r="B231" s="56">
        <v>2013899</v>
      </c>
      <c r="C231" s="88" t="s">
        <v>380</v>
      </c>
      <c r="D231" s="89">
        <v>0</v>
      </c>
      <c r="E231" s="89">
        <v>0</v>
      </c>
      <c r="F231" s="89"/>
      <c r="G231" s="89"/>
      <c r="H231" s="89"/>
      <c r="I231" s="89"/>
      <c r="J231" s="87"/>
      <c r="K231" s="87"/>
    </row>
    <row r="232" ht="15.3" customHeight="1" spans="1:11">
      <c r="A232" s="84" t="str">
        <f t="shared" si="25"/>
        <v/>
      </c>
      <c r="B232" s="56">
        <v>20140</v>
      </c>
      <c r="C232" s="88" t="s">
        <v>1458</v>
      </c>
      <c r="D232" s="95">
        <f t="shared" ref="D232:I232" si="30">D233+D234</f>
        <v>226</v>
      </c>
      <c r="E232" s="95">
        <f t="shared" si="30"/>
        <v>216</v>
      </c>
      <c r="F232" s="95">
        <f t="shared" si="30"/>
        <v>0</v>
      </c>
      <c r="G232" s="95">
        <f t="shared" si="30"/>
        <v>10</v>
      </c>
      <c r="H232" s="95">
        <f t="shared" si="30"/>
        <v>0</v>
      </c>
      <c r="I232" s="95">
        <f t="shared" si="30"/>
        <v>0</v>
      </c>
      <c r="J232" s="87"/>
      <c r="K232" s="87"/>
    </row>
    <row r="233" ht="15.3" customHeight="1" spans="1:11">
      <c r="A233" s="84" t="str">
        <f t="shared" si="25"/>
        <v>0</v>
      </c>
      <c r="B233" s="56">
        <v>2014002</v>
      </c>
      <c r="C233" s="88" t="s">
        <v>1459</v>
      </c>
      <c r="D233" s="89">
        <v>16</v>
      </c>
      <c r="E233" s="89">
        <v>16</v>
      </c>
      <c r="F233" s="89"/>
      <c r="G233" s="89"/>
      <c r="H233" s="89"/>
      <c r="I233" s="89"/>
      <c r="J233" s="87"/>
      <c r="K233" s="87"/>
    </row>
    <row r="234" ht="15.3" customHeight="1" spans="1:11">
      <c r="A234" s="84" t="str">
        <f t="shared" si="25"/>
        <v>0</v>
      </c>
      <c r="B234" s="56">
        <v>2014004</v>
      </c>
      <c r="C234" s="88" t="s">
        <v>1460</v>
      </c>
      <c r="D234" s="89">
        <v>210</v>
      </c>
      <c r="E234" s="89">
        <v>200</v>
      </c>
      <c r="F234" s="89"/>
      <c r="G234" s="89">
        <v>10</v>
      </c>
      <c r="H234" s="89"/>
      <c r="I234" s="89"/>
      <c r="J234" s="87"/>
      <c r="K234" s="87"/>
    </row>
    <row r="235" ht="15.3" customHeight="1" spans="1:11">
      <c r="A235" s="84" t="str">
        <f t="shared" si="25"/>
        <v/>
      </c>
      <c r="B235" s="56">
        <v>20199</v>
      </c>
      <c r="C235" s="88" t="s">
        <v>381</v>
      </c>
      <c r="D235" s="53">
        <f t="shared" ref="D235:I235" si="31">SUM(D236:D237)</f>
        <v>513</v>
      </c>
      <c r="E235" s="53">
        <f t="shared" si="31"/>
        <v>230</v>
      </c>
      <c r="F235" s="53">
        <f t="shared" si="31"/>
        <v>0</v>
      </c>
      <c r="G235" s="53">
        <f t="shared" si="31"/>
        <v>0</v>
      </c>
      <c r="H235" s="53">
        <f t="shared" si="31"/>
        <v>283</v>
      </c>
      <c r="I235" s="53">
        <f t="shared" si="31"/>
        <v>0</v>
      </c>
      <c r="J235" s="87"/>
      <c r="K235" s="87"/>
    </row>
    <row r="236" ht="15.3" customHeight="1" spans="1:11">
      <c r="A236" s="84" t="str">
        <f t="shared" si="25"/>
        <v>0</v>
      </c>
      <c r="B236" s="56">
        <v>2019901</v>
      </c>
      <c r="C236" s="90" t="s">
        <v>382</v>
      </c>
      <c r="D236" s="89">
        <v>0</v>
      </c>
      <c r="E236" s="89">
        <v>0</v>
      </c>
      <c r="F236" s="89"/>
      <c r="G236" s="89"/>
      <c r="H236" s="89"/>
      <c r="I236" s="89"/>
      <c r="J236" s="87"/>
      <c r="K236" s="87"/>
    </row>
    <row r="237" ht="15.3" customHeight="1" spans="1:11">
      <c r="A237" s="84" t="str">
        <f t="shared" si="25"/>
        <v>9</v>
      </c>
      <c r="B237" s="56">
        <v>2019999</v>
      </c>
      <c r="C237" s="90" t="s">
        <v>383</v>
      </c>
      <c r="D237" s="89">
        <v>513</v>
      </c>
      <c r="E237" s="89">
        <v>230</v>
      </c>
      <c r="F237" s="89"/>
      <c r="G237" s="89"/>
      <c r="H237" s="89">
        <v>283</v>
      </c>
      <c r="I237" s="89"/>
      <c r="J237" s="87"/>
      <c r="K237" s="87"/>
    </row>
    <row r="238" ht="15.3" customHeight="1" spans="1:11">
      <c r="A238" s="84" t="str">
        <f t="shared" si="25"/>
        <v/>
      </c>
      <c r="B238" s="56">
        <v>202</v>
      </c>
      <c r="C238" s="85" t="s">
        <v>384</v>
      </c>
      <c r="D238" s="53">
        <f t="shared" ref="D238:I238" si="32">SUM(D239:D241)</f>
        <v>0</v>
      </c>
      <c r="E238" s="53">
        <f t="shared" si="32"/>
        <v>0</v>
      </c>
      <c r="F238" s="53">
        <f t="shared" si="32"/>
        <v>0</v>
      </c>
      <c r="G238" s="53">
        <f t="shared" si="32"/>
        <v>0</v>
      </c>
      <c r="H238" s="53">
        <f t="shared" si="32"/>
        <v>0</v>
      </c>
      <c r="I238" s="53">
        <f t="shared" si="32"/>
        <v>0</v>
      </c>
      <c r="J238" s="87"/>
      <c r="K238" s="87"/>
    </row>
    <row r="239" ht="15.3" customHeight="1" spans="1:11">
      <c r="A239" s="84" t="str">
        <f t="shared" si="25"/>
        <v/>
      </c>
      <c r="B239" s="56">
        <v>20205</v>
      </c>
      <c r="C239" s="88" t="s">
        <v>385</v>
      </c>
      <c r="D239" s="53"/>
      <c r="E239" s="53"/>
      <c r="F239" s="53"/>
      <c r="G239" s="53"/>
      <c r="H239" s="53"/>
      <c r="I239" s="53"/>
      <c r="J239" s="87"/>
      <c r="K239" s="87"/>
    </row>
    <row r="240" ht="15.3" customHeight="1" spans="1:11">
      <c r="A240" s="84" t="str">
        <f t="shared" si="25"/>
        <v/>
      </c>
      <c r="B240" s="56">
        <v>20206</v>
      </c>
      <c r="C240" s="88" t="s">
        <v>386</v>
      </c>
      <c r="D240" s="53"/>
      <c r="E240" s="53"/>
      <c r="F240" s="53"/>
      <c r="G240" s="53"/>
      <c r="H240" s="53"/>
      <c r="I240" s="53"/>
      <c r="J240" s="87"/>
      <c r="K240" s="87"/>
    </row>
    <row r="241" ht="15.3" customHeight="1" spans="1:11">
      <c r="A241" s="84" t="str">
        <f t="shared" si="25"/>
        <v/>
      </c>
      <c r="B241" s="56">
        <v>20299</v>
      </c>
      <c r="C241" s="88" t="s">
        <v>387</v>
      </c>
      <c r="D241" s="53"/>
      <c r="E241" s="53"/>
      <c r="F241" s="53"/>
      <c r="G241" s="53"/>
      <c r="H241" s="53"/>
      <c r="I241" s="53"/>
      <c r="J241" s="87"/>
      <c r="K241" s="87"/>
    </row>
    <row r="242" ht="15.3" customHeight="1" spans="1:11">
      <c r="A242" s="84" t="str">
        <f t="shared" si="25"/>
        <v/>
      </c>
      <c r="B242" s="56">
        <v>203</v>
      </c>
      <c r="C242" s="85" t="s">
        <v>388</v>
      </c>
      <c r="D242" s="53">
        <f t="shared" ref="D242:I242" si="33">SUM(D243,D251)</f>
        <v>48</v>
      </c>
      <c r="E242" s="53">
        <f t="shared" si="33"/>
        <v>0</v>
      </c>
      <c r="F242" s="53">
        <f t="shared" si="33"/>
        <v>0</v>
      </c>
      <c r="G242" s="53">
        <f t="shared" si="33"/>
        <v>31</v>
      </c>
      <c r="H242" s="53">
        <f t="shared" si="33"/>
        <v>17</v>
      </c>
      <c r="I242" s="53">
        <f t="shared" si="33"/>
        <v>0</v>
      </c>
      <c r="J242" s="87"/>
      <c r="K242" s="87"/>
    </row>
    <row r="243" ht="15.3" customHeight="1" spans="1:11">
      <c r="A243" s="84" t="str">
        <f t="shared" si="25"/>
        <v/>
      </c>
      <c r="B243" s="56">
        <v>20306</v>
      </c>
      <c r="C243" s="90" t="s">
        <v>389</v>
      </c>
      <c r="D243" s="53">
        <f t="shared" ref="D243:I243" si="34">SUM(D244:D250)</f>
        <v>48</v>
      </c>
      <c r="E243" s="53">
        <f t="shared" si="34"/>
        <v>0</v>
      </c>
      <c r="F243" s="53">
        <f t="shared" si="34"/>
        <v>0</v>
      </c>
      <c r="G243" s="53">
        <f t="shared" si="34"/>
        <v>31</v>
      </c>
      <c r="H243" s="53">
        <f t="shared" si="34"/>
        <v>17</v>
      </c>
      <c r="I243" s="53">
        <f t="shared" si="34"/>
        <v>0</v>
      </c>
      <c r="J243" s="87"/>
      <c r="K243" s="87"/>
    </row>
    <row r="244" ht="15.3" customHeight="1" spans="1:11">
      <c r="A244" s="84" t="str">
        <f t="shared" si="25"/>
        <v>0</v>
      </c>
      <c r="B244" s="56">
        <v>2030601</v>
      </c>
      <c r="C244" s="90" t="s">
        <v>390</v>
      </c>
      <c r="D244" s="89">
        <v>0</v>
      </c>
      <c r="E244" s="89">
        <v>0</v>
      </c>
      <c r="F244" s="89"/>
      <c r="G244" s="89"/>
      <c r="H244" s="89"/>
      <c r="I244" s="89"/>
      <c r="J244" s="87"/>
      <c r="K244" s="87"/>
    </row>
    <row r="245" ht="15.3" customHeight="1" spans="1:11">
      <c r="A245" s="84" t="str">
        <f t="shared" si="25"/>
        <v>0</v>
      </c>
      <c r="B245" s="56">
        <v>2030602</v>
      </c>
      <c r="C245" s="88" t="s">
        <v>391</v>
      </c>
      <c r="D245" s="89">
        <v>0</v>
      </c>
      <c r="E245" s="89">
        <v>0</v>
      </c>
      <c r="F245" s="89"/>
      <c r="G245" s="89"/>
      <c r="H245" s="89"/>
      <c r="I245" s="89"/>
      <c r="J245" s="87"/>
      <c r="K245" s="87"/>
    </row>
    <row r="246" ht="15.3" customHeight="1" spans="1:11">
      <c r="A246" s="84" t="str">
        <f t="shared" si="25"/>
        <v>0</v>
      </c>
      <c r="B246" s="56">
        <v>2030603</v>
      </c>
      <c r="C246" s="88" t="s">
        <v>392</v>
      </c>
      <c r="D246" s="89">
        <v>0</v>
      </c>
      <c r="E246" s="89">
        <v>0</v>
      </c>
      <c r="F246" s="89"/>
      <c r="G246" s="89"/>
      <c r="H246" s="89"/>
      <c r="I246" s="89"/>
      <c r="J246" s="87"/>
      <c r="K246" s="87"/>
    </row>
    <row r="247" ht="15.3" customHeight="1" spans="1:11">
      <c r="A247" s="84" t="str">
        <f t="shared" si="25"/>
        <v>0</v>
      </c>
      <c r="B247" s="56">
        <v>2030604</v>
      </c>
      <c r="C247" s="88" t="s">
        <v>393</v>
      </c>
      <c r="D247" s="89">
        <v>0</v>
      </c>
      <c r="E247" s="89">
        <v>0</v>
      </c>
      <c r="F247" s="89"/>
      <c r="G247" s="89"/>
      <c r="H247" s="89"/>
      <c r="I247" s="89"/>
      <c r="J247" s="87"/>
      <c r="K247" s="87"/>
    </row>
    <row r="248" ht="15.3" customHeight="1" spans="1:11">
      <c r="A248" s="84" t="str">
        <f t="shared" si="25"/>
        <v>0</v>
      </c>
      <c r="B248" s="56">
        <v>2030607</v>
      </c>
      <c r="C248" s="90" t="s">
        <v>394</v>
      </c>
      <c r="D248" s="89">
        <v>48</v>
      </c>
      <c r="E248" s="89">
        <v>0</v>
      </c>
      <c r="F248" s="89"/>
      <c r="G248" s="89">
        <v>31</v>
      </c>
      <c r="H248" s="89">
        <v>17</v>
      </c>
      <c r="I248" s="89"/>
      <c r="J248" s="87"/>
      <c r="K248" s="87"/>
    </row>
    <row r="249" ht="15.3" customHeight="1" spans="1:11">
      <c r="A249" s="84" t="str">
        <f t="shared" si="25"/>
        <v>0</v>
      </c>
      <c r="B249" s="56">
        <v>2030608</v>
      </c>
      <c r="C249" s="90" t="s">
        <v>395</v>
      </c>
      <c r="D249" s="89">
        <v>0</v>
      </c>
      <c r="E249" s="89">
        <v>0</v>
      </c>
      <c r="F249" s="89"/>
      <c r="G249" s="89"/>
      <c r="H249" s="89"/>
      <c r="I249" s="89"/>
      <c r="J249" s="87"/>
      <c r="K249" s="87"/>
    </row>
    <row r="250" ht="15.3" customHeight="1" spans="1:11">
      <c r="A250" s="84" t="str">
        <f t="shared" si="25"/>
        <v>9</v>
      </c>
      <c r="B250" s="56">
        <v>2030699</v>
      </c>
      <c r="C250" s="90" t="s">
        <v>396</v>
      </c>
      <c r="D250" s="89">
        <v>0</v>
      </c>
      <c r="E250" s="89">
        <v>0</v>
      </c>
      <c r="F250" s="89"/>
      <c r="G250" s="89"/>
      <c r="H250" s="89"/>
      <c r="I250" s="89"/>
      <c r="J250" s="87"/>
      <c r="K250" s="87"/>
    </row>
    <row r="251" ht="15.3" customHeight="1" spans="1:11">
      <c r="A251" s="84" t="str">
        <f t="shared" si="25"/>
        <v/>
      </c>
      <c r="B251" s="56">
        <v>20399</v>
      </c>
      <c r="C251" s="90" t="s">
        <v>397</v>
      </c>
      <c r="D251" s="53"/>
      <c r="E251" s="53"/>
      <c r="F251" s="53"/>
      <c r="G251" s="53"/>
      <c r="H251" s="53"/>
      <c r="I251" s="53"/>
      <c r="J251" s="87"/>
      <c r="K251" s="87"/>
    </row>
    <row r="252" ht="15.3" customHeight="1" spans="1:11">
      <c r="A252" s="84" t="str">
        <f t="shared" si="25"/>
        <v/>
      </c>
      <c r="B252" s="56">
        <v>204</v>
      </c>
      <c r="C252" s="85" t="s">
        <v>1461</v>
      </c>
      <c r="D252" s="53">
        <f t="shared" ref="D252:I252" si="35">SUM(D253,D256,D267,D274,D282,D291,D305,D315,D325,D333,D339)</f>
        <v>9133</v>
      </c>
      <c r="E252" s="53">
        <f t="shared" si="35"/>
        <v>7112</v>
      </c>
      <c r="F252" s="53">
        <f t="shared" si="35"/>
        <v>35</v>
      </c>
      <c r="G252" s="53">
        <f t="shared" si="35"/>
        <v>914</v>
      </c>
      <c r="H252" s="53">
        <f t="shared" si="35"/>
        <v>1072</v>
      </c>
      <c r="I252" s="53">
        <f t="shared" si="35"/>
        <v>0</v>
      </c>
      <c r="J252" s="87"/>
      <c r="K252" s="87"/>
    </row>
    <row r="253" ht="15.3" customHeight="1" spans="1:11">
      <c r="A253" s="84" t="str">
        <f t="shared" si="25"/>
        <v/>
      </c>
      <c r="B253" s="56">
        <v>20401</v>
      </c>
      <c r="C253" s="88" t="s">
        <v>399</v>
      </c>
      <c r="D253" s="53">
        <f t="shared" ref="D253:I253" si="36">SUM(D254:D255)</f>
        <v>0</v>
      </c>
      <c r="E253" s="53">
        <f t="shared" si="36"/>
        <v>0</v>
      </c>
      <c r="F253" s="53">
        <f t="shared" si="36"/>
        <v>0</v>
      </c>
      <c r="G253" s="53">
        <f t="shared" si="36"/>
        <v>0</v>
      </c>
      <c r="H253" s="53">
        <f t="shared" si="36"/>
        <v>0</v>
      </c>
      <c r="I253" s="53">
        <f t="shared" si="36"/>
        <v>0</v>
      </c>
      <c r="J253" s="87"/>
      <c r="K253" s="87"/>
    </row>
    <row r="254" ht="15.3" customHeight="1" spans="1:11">
      <c r="A254" s="84" t="str">
        <f t="shared" si="25"/>
        <v>0</v>
      </c>
      <c r="B254" s="56">
        <v>2040101</v>
      </c>
      <c r="C254" s="88" t="s">
        <v>400</v>
      </c>
      <c r="D254" s="89">
        <v>0</v>
      </c>
      <c r="E254" s="89">
        <v>0</v>
      </c>
      <c r="F254" s="89"/>
      <c r="G254" s="89"/>
      <c r="H254" s="89"/>
      <c r="I254" s="89"/>
      <c r="J254" s="87"/>
      <c r="K254" s="87"/>
    </row>
    <row r="255" ht="15.3" customHeight="1" spans="1:11">
      <c r="A255" s="84" t="str">
        <f t="shared" si="25"/>
        <v>9</v>
      </c>
      <c r="B255" s="56">
        <v>2040199</v>
      </c>
      <c r="C255" s="90" t="s">
        <v>401</v>
      </c>
      <c r="D255" s="89">
        <v>0</v>
      </c>
      <c r="E255" s="89">
        <v>0</v>
      </c>
      <c r="F255" s="89"/>
      <c r="G255" s="89"/>
      <c r="H255" s="89"/>
      <c r="I255" s="89"/>
      <c r="J255" s="87"/>
      <c r="K255" s="87"/>
    </row>
    <row r="256" ht="15.3" customHeight="1" spans="1:11">
      <c r="A256" s="84" t="str">
        <f t="shared" si="25"/>
        <v/>
      </c>
      <c r="B256" s="56">
        <v>20402</v>
      </c>
      <c r="C256" s="90" t="s">
        <v>402</v>
      </c>
      <c r="D256" s="53">
        <f t="shared" ref="D256:I256" si="37">SUM(D257:D266)</f>
        <v>7675</v>
      </c>
      <c r="E256" s="53">
        <f t="shared" si="37"/>
        <v>5927</v>
      </c>
      <c r="F256" s="53">
        <f t="shared" si="37"/>
        <v>0</v>
      </c>
      <c r="G256" s="53">
        <f t="shared" si="37"/>
        <v>840</v>
      </c>
      <c r="H256" s="53">
        <f t="shared" si="37"/>
        <v>908</v>
      </c>
      <c r="I256" s="53">
        <f t="shared" si="37"/>
        <v>0</v>
      </c>
      <c r="J256" s="87"/>
      <c r="K256" s="87"/>
    </row>
    <row r="257" ht="15.3" customHeight="1" spans="1:11">
      <c r="A257" s="84" t="str">
        <f t="shared" si="25"/>
        <v>0</v>
      </c>
      <c r="B257" s="56">
        <v>2040201</v>
      </c>
      <c r="C257" s="90" t="s">
        <v>54</v>
      </c>
      <c r="D257" s="89">
        <v>5227</v>
      </c>
      <c r="E257" s="89">
        <v>5227</v>
      </c>
      <c r="F257" s="89"/>
      <c r="G257" s="89"/>
      <c r="H257" s="89"/>
      <c r="I257" s="89"/>
      <c r="J257" s="87"/>
      <c r="K257" s="87"/>
    </row>
    <row r="258" ht="15.3" customHeight="1" spans="1:11">
      <c r="A258" s="84" t="str">
        <f t="shared" si="25"/>
        <v>0</v>
      </c>
      <c r="B258" s="56">
        <v>2040202</v>
      </c>
      <c r="C258" s="90" t="s">
        <v>56</v>
      </c>
      <c r="D258" s="89">
        <v>1334</v>
      </c>
      <c r="E258" s="89">
        <v>0</v>
      </c>
      <c r="F258" s="89"/>
      <c r="G258" s="89">
        <v>830</v>
      </c>
      <c r="H258" s="89">
        <v>504</v>
      </c>
      <c r="I258" s="89"/>
      <c r="J258" s="87"/>
      <c r="K258" s="87"/>
    </row>
    <row r="259" ht="15.3" customHeight="1" spans="1:11">
      <c r="A259" s="84" t="str">
        <f t="shared" si="25"/>
        <v>0</v>
      </c>
      <c r="B259" s="56">
        <v>2040203</v>
      </c>
      <c r="C259" s="90" t="s">
        <v>58</v>
      </c>
      <c r="D259" s="89">
        <v>0</v>
      </c>
      <c r="E259" s="89">
        <v>0</v>
      </c>
      <c r="F259" s="89"/>
      <c r="G259" s="89"/>
      <c r="H259" s="89"/>
      <c r="I259" s="89"/>
      <c r="J259" s="87"/>
      <c r="K259" s="87"/>
    </row>
    <row r="260" ht="15.3" customHeight="1" spans="1:11">
      <c r="A260" s="84" t="str">
        <f t="shared" si="25"/>
        <v>1</v>
      </c>
      <c r="B260" s="56">
        <v>2040219</v>
      </c>
      <c r="C260" s="90" t="s">
        <v>152</v>
      </c>
      <c r="D260" s="89">
        <v>300</v>
      </c>
      <c r="E260" s="89">
        <v>300</v>
      </c>
      <c r="F260" s="89"/>
      <c r="G260" s="89"/>
      <c r="H260" s="89"/>
      <c r="I260" s="89"/>
      <c r="J260" s="87"/>
      <c r="K260" s="87"/>
    </row>
    <row r="261" ht="15.3" customHeight="1" spans="1:11">
      <c r="A261" s="84" t="str">
        <f t="shared" si="25"/>
        <v>2</v>
      </c>
      <c r="B261" s="56">
        <v>2040220</v>
      </c>
      <c r="C261" s="90" t="s">
        <v>403</v>
      </c>
      <c r="D261" s="89">
        <v>464</v>
      </c>
      <c r="E261" s="89">
        <v>50</v>
      </c>
      <c r="F261" s="89"/>
      <c r="G261" s="89">
        <v>10</v>
      </c>
      <c r="H261" s="89">
        <v>404</v>
      </c>
      <c r="I261" s="89"/>
      <c r="J261" s="87"/>
      <c r="K261" s="87"/>
    </row>
    <row r="262" ht="15.3" customHeight="1" spans="1:11">
      <c r="A262" s="84" t="str">
        <f t="shared" ref="A262:A325" si="38">MID(B262,6,1)</f>
        <v>2</v>
      </c>
      <c r="B262" s="56">
        <v>2040221</v>
      </c>
      <c r="C262" s="90" t="s">
        <v>404</v>
      </c>
      <c r="D262" s="89">
        <v>0</v>
      </c>
      <c r="E262" s="89">
        <v>0</v>
      </c>
      <c r="F262" s="89"/>
      <c r="G262" s="89"/>
      <c r="H262" s="89"/>
      <c r="I262" s="89"/>
      <c r="J262" s="87"/>
      <c r="K262" s="87"/>
    </row>
    <row r="263" ht="15.3" customHeight="1" spans="1:11">
      <c r="A263" s="84" t="str">
        <f t="shared" si="38"/>
        <v>2</v>
      </c>
      <c r="B263" s="56">
        <v>2040222</v>
      </c>
      <c r="C263" s="90" t="s">
        <v>405</v>
      </c>
      <c r="D263" s="89">
        <v>0</v>
      </c>
      <c r="E263" s="89">
        <v>0</v>
      </c>
      <c r="F263" s="89"/>
      <c r="G263" s="89"/>
      <c r="H263" s="89"/>
      <c r="I263" s="89"/>
      <c r="J263" s="87"/>
      <c r="K263" s="87"/>
    </row>
    <row r="264" ht="15.3" customHeight="1" spans="1:11">
      <c r="A264" s="84" t="str">
        <f t="shared" si="38"/>
        <v>2</v>
      </c>
      <c r="B264" s="56">
        <v>2040223</v>
      </c>
      <c r="C264" s="90" t="s">
        <v>406</v>
      </c>
      <c r="D264" s="89">
        <v>0</v>
      </c>
      <c r="E264" s="89">
        <v>0</v>
      </c>
      <c r="F264" s="89"/>
      <c r="G264" s="89"/>
      <c r="H264" s="89"/>
      <c r="I264" s="89"/>
      <c r="J264" s="87"/>
      <c r="K264" s="87"/>
    </row>
    <row r="265" ht="15.3" customHeight="1" spans="1:11">
      <c r="A265" s="84" t="str">
        <f t="shared" si="38"/>
        <v>5</v>
      </c>
      <c r="B265" s="56">
        <v>2040250</v>
      </c>
      <c r="C265" s="90" t="s">
        <v>72</v>
      </c>
      <c r="D265" s="89">
        <v>0</v>
      </c>
      <c r="E265" s="89">
        <v>0</v>
      </c>
      <c r="F265" s="89"/>
      <c r="G265" s="89"/>
      <c r="H265" s="89"/>
      <c r="I265" s="89"/>
      <c r="J265" s="87"/>
      <c r="K265" s="87"/>
    </row>
    <row r="266" ht="15.3" customHeight="1" spans="1:11">
      <c r="A266" s="84" t="str">
        <f t="shared" si="38"/>
        <v>9</v>
      </c>
      <c r="B266" s="56">
        <v>2040299</v>
      </c>
      <c r="C266" s="90" t="s">
        <v>407</v>
      </c>
      <c r="D266" s="89">
        <v>350</v>
      </c>
      <c r="E266" s="89">
        <v>350</v>
      </c>
      <c r="F266" s="89"/>
      <c r="G266" s="89"/>
      <c r="H266" s="89"/>
      <c r="I266" s="89"/>
      <c r="J266" s="87"/>
      <c r="K266" s="87"/>
    </row>
    <row r="267" ht="15.3" customHeight="1" spans="1:11">
      <c r="A267" s="84" t="str">
        <f t="shared" si="38"/>
        <v/>
      </c>
      <c r="B267" s="56">
        <v>20403</v>
      </c>
      <c r="C267" s="88" t="s">
        <v>408</v>
      </c>
      <c r="D267" s="53">
        <f t="shared" ref="D267:I267" si="39">SUM(D268:D273)</f>
        <v>0</v>
      </c>
      <c r="E267" s="53">
        <f t="shared" si="39"/>
        <v>0</v>
      </c>
      <c r="F267" s="53">
        <f t="shared" si="39"/>
        <v>0</v>
      </c>
      <c r="G267" s="53">
        <f t="shared" si="39"/>
        <v>0</v>
      </c>
      <c r="H267" s="53">
        <f t="shared" si="39"/>
        <v>0</v>
      </c>
      <c r="I267" s="53">
        <f t="shared" si="39"/>
        <v>0</v>
      </c>
      <c r="J267" s="87"/>
      <c r="K267" s="87"/>
    </row>
    <row r="268" ht="15.3" customHeight="1" spans="1:11">
      <c r="A268" s="84" t="str">
        <f t="shared" si="38"/>
        <v>0</v>
      </c>
      <c r="B268" s="56">
        <v>2040301</v>
      </c>
      <c r="C268" s="88" t="s">
        <v>54</v>
      </c>
      <c r="D268" s="89">
        <v>0</v>
      </c>
      <c r="E268" s="89">
        <v>0</v>
      </c>
      <c r="F268" s="89"/>
      <c r="G268" s="89"/>
      <c r="H268" s="89"/>
      <c r="I268" s="89"/>
      <c r="J268" s="87"/>
      <c r="K268" s="87"/>
    </row>
    <row r="269" ht="15.3" customHeight="1" spans="1:11">
      <c r="A269" s="84" t="str">
        <f t="shared" si="38"/>
        <v>0</v>
      </c>
      <c r="B269" s="56">
        <v>2040302</v>
      </c>
      <c r="C269" s="88" t="s">
        <v>56</v>
      </c>
      <c r="D269" s="89">
        <v>0</v>
      </c>
      <c r="E269" s="89">
        <v>0</v>
      </c>
      <c r="F269" s="89"/>
      <c r="G269" s="89"/>
      <c r="H269" s="89"/>
      <c r="I269" s="89"/>
      <c r="J269" s="87"/>
      <c r="K269" s="87"/>
    </row>
    <row r="270" ht="15.3" customHeight="1" spans="1:11">
      <c r="A270" s="84" t="str">
        <f t="shared" si="38"/>
        <v>0</v>
      </c>
      <c r="B270" s="56">
        <v>2040303</v>
      </c>
      <c r="C270" s="90" t="s">
        <v>58</v>
      </c>
      <c r="D270" s="89">
        <v>0</v>
      </c>
      <c r="E270" s="89">
        <v>0</v>
      </c>
      <c r="F270" s="89"/>
      <c r="G270" s="89"/>
      <c r="H270" s="89"/>
      <c r="I270" s="89"/>
      <c r="J270" s="87"/>
      <c r="K270" s="87"/>
    </row>
    <row r="271" ht="15.3" customHeight="1" spans="1:11">
      <c r="A271" s="84" t="str">
        <f t="shared" si="38"/>
        <v>0</v>
      </c>
      <c r="B271" s="56">
        <v>2040304</v>
      </c>
      <c r="C271" s="90" t="s">
        <v>409</v>
      </c>
      <c r="D271" s="89">
        <v>0</v>
      </c>
      <c r="E271" s="89">
        <v>0</v>
      </c>
      <c r="F271" s="89"/>
      <c r="G271" s="89"/>
      <c r="H271" s="89"/>
      <c r="I271" s="89"/>
      <c r="J271" s="87"/>
      <c r="K271" s="87"/>
    </row>
    <row r="272" ht="15.3" customHeight="1" spans="1:11">
      <c r="A272" s="84" t="str">
        <f t="shared" si="38"/>
        <v>5</v>
      </c>
      <c r="B272" s="56">
        <v>2040350</v>
      </c>
      <c r="C272" s="90" t="s">
        <v>72</v>
      </c>
      <c r="D272" s="89">
        <v>0</v>
      </c>
      <c r="E272" s="89">
        <v>0</v>
      </c>
      <c r="F272" s="89"/>
      <c r="G272" s="89"/>
      <c r="H272" s="89"/>
      <c r="I272" s="89"/>
      <c r="J272" s="87"/>
      <c r="K272" s="87"/>
    </row>
    <row r="273" ht="15.3" customHeight="1" spans="1:11">
      <c r="A273" s="84" t="str">
        <f t="shared" si="38"/>
        <v>9</v>
      </c>
      <c r="B273" s="56">
        <v>2040399</v>
      </c>
      <c r="C273" s="85" t="s">
        <v>410</v>
      </c>
      <c r="D273" s="89">
        <v>0</v>
      </c>
      <c r="E273" s="89">
        <v>0</v>
      </c>
      <c r="F273" s="89"/>
      <c r="G273" s="89"/>
      <c r="H273" s="89"/>
      <c r="I273" s="89"/>
      <c r="J273" s="87"/>
      <c r="K273" s="87"/>
    </row>
    <row r="274" ht="15.3" customHeight="1" spans="1:11">
      <c r="A274" s="84" t="str">
        <f t="shared" si="38"/>
        <v/>
      </c>
      <c r="B274" s="56">
        <v>20404</v>
      </c>
      <c r="C274" s="91" t="s">
        <v>411</v>
      </c>
      <c r="D274" s="53">
        <f t="shared" ref="D274:I274" si="40">SUM(D275:D281)</f>
        <v>0</v>
      </c>
      <c r="E274" s="53">
        <f t="shared" si="40"/>
        <v>0</v>
      </c>
      <c r="F274" s="53">
        <f t="shared" si="40"/>
        <v>0</v>
      </c>
      <c r="G274" s="53">
        <f t="shared" si="40"/>
        <v>0</v>
      </c>
      <c r="H274" s="53">
        <f t="shared" si="40"/>
        <v>0</v>
      </c>
      <c r="I274" s="53">
        <f t="shared" si="40"/>
        <v>0</v>
      </c>
      <c r="J274" s="87"/>
      <c r="K274" s="87"/>
    </row>
    <row r="275" ht="15.3" customHeight="1" spans="1:11">
      <c r="A275" s="84" t="str">
        <f t="shared" si="38"/>
        <v>0</v>
      </c>
      <c r="B275" s="56">
        <v>2040401</v>
      </c>
      <c r="C275" s="88" t="s">
        <v>54</v>
      </c>
      <c r="D275" s="89">
        <v>0</v>
      </c>
      <c r="E275" s="89">
        <v>0</v>
      </c>
      <c r="F275" s="89"/>
      <c r="G275" s="89"/>
      <c r="H275" s="89"/>
      <c r="I275" s="89"/>
      <c r="J275" s="87"/>
      <c r="K275" s="87"/>
    </row>
    <row r="276" ht="15.3" customHeight="1" spans="1:11">
      <c r="A276" s="84" t="str">
        <f t="shared" si="38"/>
        <v>0</v>
      </c>
      <c r="B276" s="56">
        <v>2040402</v>
      </c>
      <c r="C276" s="88" t="s">
        <v>56</v>
      </c>
      <c r="D276" s="89">
        <v>0</v>
      </c>
      <c r="E276" s="89">
        <v>0</v>
      </c>
      <c r="F276" s="89"/>
      <c r="G276" s="89"/>
      <c r="H276" s="89"/>
      <c r="I276" s="89"/>
      <c r="J276" s="87"/>
      <c r="K276" s="87"/>
    </row>
    <row r="277" ht="15.3" customHeight="1" spans="1:11">
      <c r="A277" s="84" t="str">
        <f t="shared" si="38"/>
        <v>0</v>
      </c>
      <c r="B277" s="56">
        <v>2040403</v>
      </c>
      <c r="C277" s="90" t="s">
        <v>58</v>
      </c>
      <c r="D277" s="89">
        <v>0</v>
      </c>
      <c r="E277" s="89">
        <v>0</v>
      </c>
      <c r="F277" s="89"/>
      <c r="G277" s="89"/>
      <c r="H277" s="89"/>
      <c r="I277" s="89"/>
      <c r="J277" s="87"/>
      <c r="K277" s="87"/>
    </row>
    <row r="278" ht="15.3" customHeight="1" spans="1:11">
      <c r="A278" s="84" t="str">
        <f t="shared" si="38"/>
        <v>0</v>
      </c>
      <c r="B278" s="56">
        <v>2040409</v>
      </c>
      <c r="C278" s="90" t="s">
        <v>412</v>
      </c>
      <c r="D278" s="89">
        <v>0</v>
      </c>
      <c r="E278" s="89">
        <v>0</v>
      </c>
      <c r="F278" s="89"/>
      <c r="G278" s="89"/>
      <c r="H278" s="89"/>
      <c r="I278" s="89"/>
      <c r="J278" s="87"/>
      <c r="K278" s="87"/>
    </row>
    <row r="279" ht="15.3" customHeight="1" spans="1:11">
      <c r="A279" s="84" t="str">
        <f t="shared" si="38"/>
        <v>1</v>
      </c>
      <c r="B279" s="56">
        <v>2040410</v>
      </c>
      <c r="C279" s="90" t="s">
        <v>413</v>
      </c>
      <c r="D279" s="89">
        <v>0</v>
      </c>
      <c r="E279" s="89">
        <v>0</v>
      </c>
      <c r="F279" s="89"/>
      <c r="G279" s="89"/>
      <c r="H279" s="89"/>
      <c r="I279" s="89"/>
      <c r="J279" s="87"/>
      <c r="K279" s="87"/>
    </row>
    <row r="280" ht="15.3" customHeight="1" spans="1:11">
      <c r="A280" s="84" t="str">
        <f t="shared" si="38"/>
        <v>5</v>
      </c>
      <c r="B280" s="56">
        <v>2040450</v>
      </c>
      <c r="C280" s="90" t="s">
        <v>72</v>
      </c>
      <c r="D280" s="89">
        <v>0</v>
      </c>
      <c r="E280" s="89">
        <v>0</v>
      </c>
      <c r="F280" s="89"/>
      <c r="G280" s="89"/>
      <c r="H280" s="89"/>
      <c r="I280" s="89"/>
      <c r="J280" s="87"/>
      <c r="K280" s="87"/>
    </row>
    <row r="281" ht="15.3" customHeight="1" spans="1:11">
      <c r="A281" s="84" t="str">
        <f t="shared" si="38"/>
        <v>9</v>
      </c>
      <c r="B281" s="56">
        <v>2040499</v>
      </c>
      <c r="C281" s="90" t="s">
        <v>414</v>
      </c>
      <c r="D281" s="89">
        <v>0</v>
      </c>
      <c r="E281" s="89">
        <v>0</v>
      </c>
      <c r="F281" s="89"/>
      <c r="G281" s="89"/>
      <c r="H281" s="89"/>
      <c r="I281" s="89"/>
      <c r="J281" s="87"/>
      <c r="K281" s="87"/>
    </row>
    <row r="282" ht="15.3" customHeight="1" spans="1:11">
      <c r="A282" s="84" t="str">
        <f t="shared" si="38"/>
        <v/>
      </c>
      <c r="B282" s="56">
        <v>20405</v>
      </c>
      <c r="C282" s="85" t="s">
        <v>415</v>
      </c>
      <c r="D282" s="53">
        <f t="shared" ref="D282:I282" si="41">SUM(D283:D290)</f>
        <v>0</v>
      </c>
      <c r="E282" s="53">
        <f t="shared" si="41"/>
        <v>0</v>
      </c>
      <c r="F282" s="53">
        <f t="shared" si="41"/>
        <v>0</v>
      </c>
      <c r="G282" s="53">
        <f t="shared" si="41"/>
        <v>0</v>
      </c>
      <c r="H282" s="53">
        <f t="shared" si="41"/>
        <v>0</v>
      </c>
      <c r="I282" s="53">
        <f t="shared" si="41"/>
        <v>0</v>
      </c>
      <c r="J282" s="87"/>
      <c r="K282" s="87"/>
    </row>
    <row r="283" ht="15.3" customHeight="1" spans="1:11">
      <c r="A283" s="84" t="str">
        <f t="shared" si="38"/>
        <v>0</v>
      </c>
      <c r="B283" s="56">
        <v>2040501</v>
      </c>
      <c r="C283" s="88" t="s">
        <v>54</v>
      </c>
      <c r="D283" s="89">
        <v>0</v>
      </c>
      <c r="E283" s="89">
        <v>0</v>
      </c>
      <c r="F283" s="89"/>
      <c r="G283" s="89"/>
      <c r="H283" s="89"/>
      <c r="I283" s="89"/>
      <c r="J283" s="87"/>
      <c r="K283" s="87"/>
    </row>
    <row r="284" ht="15.3" customHeight="1" spans="1:11">
      <c r="A284" s="84" t="str">
        <f t="shared" si="38"/>
        <v>0</v>
      </c>
      <c r="B284" s="56">
        <v>2040502</v>
      </c>
      <c r="C284" s="88" t="s">
        <v>56</v>
      </c>
      <c r="D284" s="89">
        <v>0</v>
      </c>
      <c r="E284" s="89">
        <v>0</v>
      </c>
      <c r="F284" s="89"/>
      <c r="G284" s="89"/>
      <c r="H284" s="89"/>
      <c r="I284" s="89"/>
      <c r="J284" s="87"/>
      <c r="K284" s="87"/>
    </row>
    <row r="285" ht="15.3" customHeight="1" spans="1:11">
      <c r="A285" s="84" t="str">
        <f t="shared" si="38"/>
        <v>0</v>
      </c>
      <c r="B285" s="56">
        <v>2040503</v>
      </c>
      <c r="C285" s="88" t="s">
        <v>58</v>
      </c>
      <c r="D285" s="89">
        <v>0</v>
      </c>
      <c r="E285" s="89">
        <v>0</v>
      </c>
      <c r="F285" s="89"/>
      <c r="G285" s="89"/>
      <c r="H285" s="89"/>
      <c r="I285" s="89"/>
      <c r="J285" s="87"/>
      <c r="K285" s="87"/>
    </row>
    <row r="286" ht="15.3" customHeight="1" spans="1:11">
      <c r="A286" s="84" t="str">
        <f t="shared" si="38"/>
        <v>0</v>
      </c>
      <c r="B286" s="56">
        <v>2040504</v>
      </c>
      <c r="C286" s="90" t="s">
        <v>416</v>
      </c>
      <c r="D286" s="89">
        <v>0</v>
      </c>
      <c r="E286" s="89">
        <v>0</v>
      </c>
      <c r="F286" s="89"/>
      <c r="G286" s="89"/>
      <c r="H286" s="89"/>
      <c r="I286" s="89"/>
      <c r="J286" s="87"/>
      <c r="K286" s="87"/>
    </row>
    <row r="287" ht="15.3" customHeight="1" spans="1:11">
      <c r="A287" s="84" t="str">
        <f t="shared" si="38"/>
        <v>0</v>
      </c>
      <c r="B287" s="56">
        <v>2040505</v>
      </c>
      <c r="C287" s="90" t="s">
        <v>417</v>
      </c>
      <c r="D287" s="89">
        <v>0</v>
      </c>
      <c r="E287" s="89">
        <v>0</v>
      </c>
      <c r="F287" s="89"/>
      <c r="G287" s="89"/>
      <c r="H287" s="89"/>
      <c r="I287" s="89"/>
      <c r="J287" s="87"/>
      <c r="K287" s="87"/>
    </row>
    <row r="288" ht="15.3" customHeight="1" spans="1:11">
      <c r="A288" s="84" t="str">
        <f t="shared" si="38"/>
        <v>0</v>
      </c>
      <c r="B288" s="56">
        <v>2040506</v>
      </c>
      <c r="C288" s="90" t="s">
        <v>418</v>
      </c>
      <c r="D288" s="89">
        <v>0</v>
      </c>
      <c r="E288" s="89">
        <v>0</v>
      </c>
      <c r="F288" s="89"/>
      <c r="G288" s="89"/>
      <c r="H288" s="89"/>
      <c r="I288" s="89"/>
      <c r="J288" s="87"/>
      <c r="K288" s="87"/>
    </row>
    <row r="289" ht="15.3" customHeight="1" spans="1:11">
      <c r="A289" s="84" t="str">
        <f t="shared" si="38"/>
        <v>5</v>
      </c>
      <c r="B289" s="56">
        <v>2040550</v>
      </c>
      <c r="C289" s="88" t="s">
        <v>72</v>
      </c>
      <c r="D289" s="89">
        <v>0</v>
      </c>
      <c r="E289" s="89">
        <v>0</v>
      </c>
      <c r="F289" s="89"/>
      <c r="G289" s="89"/>
      <c r="H289" s="89"/>
      <c r="I289" s="89"/>
      <c r="J289" s="87"/>
      <c r="K289" s="87"/>
    </row>
    <row r="290" ht="15.3" customHeight="1" spans="1:11">
      <c r="A290" s="84" t="str">
        <f t="shared" si="38"/>
        <v>9</v>
      </c>
      <c r="B290" s="56">
        <v>2040599</v>
      </c>
      <c r="C290" s="88" t="s">
        <v>419</v>
      </c>
      <c r="D290" s="89">
        <v>0</v>
      </c>
      <c r="E290" s="89">
        <v>0</v>
      </c>
      <c r="F290" s="89"/>
      <c r="G290" s="89"/>
      <c r="H290" s="89"/>
      <c r="I290" s="89"/>
      <c r="J290" s="87"/>
      <c r="K290" s="87"/>
    </row>
    <row r="291" ht="15.3" customHeight="1" spans="1:11">
      <c r="A291" s="84" t="str">
        <f t="shared" si="38"/>
        <v/>
      </c>
      <c r="B291" s="56">
        <v>20406</v>
      </c>
      <c r="C291" s="88" t="s">
        <v>420</v>
      </c>
      <c r="D291" s="53">
        <f t="shared" ref="D291:I291" si="42">SUM(D292:D304)</f>
        <v>1451</v>
      </c>
      <c r="E291" s="53">
        <f t="shared" si="42"/>
        <v>1185</v>
      </c>
      <c r="F291" s="53">
        <f t="shared" si="42"/>
        <v>35</v>
      </c>
      <c r="G291" s="53">
        <f t="shared" si="42"/>
        <v>74</v>
      </c>
      <c r="H291" s="53">
        <f t="shared" si="42"/>
        <v>157</v>
      </c>
      <c r="I291" s="53">
        <f t="shared" si="42"/>
        <v>0</v>
      </c>
      <c r="J291" s="87"/>
      <c r="K291" s="87"/>
    </row>
    <row r="292" ht="15.3" customHeight="1" spans="1:11">
      <c r="A292" s="84" t="str">
        <f t="shared" si="38"/>
        <v>0</v>
      </c>
      <c r="B292" s="56">
        <v>2040601</v>
      </c>
      <c r="C292" s="90" t="s">
        <v>54</v>
      </c>
      <c r="D292" s="89">
        <v>831</v>
      </c>
      <c r="E292" s="89">
        <v>831</v>
      </c>
      <c r="F292" s="89"/>
      <c r="G292" s="89"/>
      <c r="H292" s="89"/>
      <c r="I292" s="89"/>
      <c r="J292" s="87"/>
      <c r="K292" s="87"/>
    </row>
    <row r="293" ht="15.3" customHeight="1" spans="1:11">
      <c r="A293" s="84" t="str">
        <f t="shared" si="38"/>
        <v>0</v>
      </c>
      <c r="B293" s="56">
        <v>2040602</v>
      </c>
      <c r="C293" s="90" t="s">
        <v>56</v>
      </c>
      <c r="D293" s="89">
        <v>249</v>
      </c>
      <c r="E293" s="89">
        <v>14</v>
      </c>
      <c r="F293" s="89">
        <v>35</v>
      </c>
      <c r="G293" s="89">
        <v>74</v>
      </c>
      <c r="H293" s="89">
        <v>126</v>
      </c>
      <c r="I293" s="89"/>
      <c r="J293" s="87"/>
      <c r="K293" s="87"/>
    </row>
    <row r="294" ht="15.3" customHeight="1" spans="1:11">
      <c r="A294" s="84" t="str">
        <f t="shared" si="38"/>
        <v>0</v>
      </c>
      <c r="B294" s="56">
        <v>2040603</v>
      </c>
      <c r="C294" s="90" t="s">
        <v>58</v>
      </c>
      <c r="D294" s="89">
        <v>0</v>
      </c>
      <c r="E294" s="89">
        <v>0</v>
      </c>
      <c r="F294" s="89"/>
      <c r="G294" s="89"/>
      <c r="H294" s="89"/>
      <c r="I294" s="89"/>
      <c r="J294" s="87"/>
      <c r="K294" s="87"/>
    </row>
    <row r="295" ht="15.3" customHeight="1" spans="1:11">
      <c r="A295" s="84" t="str">
        <f t="shared" si="38"/>
        <v>0</v>
      </c>
      <c r="B295" s="56">
        <v>2040604</v>
      </c>
      <c r="C295" s="85" t="s">
        <v>421</v>
      </c>
      <c r="D295" s="89">
        <v>198</v>
      </c>
      <c r="E295" s="89">
        <v>197</v>
      </c>
      <c r="F295" s="89"/>
      <c r="G295" s="89"/>
      <c r="H295" s="89">
        <v>1</v>
      </c>
      <c r="I295" s="89"/>
      <c r="J295" s="87"/>
      <c r="K295" s="87"/>
    </row>
    <row r="296" ht="15.3" customHeight="1" spans="1:11">
      <c r="A296" s="84" t="str">
        <f t="shared" si="38"/>
        <v>0</v>
      </c>
      <c r="B296" s="56">
        <v>2040605</v>
      </c>
      <c r="C296" s="88" t="s">
        <v>422</v>
      </c>
      <c r="D296" s="89">
        <v>16</v>
      </c>
      <c r="E296" s="89">
        <v>16</v>
      </c>
      <c r="F296" s="89"/>
      <c r="G296" s="89"/>
      <c r="H296" s="89"/>
      <c r="I296" s="89"/>
      <c r="J296" s="87"/>
      <c r="K296" s="87"/>
    </row>
    <row r="297" ht="15.3" customHeight="1" spans="1:11">
      <c r="A297" s="84" t="str">
        <f t="shared" si="38"/>
        <v>0</v>
      </c>
      <c r="B297" s="56">
        <v>2040606</v>
      </c>
      <c r="C297" s="88" t="s">
        <v>423</v>
      </c>
      <c r="D297" s="89">
        <v>0</v>
      </c>
      <c r="E297" s="89">
        <v>0</v>
      </c>
      <c r="F297" s="89"/>
      <c r="G297" s="89"/>
      <c r="H297" s="89"/>
      <c r="I297" s="89"/>
      <c r="J297" s="87"/>
      <c r="K297" s="87"/>
    </row>
    <row r="298" ht="15.3" customHeight="1" spans="1:11">
      <c r="A298" s="84" t="str">
        <f t="shared" si="38"/>
        <v>0</v>
      </c>
      <c r="B298" s="56">
        <v>2040607</v>
      </c>
      <c r="C298" s="91" t="s">
        <v>424</v>
      </c>
      <c r="D298" s="89">
        <v>109</v>
      </c>
      <c r="E298" s="89">
        <v>89</v>
      </c>
      <c r="F298" s="89"/>
      <c r="G298" s="89"/>
      <c r="H298" s="89">
        <v>20</v>
      </c>
      <c r="I298" s="89"/>
      <c r="J298" s="87"/>
      <c r="K298" s="87"/>
    </row>
    <row r="299" ht="15.3" customHeight="1" spans="1:11">
      <c r="A299" s="84" t="str">
        <f t="shared" si="38"/>
        <v>0</v>
      </c>
      <c r="B299" s="56">
        <v>2040608</v>
      </c>
      <c r="C299" s="90" t="s">
        <v>425</v>
      </c>
      <c r="D299" s="89">
        <v>0</v>
      </c>
      <c r="E299" s="89">
        <v>0</v>
      </c>
      <c r="F299" s="89"/>
      <c r="G299" s="89"/>
      <c r="H299" s="89"/>
      <c r="I299" s="89"/>
      <c r="J299" s="87"/>
      <c r="K299" s="87"/>
    </row>
    <row r="300" ht="15.3" customHeight="1" spans="1:11">
      <c r="A300" s="84" t="str">
        <f t="shared" si="38"/>
        <v>1</v>
      </c>
      <c r="B300" s="56">
        <v>2040610</v>
      </c>
      <c r="C300" s="90" t="s">
        <v>426</v>
      </c>
      <c r="D300" s="89">
        <v>42</v>
      </c>
      <c r="E300" s="89">
        <v>32</v>
      </c>
      <c r="F300" s="89"/>
      <c r="G300" s="89"/>
      <c r="H300" s="89">
        <v>10</v>
      </c>
      <c r="I300" s="89"/>
      <c r="J300" s="87"/>
      <c r="K300" s="87"/>
    </row>
    <row r="301" ht="15.3" customHeight="1" spans="1:11">
      <c r="A301" s="84" t="str">
        <f t="shared" si="38"/>
        <v>1</v>
      </c>
      <c r="B301" s="56">
        <v>2040612</v>
      </c>
      <c r="C301" s="90" t="s">
        <v>427</v>
      </c>
      <c r="D301" s="89">
        <v>6</v>
      </c>
      <c r="E301" s="89">
        <v>6</v>
      </c>
      <c r="F301" s="89"/>
      <c r="G301" s="89"/>
      <c r="H301" s="89">
        <v>0</v>
      </c>
      <c r="I301" s="89"/>
      <c r="J301" s="87"/>
      <c r="K301" s="87"/>
    </row>
    <row r="302" ht="15.3" customHeight="1" spans="1:11">
      <c r="A302" s="84" t="str">
        <f t="shared" si="38"/>
        <v>1</v>
      </c>
      <c r="B302" s="56">
        <v>2040613</v>
      </c>
      <c r="C302" s="90" t="s">
        <v>152</v>
      </c>
      <c r="D302" s="89">
        <v>0</v>
      </c>
      <c r="E302" s="89">
        <v>0</v>
      </c>
      <c r="F302" s="89"/>
      <c r="G302" s="89"/>
      <c r="H302" s="89"/>
      <c r="I302" s="89"/>
      <c r="J302" s="87"/>
      <c r="K302" s="87"/>
    </row>
    <row r="303" ht="15.3" customHeight="1" spans="1:11">
      <c r="A303" s="84" t="str">
        <f t="shared" si="38"/>
        <v>5</v>
      </c>
      <c r="B303" s="56">
        <v>2040650</v>
      </c>
      <c r="C303" s="90" t="s">
        <v>72</v>
      </c>
      <c r="D303" s="89">
        <v>0</v>
      </c>
      <c r="E303" s="89">
        <v>0</v>
      </c>
      <c r="F303" s="89"/>
      <c r="G303" s="89"/>
      <c r="H303" s="89"/>
      <c r="I303" s="89"/>
      <c r="J303" s="87"/>
      <c r="K303" s="87"/>
    </row>
    <row r="304" ht="15.3" customHeight="1" spans="1:11">
      <c r="A304" s="84" t="str">
        <f t="shared" si="38"/>
        <v>9</v>
      </c>
      <c r="B304" s="56">
        <v>2040699</v>
      </c>
      <c r="C304" s="88" t="s">
        <v>428</v>
      </c>
      <c r="D304" s="89">
        <v>0</v>
      </c>
      <c r="E304" s="89">
        <v>0</v>
      </c>
      <c r="F304" s="89"/>
      <c r="G304" s="89"/>
      <c r="H304" s="89"/>
      <c r="I304" s="89"/>
      <c r="J304" s="87"/>
      <c r="K304" s="87"/>
    </row>
    <row r="305" ht="15.3" customHeight="1" spans="1:11">
      <c r="A305" s="84" t="str">
        <f t="shared" si="38"/>
        <v/>
      </c>
      <c r="B305" s="56">
        <v>20407</v>
      </c>
      <c r="C305" s="91" t="s">
        <v>429</v>
      </c>
      <c r="D305" s="53">
        <f t="shared" ref="D305:I305" si="43">SUM(D306:D314)</f>
        <v>0</v>
      </c>
      <c r="E305" s="53">
        <f t="shared" si="43"/>
        <v>0</v>
      </c>
      <c r="F305" s="53">
        <f t="shared" si="43"/>
        <v>0</v>
      </c>
      <c r="G305" s="53">
        <f t="shared" si="43"/>
        <v>0</v>
      </c>
      <c r="H305" s="53">
        <f t="shared" si="43"/>
        <v>0</v>
      </c>
      <c r="I305" s="53">
        <f t="shared" si="43"/>
        <v>0</v>
      </c>
      <c r="J305" s="87"/>
      <c r="K305" s="87"/>
    </row>
    <row r="306" ht="15.3" customHeight="1" spans="1:11">
      <c r="A306" s="84" t="str">
        <f t="shared" si="38"/>
        <v>0</v>
      </c>
      <c r="B306" s="56">
        <v>2040701</v>
      </c>
      <c r="C306" s="88" t="s">
        <v>54</v>
      </c>
      <c r="D306" s="89">
        <v>0</v>
      </c>
      <c r="E306" s="89">
        <v>0</v>
      </c>
      <c r="F306" s="89"/>
      <c r="G306" s="89"/>
      <c r="H306" s="89"/>
      <c r="I306" s="89"/>
      <c r="J306" s="87"/>
      <c r="K306" s="87"/>
    </row>
    <row r="307" ht="15.3" customHeight="1" spans="1:11">
      <c r="A307" s="84" t="str">
        <f t="shared" si="38"/>
        <v>0</v>
      </c>
      <c r="B307" s="56">
        <v>2040702</v>
      </c>
      <c r="C307" s="90" t="s">
        <v>56</v>
      </c>
      <c r="D307" s="89">
        <v>0</v>
      </c>
      <c r="E307" s="89">
        <v>0</v>
      </c>
      <c r="F307" s="89"/>
      <c r="G307" s="89"/>
      <c r="H307" s="89"/>
      <c r="I307" s="89"/>
      <c r="J307" s="87"/>
      <c r="K307" s="87"/>
    </row>
    <row r="308" ht="15.3" customHeight="1" spans="1:11">
      <c r="A308" s="84" t="str">
        <f t="shared" si="38"/>
        <v>0</v>
      </c>
      <c r="B308" s="56">
        <v>2040703</v>
      </c>
      <c r="C308" s="90" t="s">
        <v>58</v>
      </c>
      <c r="D308" s="89">
        <v>0</v>
      </c>
      <c r="E308" s="89">
        <v>0</v>
      </c>
      <c r="F308" s="89"/>
      <c r="G308" s="89"/>
      <c r="H308" s="89"/>
      <c r="I308" s="89"/>
      <c r="J308" s="87"/>
      <c r="K308" s="87"/>
    </row>
    <row r="309" ht="15.3" customHeight="1" spans="1:11">
      <c r="A309" s="84" t="str">
        <f t="shared" si="38"/>
        <v>0</v>
      </c>
      <c r="B309" s="56">
        <v>2040704</v>
      </c>
      <c r="C309" s="90" t="s">
        <v>430</v>
      </c>
      <c r="D309" s="89">
        <v>0</v>
      </c>
      <c r="E309" s="89">
        <v>0</v>
      </c>
      <c r="F309" s="89"/>
      <c r="G309" s="89"/>
      <c r="H309" s="89"/>
      <c r="I309" s="89"/>
      <c r="J309" s="87"/>
      <c r="K309" s="87"/>
    </row>
    <row r="310" ht="15.3" customHeight="1" spans="1:11">
      <c r="A310" s="84" t="str">
        <f t="shared" si="38"/>
        <v>0</v>
      </c>
      <c r="B310" s="56">
        <v>2040705</v>
      </c>
      <c r="C310" s="85" t="s">
        <v>431</v>
      </c>
      <c r="D310" s="89">
        <v>0</v>
      </c>
      <c r="E310" s="89">
        <v>0</v>
      </c>
      <c r="F310" s="89"/>
      <c r="G310" s="89"/>
      <c r="H310" s="89"/>
      <c r="I310" s="89"/>
      <c r="J310" s="87"/>
      <c r="K310" s="87"/>
    </row>
    <row r="311" ht="15.3" customHeight="1" spans="1:11">
      <c r="A311" s="84" t="str">
        <f t="shared" si="38"/>
        <v>0</v>
      </c>
      <c r="B311" s="56">
        <v>2040706</v>
      </c>
      <c r="C311" s="88" t="s">
        <v>432</v>
      </c>
      <c r="D311" s="89">
        <v>0</v>
      </c>
      <c r="E311" s="89">
        <v>0</v>
      </c>
      <c r="F311" s="89"/>
      <c r="G311" s="89"/>
      <c r="H311" s="89"/>
      <c r="I311" s="89"/>
      <c r="J311" s="87"/>
      <c r="K311" s="87"/>
    </row>
    <row r="312" ht="15.3" customHeight="1" spans="1:11">
      <c r="A312" s="84" t="str">
        <f t="shared" si="38"/>
        <v>0</v>
      </c>
      <c r="B312" s="56">
        <v>2040707</v>
      </c>
      <c r="C312" s="88" t="s">
        <v>152</v>
      </c>
      <c r="D312" s="89">
        <v>0</v>
      </c>
      <c r="E312" s="89">
        <v>0</v>
      </c>
      <c r="F312" s="89"/>
      <c r="G312" s="89"/>
      <c r="H312" s="89"/>
      <c r="I312" s="89"/>
      <c r="J312" s="87"/>
      <c r="K312" s="87"/>
    </row>
    <row r="313" ht="15.3" customHeight="1" spans="1:11">
      <c r="A313" s="84" t="str">
        <f t="shared" si="38"/>
        <v>5</v>
      </c>
      <c r="B313" s="56">
        <v>2040750</v>
      </c>
      <c r="C313" s="88" t="s">
        <v>72</v>
      </c>
      <c r="D313" s="89">
        <v>0</v>
      </c>
      <c r="E313" s="89">
        <v>0</v>
      </c>
      <c r="F313" s="89"/>
      <c r="G313" s="89"/>
      <c r="H313" s="89"/>
      <c r="I313" s="89"/>
      <c r="J313" s="87"/>
      <c r="K313" s="87"/>
    </row>
    <row r="314" ht="15.3" customHeight="1" spans="1:11">
      <c r="A314" s="84" t="str">
        <f t="shared" si="38"/>
        <v>9</v>
      </c>
      <c r="B314" s="56">
        <v>2040799</v>
      </c>
      <c r="C314" s="88" t="s">
        <v>433</v>
      </c>
      <c r="D314" s="89">
        <v>0</v>
      </c>
      <c r="E314" s="89">
        <v>0</v>
      </c>
      <c r="F314" s="89"/>
      <c r="G314" s="89"/>
      <c r="H314" s="89"/>
      <c r="I314" s="89"/>
      <c r="J314" s="87"/>
      <c r="K314" s="87"/>
    </row>
    <row r="315" ht="15.3" customHeight="1" spans="1:11">
      <c r="A315" s="84" t="str">
        <f t="shared" si="38"/>
        <v/>
      </c>
      <c r="B315" s="56">
        <v>20408</v>
      </c>
      <c r="C315" s="90" t="s">
        <v>434</v>
      </c>
      <c r="D315" s="53">
        <f t="shared" ref="D315:I315" si="44">SUM(D316:D324)</f>
        <v>0</v>
      </c>
      <c r="E315" s="53">
        <f t="shared" si="44"/>
        <v>0</v>
      </c>
      <c r="F315" s="53">
        <f t="shared" si="44"/>
        <v>0</v>
      </c>
      <c r="G315" s="53">
        <f t="shared" si="44"/>
        <v>0</v>
      </c>
      <c r="H315" s="53">
        <f t="shared" si="44"/>
        <v>0</v>
      </c>
      <c r="I315" s="53">
        <f t="shared" si="44"/>
        <v>0</v>
      </c>
      <c r="J315" s="87"/>
      <c r="K315" s="87"/>
    </row>
    <row r="316" ht="15.3" customHeight="1" spans="1:11">
      <c r="A316" s="84" t="str">
        <f t="shared" si="38"/>
        <v>0</v>
      </c>
      <c r="B316" s="56">
        <v>2040801</v>
      </c>
      <c r="C316" s="90" t="s">
        <v>54</v>
      </c>
      <c r="D316" s="89">
        <v>0</v>
      </c>
      <c r="E316" s="89">
        <v>0</v>
      </c>
      <c r="F316" s="89"/>
      <c r="G316" s="89"/>
      <c r="H316" s="89"/>
      <c r="I316" s="89"/>
      <c r="J316" s="87"/>
      <c r="K316" s="87"/>
    </row>
    <row r="317" ht="15.3" customHeight="1" spans="1:11">
      <c r="A317" s="84" t="str">
        <f t="shared" si="38"/>
        <v>0</v>
      </c>
      <c r="B317" s="56">
        <v>2040802</v>
      </c>
      <c r="C317" s="90" t="s">
        <v>56</v>
      </c>
      <c r="D317" s="89">
        <v>0</v>
      </c>
      <c r="E317" s="89">
        <v>0</v>
      </c>
      <c r="F317" s="89"/>
      <c r="G317" s="89"/>
      <c r="H317" s="89"/>
      <c r="I317" s="89"/>
      <c r="J317" s="87"/>
      <c r="K317" s="87"/>
    </row>
    <row r="318" ht="15.3" customHeight="1" spans="1:11">
      <c r="A318" s="84" t="str">
        <f t="shared" si="38"/>
        <v>0</v>
      </c>
      <c r="B318" s="56">
        <v>2040803</v>
      </c>
      <c r="C318" s="88" t="s">
        <v>58</v>
      </c>
      <c r="D318" s="89">
        <v>0</v>
      </c>
      <c r="E318" s="89">
        <v>0</v>
      </c>
      <c r="F318" s="89"/>
      <c r="G318" s="89"/>
      <c r="H318" s="89"/>
      <c r="I318" s="89"/>
      <c r="J318" s="87"/>
      <c r="K318" s="87"/>
    </row>
    <row r="319" ht="15.3" customHeight="1" spans="1:11">
      <c r="A319" s="84" t="str">
        <f t="shared" si="38"/>
        <v>0</v>
      </c>
      <c r="B319" s="56">
        <v>2040804</v>
      </c>
      <c r="C319" s="88" t="s">
        <v>435</v>
      </c>
      <c r="D319" s="89">
        <v>0</v>
      </c>
      <c r="E319" s="89">
        <v>0</v>
      </c>
      <c r="F319" s="89"/>
      <c r="G319" s="89"/>
      <c r="H319" s="89"/>
      <c r="I319" s="89"/>
      <c r="J319" s="87"/>
      <c r="K319" s="87"/>
    </row>
    <row r="320" ht="15.3" customHeight="1" spans="1:11">
      <c r="A320" s="84" t="str">
        <f t="shared" si="38"/>
        <v>0</v>
      </c>
      <c r="B320" s="56">
        <v>2040805</v>
      </c>
      <c r="C320" s="88" t="s">
        <v>436</v>
      </c>
      <c r="D320" s="89">
        <v>0</v>
      </c>
      <c r="E320" s="89">
        <v>0</v>
      </c>
      <c r="F320" s="89"/>
      <c r="G320" s="89"/>
      <c r="H320" s="89"/>
      <c r="I320" s="89"/>
      <c r="J320" s="87"/>
      <c r="K320" s="87"/>
    </row>
    <row r="321" ht="15.3" customHeight="1" spans="1:11">
      <c r="A321" s="84" t="str">
        <f t="shared" si="38"/>
        <v>0</v>
      </c>
      <c r="B321" s="56">
        <v>2040806</v>
      </c>
      <c r="C321" s="90" t="s">
        <v>437</v>
      </c>
      <c r="D321" s="89">
        <v>0</v>
      </c>
      <c r="E321" s="89">
        <v>0</v>
      </c>
      <c r="F321" s="89"/>
      <c r="G321" s="89"/>
      <c r="H321" s="89"/>
      <c r="I321" s="89"/>
      <c r="J321" s="87"/>
      <c r="K321" s="87"/>
    </row>
    <row r="322" ht="15.3" customHeight="1" spans="1:11">
      <c r="A322" s="84" t="str">
        <f t="shared" si="38"/>
        <v>0</v>
      </c>
      <c r="B322" s="56">
        <v>2040807</v>
      </c>
      <c r="C322" s="90" t="s">
        <v>152</v>
      </c>
      <c r="D322" s="89">
        <v>0</v>
      </c>
      <c r="E322" s="89">
        <v>0</v>
      </c>
      <c r="F322" s="89"/>
      <c r="G322" s="89"/>
      <c r="H322" s="89"/>
      <c r="I322" s="89"/>
      <c r="J322" s="87"/>
      <c r="K322" s="87"/>
    </row>
    <row r="323" ht="15.3" customHeight="1" spans="1:11">
      <c r="A323" s="84" t="str">
        <f t="shared" si="38"/>
        <v>5</v>
      </c>
      <c r="B323" s="56">
        <v>2040850</v>
      </c>
      <c r="C323" s="90" t="s">
        <v>72</v>
      </c>
      <c r="D323" s="89">
        <v>0</v>
      </c>
      <c r="E323" s="89">
        <v>0</v>
      </c>
      <c r="F323" s="89"/>
      <c r="G323" s="89"/>
      <c r="H323" s="89"/>
      <c r="I323" s="89"/>
      <c r="J323" s="87"/>
      <c r="K323" s="87"/>
    </row>
    <row r="324" ht="15.3" customHeight="1" spans="1:11">
      <c r="A324" s="84" t="str">
        <f t="shared" si="38"/>
        <v>9</v>
      </c>
      <c r="B324" s="56">
        <v>2040899</v>
      </c>
      <c r="C324" s="90" t="s">
        <v>438</v>
      </c>
      <c r="D324" s="89">
        <v>0</v>
      </c>
      <c r="E324" s="89">
        <v>0</v>
      </c>
      <c r="F324" s="89"/>
      <c r="G324" s="89"/>
      <c r="H324" s="89"/>
      <c r="I324" s="89"/>
      <c r="J324" s="87"/>
      <c r="K324" s="87"/>
    </row>
    <row r="325" ht="15.3" customHeight="1" spans="1:11">
      <c r="A325" s="84" t="str">
        <f t="shared" si="38"/>
        <v/>
      </c>
      <c r="B325" s="56">
        <v>20409</v>
      </c>
      <c r="C325" s="85" t="s">
        <v>439</v>
      </c>
      <c r="D325" s="53">
        <f t="shared" ref="D325:I325" si="45">SUM(D326:D332)</f>
        <v>0</v>
      </c>
      <c r="E325" s="53">
        <f t="shared" si="45"/>
        <v>0</v>
      </c>
      <c r="F325" s="53">
        <f t="shared" si="45"/>
        <v>0</v>
      </c>
      <c r="G325" s="53">
        <f t="shared" si="45"/>
        <v>0</v>
      </c>
      <c r="H325" s="53">
        <f t="shared" si="45"/>
        <v>0</v>
      </c>
      <c r="I325" s="53">
        <f t="shared" si="45"/>
        <v>0</v>
      </c>
      <c r="J325" s="87"/>
      <c r="K325" s="87"/>
    </row>
    <row r="326" ht="15.3" customHeight="1" spans="1:11">
      <c r="A326" s="84" t="str">
        <f t="shared" ref="A326:A389" si="46">MID(B326,6,1)</f>
        <v>0</v>
      </c>
      <c r="B326" s="56">
        <v>2040901</v>
      </c>
      <c r="C326" s="88" t="s">
        <v>54</v>
      </c>
      <c r="D326" s="89">
        <v>0</v>
      </c>
      <c r="E326" s="89">
        <v>0</v>
      </c>
      <c r="F326" s="89"/>
      <c r="G326" s="89"/>
      <c r="H326" s="89"/>
      <c r="I326" s="89"/>
      <c r="J326" s="87"/>
      <c r="K326" s="87"/>
    </row>
    <row r="327" ht="15.3" customHeight="1" spans="1:11">
      <c r="A327" s="84" t="str">
        <f t="shared" si="46"/>
        <v>0</v>
      </c>
      <c r="B327" s="56">
        <v>2040902</v>
      </c>
      <c r="C327" s="88" t="s">
        <v>56</v>
      </c>
      <c r="D327" s="89">
        <v>0</v>
      </c>
      <c r="E327" s="89">
        <v>0</v>
      </c>
      <c r="F327" s="89"/>
      <c r="G327" s="89"/>
      <c r="H327" s="89"/>
      <c r="I327" s="89"/>
      <c r="J327" s="87"/>
      <c r="K327" s="87"/>
    </row>
    <row r="328" ht="15.3" customHeight="1" spans="1:11">
      <c r="A328" s="84" t="str">
        <f t="shared" si="46"/>
        <v>0</v>
      </c>
      <c r="B328" s="56">
        <v>2040903</v>
      </c>
      <c r="C328" s="91" t="s">
        <v>58</v>
      </c>
      <c r="D328" s="89">
        <v>0</v>
      </c>
      <c r="E328" s="89">
        <v>0</v>
      </c>
      <c r="F328" s="89"/>
      <c r="G328" s="89"/>
      <c r="H328" s="89"/>
      <c r="I328" s="89"/>
      <c r="J328" s="87"/>
      <c r="K328" s="87"/>
    </row>
    <row r="329" ht="15.3" customHeight="1" spans="1:11">
      <c r="A329" s="84" t="str">
        <f t="shared" si="46"/>
        <v>0</v>
      </c>
      <c r="B329" s="56">
        <v>2040904</v>
      </c>
      <c r="C329" s="92" t="s">
        <v>440</v>
      </c>
      <c r="D329" s="89">
        <v>0</v>
      </c>
      <c r="E329" s="89">
        <v>0</v>
      </c>
      <c r="F329" s="89"/>
      <c r="G329" s="89"/>
      <c r="H329" s="89"/>
      <c r="I329" s="89"/>
      <c r="J329" s="87"/>
      <c r="K329" s="87"/>
    </row>
    <row r="330" ht="15.3" customHeight="1" spans="1:11">
      <c r="A330" s="84" t="str">
        <f t="shared" si="46"/>
        <v>0</v>
      </c>
      <c r="B330" s="56">
        <v>2040905</v>
      </c>
      <c r="C330" s="90" t="s">
        <v>441</v>
      </c>
      <c r="D330" s="89">
        <v>0</v>
      </c>
      <c r="E330" s="89">
        <v>0</v>
      </c>
      <c r="F330" s="89"/>
      <c r="G330" s="89"/>
      <c r="H330" s="89"/>
      <c r="I330" s="89"/>
      <c r="J330" s="87"/>
      <c r="K330" s="87"/>
    </row>
    <row r="331" ht="15.3" customHeight="1" spans="1:11">
      <c r="A331" s="84" t="str">
        <f t="shared" si="46"/>
        <v>5</v>
      </c>
      <c r="B331" s="56">
        <v>2040950</v>
      </c>
      <c r="C331" s="90" t="s">
        <v>72</v>
      </c>
      <c r="D331" s="89">
        <v>0</v>
      </c>
      <c r="E331" s="89">
        <v>0</v>
      </c>
      <c r="F331" s="89"/>
      <c r="G331" s="89"/>
      <c r="H331" s="89"/>
      <c r="I331" s="89"/>
      <c r="J331" s="87"/>
      <c r="K331" s="87"/>
    </row>
    <row r="332" ht="15.3" customHeight="1" spans="1:11">
      <c r="A332" s="84" t="str">
        <f t="shared" si="46"/>
        <v>9</v>
      </c>
      <c r="B332" s="56">
        <v>2040999</v>
      </c>
      <c r="C332" s="88" t="s">
        <v>442</v>
      </c>
      <c r="D332" s="89">
        <v>0</v>
      </c>
      <c r="E332" s="89">
        <v>0</v>
      </c>
      <c r="F332" s="89"/>
      <c r="G332" s="89"/>
      <c r="H332" s="89"/>
      <c r="I332" s="89"/>
      <c r="J332" s="87"/>
      <c r="K332" s="87"/>
    </row>
    <row r="333" ht="15.3" customHeight="1" spans="1:11">
      <c r="A333" s="84" t="str">
        <f t="shared" si="46"/>
        <v/>
      </c>
      <c r="B333" s="56">
        <v>20410</v>
      </c>
      <c r="C333" s="88" t="s">
        <v>443</v>
      </c>
      <c r="D333" s="53">
        <f t="shared" ref="D333:I333" si="47">SUM(D334:D338)</f>
        <v>0</v>
      </c>
      <c r="E333" s="53">
        <f t="shared" si="47"/>
        <v>0</v>
      </c>
      <c r="F333" s="53">
        <f t="shared" si="47"/>
        <v>0</v>
      </c>
      <c r="G333" s="53">
        <f t="shared" si="47"/>
        <v>0</v>
      </c>
      <c r="H333" s="53">
        <f t="shared" si="47"/>
        <v>0</v>
      </c>
      <c r="I333" s="53">
        <f t="shared" si="47"/>
        <v>0</v>
      </c>
      <c r="J333" s="87"/>
      <c r="K333" s="87"/>
    </row>
    <row r="334" ht="15.3" customHeight="1" spans="1:11">
      <c r="A334" s="84" t="str">
        <f t="shared" si="46"/>
        <v>0</v>
      </c>
      <c r="B334" s="56">
        <v>2041001</v>
      </c>
      <c r="C334" s="88" t="s">
        <v>54</v>
      </c>
      <c r="D334" s="89">
        <v>0</v>
      </c>
      <c r="E334" s="89">
        <v>0</v>
      </c>
      <c r="F334" s="89"/>
      <c r="G334" s="89"/>
      <c r="H334" s="89"/>
      <c r="I334" s="89"/>
      <c r="J334" s="87"/>
      <c r="K334" s="87"/>
    </row>
    <row r="335" ht="15.3" customHeight="1" spans="1:11">
      <c r="A335" s="84" t="str">
        <f t="shared" si="46"/>
        <v>0</v>
      </c>
      <c r="B335" s="56">
        <v>2041002</v>
      </c>
      <c r="C335" s="90" t="s">
        <v>56</v>
      </c>
      <c r="D335" s="89">
        <v>0</v>
      </c>
      <c r="E335" s="89">
        <v>0</v>
      </c>
      <c r="F335" s="89"/>
      <c r="G335" s="89"/>
      <c r="H335" s="89"/>
      <c r="I335" s="89"/>
      <c r="J335" s="87"/>
      <c r="K335" s="87"/>
    </row>
    <row r="336" ht="15.3" customHeight="1" spans="1:11">
      <c r="A336" s="84" t="str">
        <f t="shared" si="46"/>
        <v>0</v>
      </c>
      <c r="B336" s="56">
        <v>2041006</v>
      </c>
      <c r="C336" s="88" t="s">
        <v>152</v>
      </c>
      <c r="D336" s="89">
        <v>0</v>
      </c>
      <c r="E336" s="89">
        <v>0</v>
      </c>
      <c r="F336" s="89"/>
      <c r="G336" s="89"/>
      <c r="H336" s="89"/>
      <c r="I336" s="89"/>
      <c r="J336" s="87"/>
      <c r="K336" s="87"/>
    </row>
    <row r="337" ht="15.3" customHeight="1" spans="1:11">
      <c r="A337" s="84" t="str">
        <f t="shared" si="46"/>
        <v>0</v>
      </c>
      <c r="B337" s="56">
        <v>2041007</v>
      </c>
      <c r="C337" s="90" t="s">
        <v>444</v>
      </c>
      <c r="D337" s="89">
        <v>0</v>
      </c>
      <c r="E337" s="89">
        <v>0</v>
      </c>
      <c r="F337" s="89"/>
      <c r="G337" s="89"/>
      <c r="H337" s="89"/>
      <c r="I337" s="89"/>
      <c r="J337" s="87"/>
      <c r="K337" s="87"/>
    </row>
    <row r="338" ht="15.3" customHeight="1" spans="1:11">
      <c r="A338" s="84" t="str">
        <f t="shared" si="46"/>
        <v>9</v>
      </c>
      <c r="B338" s="56">
        <v>2041099</v>
      </c>
      <c r="C338" s="88" t="s">
        <v>445</v>
      </c>
      <c r="D338" s="89">
        <v>0</v>
      </c>
      <c r="E338" s="89">
        <v>0</v>
      </c>
      <c r="F338" s="89"/>
      <c r="G338" s="89"/>
      <c r="H338" s="89"/>
      <c r="I338" s="89"/>
      <c r="J338" s="87"/>
      <c r="K338" s="87"/>
    </row>
    <row r="339" ht="15.3" customHeight="1" spans="1:11">
      <c r="A339" s="84" t="str">
        <f t="shared" si="46"/>
        <v/>
      </c>
      <c r="B339" s="56">
        <v>20499</v>
      </c>
      <c r="C339" s="88" t="s">
        <v>446</v>
      </c>
      <c r="D339" s="53">
        <f t="shared" ref="D339:I339" si="48">SUM(D340:D341)</f>
        <v>7</v>
      </c>
      <c r="E339" s="53">
        <f t="shared" si="48"/>
        <v>0</v>
      </c>
      <c r="F339" s="53">
        <f t="shared" si="48"/>
        <v>0</v>
      </c>
      <c r="G339" s="53">
        <f t="shared" si="48"/>
        <v>0</v>
      </c>
      <c r="H339" s="53">
        <f t="shared" si="48"/>
        <v>7</v>
      </c>
      <c r="I339" s="53">
        <f t="shared" si="48"/>
        <v>0</v>
      </c>
      <c r="J339" s="87"/>
      <c r="K339" s="87"/>
    </row>
    <row r="340" ht="15.3" customHeight="1" spans="1:11">
      <c r="A340" s="84" t="str">
        <f t="shared" si="46"/>
        <v>0</v>
      </c>
      <c r="B340" s="56">
        <v>2049902</v>
      </c>
      <c r="C340" s="88" t="s">
        <v>447</v>
      </c>
      <c r="D340" s="89">
        <v>1</v>
      </c>
      <c r="E340" s="89">
        <v>0</v>
      </c>
      <c r="F340" s="89"/>
      <c r="G340" s="89"/>
      <c r="H340" s="89">
        <v>1</v>
      </c>
      <c r="I340" s="89"/>
      <c r="J340" s="87"/>
      <c r="K340" s="87"/>
    </row>
    <row r="341" ht="15.3" customHeight="1" spans="1:11">
      <c r="A341" s="84" t="str">
        <f t="shared" si="46"/>
        <v>9</v>
      </c>
      <c r="B341" s="56">
        <v>2049999</v>
      </c>
      <c r="C341" s="88" t="s">
        <v>448</v>
      </c>
      <c r="D341" s="89">
        <v>6</v>
      </c>
      <c r="E341" s="89">
        <v>0</v>
      </c>
      <c r="F341" s="89"/>
      <c r="G341" s="89"/>
      <c r="H341" s="89">
        <v>6</v>
      </c>
      <c r="I341" s="89"/>
      <c r="J341" s="87"/>
      <c r="K341" s="87"/>
    </row>
    <row r="342" ht="15.3" customHeight="1" spans="1:11">
      <c r="A342" s="84" t="str">
        <f t="shared" si="46"/>
        <v/>
      </c>
      <c r="B342" s="56">
        <v>205</v>
      </c>
      <c r="C342" s="85" t="s">
        <v>449</v>
      </c>
      <c r="D342" s="53">
        <f t="shared" ref="D342:I342" si="49">SUM(D343,D348,D355,D361,D367,D371,D375,D379,D385,D392)</f>
        <v>52416</v>
      </c>
      <c r="E342" s="53">
        <f t="shared" si="49"/>
        <v>40538</v>
      </c>
      <c r="F342" s="53">
        <f t="shared" si="49"/>
        <v>0</v>
      </c>
      <c r="G342" s="53">
        <f t="shared" si="49"/>
        <v>6437</v>
      </c>
      <c r="H342" s="53">
        <f t="shared" si="49"/>
        <v>5441</v>
      </c>
      <c r="I342" s="53">
        <f t="shared" si="49"/>
        <v>0</v>
      </c>
      <c r="J342" s="87"/>
      <c r="K342" s="87"/>
    </row>
    <row r="343" ht="15.3" customHeight="1" spans="1:11">
      <c r="A343" s="84" t="str">
        <f t="shared" si="46"/>
        <v/>
      </c>
      <c r="B343" s="56">
        <v>20501</v>
      </c>
      <c r="C343" s="90" t="s">
        <v>450</v>
      </c>
      <c r="D343" s="53">
        <f t="shared" ref="D343:I343" si="50">SUM(D344:D347)</f>
        <v>836</v>
      </c>
      <c r="E343" s="53">
        <f t="shared" si="50"/>
        <v>652</v>
      </c>
      <c r="F343" s="53">
        <f t="shared" si="50"/>
        <v>0</v>
      </c>
      <c r="G343" s="53">
        <f t="shared" si="50"/>
        <v>168</v>
      </c>
      <c r="H343" s="53">
        <f t="shared" si="50"/>
        <v>16</v>
      </c>
      <c r="I343" s="53">
        <f t="shared" si="50"/>
        <v>0</v>
      </c>
      <c r="J343" s="87"/>
      <c r="K343" s="87"/>
    </row>
    <row r="344" ht="15.3" customHeight="1" spans="1:11">
      <c r="A344" s="84" t="str">
        <f t="shared" si="46"/>
        <v>0</v>
      </c>
      <c r="B344" s="56">
        <v>2050101</v>
      </c>
      <c r="C344" s="88" t="s">
        <v>54</v>
      </c>
      <c r="D344" s="89">
        <v>274</v>
      </c>
      <c r="E344" s="89">
        <v>274</v>
      </c>
      <c r="F344" s="89"/>
      <c r="G344" s="89"/>
      <c r="H344" s="89"/>
      <c r="I344" s="89"/>
      <c r="J344" s="87"/>
      <c r="K344" s="87"/>
    </row>
    <row r="345" ht="15.3" customHeight="1" spans="1:11">
      <c r="A345" s="84" t="str">
        <f t="shared" si="46"/>
        <v>0</v>
      </c>
      <c r="B345" s="56">
        <v>2050102</v>
      </c>
      <c r="C345" s="88" t="s">
        <v>56</v>
      </c>
      <c r="D345" s="89">
        <v>16</v>
      </c>
      <c r="E345" s="89">
        <v>0</v>
      </c>
      <c r="F345" s="89"/>
      <c r="G345" s="89"/>
      <c r="H345" s="89">
        <v>16</v>
      </c>
      <c r="I345" s="89"/>
      <c r="J345" s="87"/>
      <c r="K345" s="87"/>
    </row>
    <row r="346" ht="15.3" customHeight="1" spans="1:11">
      <c r="A346" s="84" t="str">
        <f t="shared" si="46"/>
        <v>0</v>
      </c>
      <c r="B346" s="56">
        <v>2050103</v>
      </c>
      <c r="C346" s="88" t="s">
        <v>58</v>
      </c>
      <c r="D346" s="89">
        <v>0</v>
      </c>
      <c r="E346" s="89">
        <v>0</v>
      </c>
      <c r="F346" s="89"/>
      <c r="G346" s="89"/>
      <c r="H346" s="89"/>
      <c r="I346" s="89"/>
      <c r="J346" s="87"/>
      <c r="K346" s="87"/>
    </row>
    <row r="347" ht="15.3" customHeight="1" spans="1:11">
      <c r="A347" s="84" t="str">
        <f t="shared" si="46"/>
        <v>9</v>
      </c>
      <c r="B347" s="56">
        <v>2050199</v>
      </c>
      <c r="C347" s="92" t="s">
        <v>451</v>
      </c>
      <c r="D347" s="89">
        <v>546</v>
      </c>
      <c r="E347" s="89">
        <v>378</v>
      </c>
      <c r="F347" s="89"/>
      <c r="G347" s="89">
        <v>168</v>
      </c>
      <c r="H347" s="89"/>
      <c r="I347" s="89"/>
      <c r="J347" s="87"/>
      <c r="K347" s="87"/>
    </row>
    <row r="348" ht="15.3" customHeight="1" spans="1:11">
      <c r="A348" s="84" t="str">
        <f t="shared" si="46"/>
        <v/>
      </c>
      <c r="B348" s="56">
        <v>20502</v>
      </c>
      <c r="C348" s="88" t="s">
        <v>452</v>
      </c>
      <c r="D348" s="53">
        <f t="shared" ref="D348:I348" si="51">SUM(D349:D354)</f>
        <v>46460</v>
      </c>
      <c r="E348" s="53">
        <f t="shared" si="51"/>
        <v>35843</v>
      </c>
      <c r="F348" s="53">
        <f t="shared" si="51"/>
        <v>0</v>
      </c>
      <c r="G348" s="53">
        <f t="shared" si="51"/>
        <v>5935</v>
      </c>
      <c r="H348" s="53">
        <f t="shared" si="51"/>
        <v>4682</v>
      </c>
      <c r="I348" s="53">
        <f t="shared" si="51"/>
        <v>0</v>
      </c>
      <c r="J348" s="87"/>
      <c r="K348" s="87"/>
    </row>
    <row r="349" ht="15.3" customHeight="1" spans="1:11">
      <c r="A349" s="84" t="str">
        <f t="shared" si="46"/>
        <v>0</v>
      </c>
      <c r="B349" s="56">
        <v>2050201</v>
      </c>
      <c r="C349" s="88" t="s">
        <v>453</v>
      </c>
      <c r="D349" s="89">
        <v>4485</v>
      </c>
      <c r="E349" s="89">
        <v>3030</v>
      </c>
      <c r="F349" s="89"/>
      <c r="G349" s="89"/>
      <c r="H349" s="89">
        <v>1455</v>
      </c>
      <c r="I349" s="89"/>
      <c r="J349" s="87"/>
      <c r="K349" s="87"/>
    </row>
    <row r="350" ht="15.3" customHeight="1" spans="1:11">
      <c r="A350" s="84" t="str">
        <f t="shared" si="46"/>
        <v>0</v>
      </c>
      <c r="B350" s="56">
        <v>2050202</v>
      </c>
      <c r="C350" s="88" t="s">
        <v>454</v>
      </c>
      <c r="D350" s="89">
        <v>22959</v>
      </c>
      <c r="E350" s="89">
        <v>19066</v>
      </c>
      <c r="F350" s="89"/>
      <c r="G350" s="89">
        <f>1337+1161</f>
        <v>2498</v>
      </c>
      <c r="H350" s="89">
        <v>1395</v>
      </c>
      <c r="I350" s="89"/>
      <c r="J350" s="87"/>
      <c r="K350" s="87"/>
    </row>
    <row r="351" ht="15.3" customHeight="1" spans="1:11">
      <c r="A351" s="84" t="str">
        <f t="shared" si="46"/>
        <v>0</v>
      </c>
      <c r="B351" s="56">
        <v>2050203</v>
      </c>
      <c r="C351" s="90" t="s">
        <v>455</v>
      </c>
      <c r="D351" s="89">
        <v>11501</v>
      </c>
      <c r="E351" s="89">
        <v>7983</v>
      </c>
      <c r="F351" s="89"/>
      <c r="G351" s="89">
        <f>1047+2000</f>
        <v>3047</v>
      </c>
      <c r="H351" s="89">
        <v>471</v>
      </c>
      <c r="I351" s="89"/>
      <c r="J351" s="87"/>
      <c r="K351" s="87"/>
    </row>
    <row r="352" ht="15.3" customHeight="1" spans="1:11">
      <c r="A352" s="84" t="str">
        <f t="shared" si="46"/>
        <v>0</v>
      </c>
      <c r="B352" s="56">
        <v>2050204</v>
      </c>
      <c r="C352" s="90" t="s">
        <v>456</v>
      </c>
      <c r="D352" s="89">
        <v>7272</v>
      </c>
      <c r="E352" s="89">
        <v>5764</v>
      </c>
      <c r="F352" s="89"/>
      <c r="G352" s="89">
        <v>390</v>
      </c>
      <c r="H352" s="89">
        <v>1118</v>
      </c>
      <c r="I352" s="89"/>
      <c r="J352" s="87"/>
      <c r="K352" s="87"/>
    </row>
    <row r="353" ht="15.3" customHeight="1" spans="1:11">
      <c r="A353" s="84" t="str">
        <f t="shared" si="46"/>
        <v>0</v>
      </c>
      <c r="B353" s="56">
        <v>2050205</v>
      </c>
      <c r="C353" s="90" t="s">
        <v>457</v>
      </c>
      <c r="D353" s="89">
        <v>0</v>
      </c>
      <c r="E353" s="89">
        <v>0</v>
      </c>
      <c r="F353" s="89"/>
      <c r="G353" s="89"/>
      <c r="H353" s="89"/>
      <c r="I353" s="89"/>
      <c r="J353" s="87"/>
      <c r="K353" s="87"/>
    </row>
    <row r="354" ht="15.3" customHeight="1" spans="1:11">
      <c r="A354" s="84" t="str">
        <f t="shared" si="46"/>
        <v>9</v>
      </c>
      <c r="B354" s="56">
        <v>2050299</v>
      </c>
      <c r="C354" s="88" t="s">
        <v>458</v>
      </c>
      <c r="D354" s="89">
        <v>243</v>
      </c>
      <c r="E354" s="89">
        <v>0</v>
      </c>
      <c r="F354" s="89"/>
      <c r="G354" s="89"/>
      <c r="H354" s="89">
        <v>243</v>
      </c>
      <c r="I354" s="89"/>
      <c r="J354" s="87"/>
      <c r="K354" s="87"/>
    </row>
    <row r="355" ht="15.3" customHeight="1" spans="1:11">
      <c r="A355" s="84" t="str">
        <f t="shared" si="46"/>
        <v/>
      </c>
      <c r="B355" s="56">
        <v>20503</v>
      </c>
      <c r="C355" s="88" t="s">
        <v>459</v>
      </c>
      <c r="D355" s="53">
        <f t="shared" ref="D355:I355" si="52">SUM(D356:D360)</f>
        <v>3332</v>
      </c>
      <c r="E355" s="53">
        <f t="shared" si="52"/>
        <v>2725</v>
      </c>
      <c r="F355" s="53">
        <f t="shared" si="52"/>
        <v>0</v>
      </c>
      <c r="G355" s="53">
        <f t="shared" si="52"/>
        <v>334</v>
      </c>
      <c r="H355" s="53">
        <f t="shared" si="52"/>
        <v>273</v>
      </c>
      <c r="I355" s="53">
        <f t="shared" si="52"/>
        <v>0</v>
      </c>
      <c r="J355" s="87"/>
      <c r="K355" s="87"/>
    </row>
    <row r="356" ht="15.3" customHeight="1" spans="1:11">
      <c r="A356" s="84" t="str">
        <f t="shared" si="46"/>
        <v>0</v>
      </c>
      <c r="B356" s="56">
        <v>2050301</v>
      </c>
      <c r="C356" s="88" t="s">
        <v>460</v>
      </c>
      <c r="D356" s="89">
        <v>0</v>
      </c>
      <c r="E356" s="89">
        <v>0</v>
      </c>
      <c r="F356" s="89"/>
      <c r="G356" s="89"/>
      <c r="H356" s="89"/>
      <c r="I356" s="89"/>
      <c r="J356" s="87"/>
      <c r="K356" s="87"/>
    </row>
    <row r="357" ht="15.3" customHeight="1" spans="1:11">
      <c r="A357" s="84" t="str">
        <f t="shared" si="46"/>
        <v>0</v>
      </c>
      <c r="B357" s="56">
        <v>2050302</v>
      </c>
      <c r="C357" s="88" t="s">
        <v>461</v>
      </c>
      <c r="D357" s="89">
        <v>3288</v>
      </c>
      <c r="E357" s="89">
        <v>2725</v>
      </c>
      <c r="F357" s="89"/>
      <c r="G357" s="89">
        <v>334</v>
      </c>
      <c r="H357" s="89">
        <v>229</v>
      </c>
      <c r="I357" s="89"/>
      <c r="J357" s="87"/>
      <c r="K357" s="87"/>
    </row>
    <row r="358" ht="15.3" customHeight="1" spans="1:11">
      <c r="A358" s="84" t="str">
        <f t="shared" si="46"/>
        <v>0</v>
      </c>
      <c r="B358" s="56">
        <v>2050303</v>
      </c>
      <c r="C358" s="88" t="s">
        <v>462</v>
      </c>
      <c r="D358" s="89">
        <v>0</v>
      </c>
      <c r="E358" s="89">
        <v>0</v>
      </c>
      <c r="F358" s="89"/>
      <c r="G358" s="89"/>
      <c r="H358" s="89"/>
      <c r="I358" s="89"/>
      <c r="J358" s="87"/>
      <c r="K358" s="87"/>
    </row>
    <row r="359" ht="15.3" customHeight="1" spans="1:11">
      <c r="A359" s="84" t="str">
        <f t="shared" si="46"/>
        <v>0</v>
      </c>
      <c r="B359" s="56">
        <v>2050305</v>
      </c>
      <c r="C359" s="90" t="s">
        <v>463</v>
      </c>
      <c r="D359" s="89">
        <v>0</v>
      </c>
      <c r="E359" s="89">
        <v>0</v>
      </c>
      <c r="F359" s="89"/>
      <c r="G359" s="89"/>
      <c r="H359" s="89"/>
      <c r="I359" s="89"/>
      <c r="J359" s="87"/>
      <c r="K359" s="87"/>
    </row>
    <row r="360" ht="15.3" customHeight="1" spans="1:11">
      <c r="A360" s="84" t="str">
        <f t="shared" si="46"/>
        <v>9</v>
      </c>
      <c r="B360" s="56">
        <v>2050399</v>
      </c>
      <c r="C360" s="90" t="s">
        <v>464</v>
      </c>
      <c r="D360" s="89">
        <v>44</v>
      </c>
      <c r="E360" s="89">
        <v>0</v>
      </c>
      <c r="F360" s="89"/>
      <c r="G360" s="89"/>
      <c r="H360" s="89">
        <v>44</v>
      </c>
      <c r="I360" s="89"/>
      <c r="J360" s="87"/>
      <c r="K360" s="87"/>
    </row>
    <row r="361" ht="15.3" customHeight="1" spans="1:11">
      <c r="A361" s="84" t="str">
        <f t="shared" si="46"/>
        <v/>
      </c>
      <c r="B361" s="56">
        <v>20504</v>
      </c>
      <c r="C361" s="85" t="s">
        <v>465</v>
      </c>
      <c r="D361" s="53">
        <f t="shared" ref="D361:I361" si="53">SUM(D362:D366)</f>
        <v>0</v>
      </c>
      <c r="E361" s="53">
        <f t="shared" si="53"/>
        <v>0</v>
      </c>
      <c r="F361" s="53">
        <f t="shared" si="53"/>
        <v>0</v>
      </c>
      <c r="G361" s="53">
        <f t="shared" si="53"/>
        <v>0</v>
      </c>
      <c r="H361" s="53">
        <f t="shared" si="53"/>
        <v>0</v>
      </c>
      <c r="I361" s="53">
        <f t="shared" si="53"/>
        <v>0</v>
      </c>
      <c r="J361" s="87"/>
      <c r="K361" s="87"/>
    </row>
    <row r="362" ht="15.3" customHeight="1" spans="1:11">
      <c r="A362" s="84" t="str">
        <f t="shared" si="46"/>
        <v>0</v>
      </c>
      <c r="B362" s="56">
        <v>2050401</v>
      </c>
      <c r="C362" s="88" t="s">
        <v>466</v>
      </c>
      <c r="D362" s="89">
        <v>0</v>
      </c>
      <c r="E362" s="89">
        <v>0</v>
      </c>
      <c r="F362" s="89"/>
      <c r="G362" s="89"/>
      <c r="H362" s="89"/>
      <c r="I362" s="89"/>
      <c r="J362" s="87"/>
      <c r="K362" s="87"/>
    </row>
    <row r="363" ht="15.3" customHeight="1" spans="1:11">
      <c r="A363" s="84" t="str">
        <f t="shared" si="46"/>
        <v>0</v>
      </c>
      <c r="B363" s="56">
        <v>2050402</v>
      </c>
      <c r="C363" s="88" t="s">
        <v>467</v>
      </c>
      <c r="D363" s="89">
        <v>0</v>
      </c>
      <c r="E363" s="89">
        <v>0</v>
      </c>
      <c r="F363" s="89"/>
      <c r="G363" s="89"/>
      <c r="H363" s="89"/>
      <c r="I363" s="89"/>
      <c r="J363" s="87"/>
      <c r="K363" s="87"/>
    </row>
    <row r="364" ht="15.3" customHeight="1" spans="1:11">
      <c r="A364" s="84" t="str">
        <f t="shared" si="46"/>
        <v>0</v>
      </c>
      <c r="B364" s="56">
        <v>2050403</v>
      </c>
      <c r="C364" s="88" t="s">
        <v>468</v>
      </c>
      <c r="D364" s="89">
        <v>0</v>
      </c>
      <c r="E364" s="89">
        <v>0</v>
      </c>
      <c r="F364" s="89"/>
      <c r="G364" s="89"/>
      <c r="H364" s="89"/>
      <c r="I364" s="89"/>
      <c r="J364" s="87"/>
      <c r="K364" s="87"/>
    </row>
    <row r="365" ht="15.3" customHeight="1" spans="1:11">
      <c r="A365" s="84" t="str">
        <f t="shared" si="46"/>
        <v>0</v>
      </c>
      <c r="B365" s="56">
        <v>2050404</v>
      </c>
      <c r="C365" s="90" t="s">
        <v>469</v>
      </c>
      <c r="D365" s="89">
        <v>0</v>
      </c>
      <c r="E365" s="89">
        <v>0</v>
      </c>
      <c r="F365" s="89"/>
      <c r="G365" s="89"/>
      <c r="H365" s="89"/>
      <c r="I365" s="89"/>
      <c r="J365" s="87"/>
      <c r="K365" s="87"/>
    </row>
    <row r="366" ht="15.3" customHeight="1" spans="1:11">
      <c r="A366" s="84" t="str">
        <f t="shared" si="46"/>
        <v>9</v>
      </c>
      <c r="B366" s="56">
        <v>2050499</v>
      </c>
      <c r="C366" s="90" t="s">
        <v>470</v>
      </c>
      <c r="D366" s="89">
        <v>0</v>
      </c>
      <c r="E366" s="89">
        <v>0</v>
      </c>
      <c r="F366" s="89"/>
      <c r="G366" s="89"/>
      <c r="H366" s="89"/>
      <c r="I366" s="89"/>
      <c r="J366" s="87"/>
      <c r="K366" s="87"/>
    </row>
    <row r="367" ht="15.3" customHeight="1" spans="1:11">
      <c r="A367" s="84" t="str">
        <f t="shared" si="46"/>
        <v/>
      </c>
      <c r="B367" s="56">
        <v>20505</v>
      </c>
      <c r="C367" s="90" t="s">
        <v>471</v>
      </c>
      <c r="D367" s="53">
        <f t="shared" ref="D367:I367" si="54">SUM(D368:D370)</f>
        <v>0</v>
      </c>
      <c r="E367" s="53">
        <f t="shared" si="54"/>
        <v>0</v>
      </c>
      <c r="F367" s="53">
        <f t="shared" si="54"/>
        <v>0</v>
      </c>
      <c r="G367" s="53">
        <f t="shared" si="54"/>
        <v>0</v>
      </c>
      <c r="H367" s="53">
        <f t="shared" si="54"/>
        <v>0</v>
      </c>
      <c r="I367" s="53">
        <f t="shared" si="54"/>
        <v>0</v>
      </c>
      <c r="J367" s="87"/>
      <c r="K367" s="87"/>
    </row>
    <row r="368" ht="15.3" customHeight="1" spans="1:11">
      <c r="A368" s="84" t="str">
        <f t="shared" si="46"/>
        <v>0</v>
      </c>
      <c r="B368" s="56">
        <v>2050501</v>
      </c>
      <c r="C368" s="88" t="s">
        <v>472</v>
      </c>
      <c r="D368" s="89">
        <v>0</v>
      </c>
      <c r="E368" s="89">
        <v>0</v>
      </c>
      <c r="F368" s="89"/>
      <c r="G368" s="89"/>
      <c r="H368" s="89"/>
      <c r="I368" s="89"/>
      <c r="J368" s="87"/>
      <c r="K368" s="87"/>
    </row>
    <row r="369" ht="15.3" customHeight="1" spans="1:11">
      <c r="A369" s="84" t="str">
        <f t="shared" si="46"/>
        <v>0</v>
      </c>
      <c r="B369" s="56">
        <v>2050502</v>
      </c>
      <c r="C369" s="88" t="s">
        <v>473</v>
      </c>
      <c r="D369" s="89">
        <v>0</v>
      </c>
      <c r="E369" s="89">
        <v>0</v>
      </c>
      <c r="F369" s="89"/>
      <c r="G369" s="89"/>
      <c r="H369" s="89"/>
      <c r="I369" s="89"/>
      <c r="J369" s="87"/>
      <c r="K369" s="87"/>
    </row>
    <row r="370" ht="15.3" customHeight="1" spans="1:11">
      <c r="A370" s="84" t="str">
        <f t="shared" si="46"/>
        <v>9</v>
      </c>
      <c r="B370" s="56">
        <v>2050599</v>
      </c>
      <c r="C370" s="88" t="s">
        <v>474</v>
      </c>
      <c r="D370" s="89">
        <v>0</v>
      </c>
      <c r="E370" s="89">
        <v>0</v>
      </c>
      <c r="F370" s="89"/>
      <c r="G370" s="89"/>
      <c r="H370" s="89"/>
      <c r="I370" s="89"/>
      <c r="J370" s="87"/>
      <c r="K370" s="87"/>
    </row>
    <row r="371" ht="15.3" customHeight="1" spans="1:11">
      <c r="A371" s="84" t="str">
        <f t="shared" si="46"/>
        <v/>
      </c>
      <c r="B371" s="56">
        <v>20506</v>
      </c>
      <c r="C371" s="90" t="s">
        <v>475</v>
      </c>
      <c r="D371" s="53">
        <f t="shared" ref="D371:I371" si="55">SUM(D372:D374)</f>
        <v>0</v>
      </c>
      <c r="E371" s="53">
        <f t="shared" si="55"/>
        <v>0</v>
      </c>
      <c r="F371" s="53">
        <f t="shared" si="55"/>
        <v>0</v>
      </c>
      <c r="G371" s="53">
        <f t="shared" si="55"/>
        <v>0</v>
      </c>
      <c r="H371" s="53">
        <f t="shared" si="55"/>
        <v>0</v>
      </c>
      <c r="I371" s="53">
        <f t="shared" si="55"/>
        <v>0</v>
      </c>
      <c r="J371" s="87"/>
      <c r="K371" s="87"/>
    </row>
    <row r="372" ht="15.3" customHeight="1" spans="1:11">
      <c r="A372" s="84" t="str">
        <f t="shared" si="46"/>
        <v>0</v>
      </c>
      <c r="B372" s="56">
        <v>2050601</v>
      </c>
      <c r="C372" s="90" t="s">
        <v>476</v>
      </c>
      <c r="D372" s="89">
        <v>0</v>
      </c>
      <c r="E372" s="89">
        <v>0</v>
      </c>
      <c r="F372" s="89"/>
      <c r="G372" s="89"/>
      <c r="H372" s="89"/>
      <c r="I372" s="89"/>
      <c r="J372" s="87"/>
      <c r="K372" s="87"/>
    </row>
    <row r="373" ht="15.3" customHeight="1" spans="1:11">
      <c r="A373" s="84" t="str">
        <f t="shared" si="46"/>
        <v>0</v>
      </c>
      <c r="B373" s="56">
        <v>2050602</v>
      </c>
      <c r="C373" s="90" t="s">
        <v>477</v>
      </c>
      <c r="D373" s="89">
        <v>0</v>
      </c>
      <c r="E373" s="89">
        <v>0</v>
      </c>
      <c r="F373" s="89"/>
      <c r="G373" s="89"/>
      <c r="H373" s="89"/>
      <c r="I373" s="89"/>
      <c r="J373" s="87"/>
      <c r="K373" s="87"/>
    </row>
    <row r="374" ht="15.3" customHeight="1" spans="1:11">
      <c r="A374" s="84" t="str">
        <f t="shared" si="46"/>
        <v>9</v>
      </c>
      <c r="B374" s="56">
        <v>2050699</v>
      </c>
      <c r="C374" s="85" t="s">
        <v>478</v>
      </c>
      <c r="D374" s="89">
        <v>0</v>
      </c>
      <c r="E374" s="89">
        <v>0</v>
      </c>
      <c r="F374" s="89"/>
      <c r="G374" s="89"/>
      <c r="H374" s="89"/>
      <c r="I374" s="89"/>
      <c r="J374" s="87"/>
      <c r="K374" s="87"/>
    </row>
    <row r="375" ht="15.3" customHeight="1" spans="1:11">
      <c r="A375" s="84" t="str">
        <f t="shared" si="46"/>
        <v/>
      </c>
      <c r="B375" s="56">
        <v>20507</v>
      </c>
      <c r="C375" s="88" t="s">
        <v>479</v>
      </c>
      <c r="D375" s="53">
        <f t="shared" ref="D375:I375" si="56">SUM(D376:D378)</f>
        <v>0</v>
      </c>
      <c r="E375" s="53">
        <f t="shared" si="56"/>
        <v>0</v>
      </c>
      <c r="F375" s="53">
        <f t="shared" si="56"/>
        <v>0</v>
      </c>
      <c r="G375" s="53">
        <f t="shared" si="56"/>
        <v>0</v>
      </c>
      <c r="H375" s="53">
        <f t="shared" si="56"/>
        <v>0</v>
      </c>
      <c r="I375" s="53">
        <f t="shared" si="56"/>
        <v>0</v>
      </c>
      <c r="J375" s="87"/>
      <c r="K375" s="87"/>
    </row>
    <row r="376" ht="15.3" customHeight="1" spans="1:11">
      <c r="A376" s="84" t="str">
        <f t="shared" si="46"/>
        <v>0</v>
      </c>
      <c r="B376" s="56">
        <v>2050701</v>
      </c>
      <c r="C376" s="88" t="s">
        <v>480</v>
      </c>
      <c r="D376" s="89">
        <v>0</v>
      </c>
      <c r="E376" s="89">
        <v>0</v>
      </c>
      <c r="F376" s="89"/>
      <c r="G376" s="89"/>
      <c r="H376" s="89"/>
      <c r="I376" s="89"/>
      <c r="J376" s="87"/>
      <c r="K376" s="87"/>
    </row>
    <row r="377" ht="15.3" customHeight="1" spans="1:11">
      <c r="A377" s="84" t="str">
        <f t="shared" si="46"/>
        <v>0</v>
      </c>
      <c r="B377" s="56">
        <v>2050702</v>
      </c>
      <c r="C377" s="88" t="s">
        <v>481</v>
      </c>
      <c r="D377" s="89">
        <v>0</v>
      </c>
      <c r="E377" s="89">
        <v>0</v>
      </c>
      <c r="F377" s="89"/>
      <c r="G377" s="89"/>
      <c r="H377" s="89"/>
      <c r="I377" s="89"/>
      <c r="J377" s="87"/>
      <c r="K377" s="87"/>
    </row>
    <row r="378" ht="15.3" customHeight="1" spans="1:11">
      <c r="A378" s="84" t="str">
        <f t="shared" si="46"/>
        <v>9</v>
      </c>
      <c r="B378" s="56">
        <v>2050799</v>
      </c>
      <c r="C378" s="90" t="s">
        <v>482</v>
      </c>
      <c r="D378" s="89">
        <v>0</v>
      </c>
      <c r="E378" s="89">
        <v>0</v>
      </c>
      <c r="F378" s="89"/>
      <c r="G378" s="89"/>
      <c r="H378" s="89"/>
      <c r="I378" s="89"/>
      <c r="J378" s="87"/>
      <c r="K378" s="87"/>
    </row>
    <row r="379" ht="15.3" customHeight="1" spans="1:11">
      <c r="A379" s="84" t="str">
        <f t="shared" si="46"/>
        <v/>
      </c>
      <c r="B379" s="56">
        <v>20508</v>
      </c>
      <c r="C379" s="90" t="s">
        <v>483</v>
      </c>
      <c r="D379" s="53">
        <f t="shared" ref="D379:I379" si="57">SUM(D380:D384)</f>
        <v>302</v>
      </c>
      <c r="E379" s="53">
        <f t="shared" si="57"/>
        <v>302</v>
      </c>
      <c r="F379" s="53">
        <f t="shared" si="57"/>
        <v>0</v>
      </c>
      <c r="G379" s="53">
        <f t="shared" si="57"/>
        <v>0</v>
      </c>
      <c r="H379" s="53">
        <f t="shared" si="57"/>
        <v>0</v>
      </c>
      <c r="I379" s="53">
        <f t="shared" si="57"/>
        <v>0</v>
      </c>
      <c r="J379" s="87"/>
      <c r="K379" s="87"/>
    </row>
    <row r="380" ht="15.3" customHeight="1" spans="1:11">
      <c r="A380" s="84" t="str">
        <f t="shared" si="46"/>
        <v>0</v>
      </c>
      <c r="B380" s="56">
        <v>2050801</v>
      </c>
      <c r="C380" s="90" t="s">
        <v>484</v>
      </c>
      <c r="D380" s="89">
        <v>0</v>
      </c>
      <c r="E380" s="89">
        <v>0</v>
      </c>
      <c r="F380" s="89"/>
      <c r="G380" s="89"/>
      <c r="H380" s="89"/>
      <c r="I380" s="89"/>
      <c r="J380" s="87"/>
      <c r="K380" s="87"/>
    </row>
    <row r="381" ht="15.3" customHeight="1" spans="1:11">
      <c r="A381" s="84" t="str">
        <f t="shared" si="46"/>
        <v>0</v>
      </c>
      <c r="B381" s="56">
        <v>2050802</v>
      </c>
      <c r="C381" s="88" t="s">
        <v>485</v>
      </c>
      <c r="D381" s="89">
        <v>302</v>
      </c>
      <c r="E381" s="89">
        <v>302</v>
      </c>
      <c r="F381" s="89"/>
      <c r="G381" s="89"/>
      <c r="H381" s="89"/>
      <c r="I381" s="89"/>
      <c r="J381" s="87"/>
      <c r="K381" s="87"/>
    </row>
    <row r="382" ht="15.3" customHeight="1" spans="1:11">
      <c r="A382" s="84" t="str">
        <f t="shared" si="46"/>
        <v>0</v>
      </c>
      <c r="B382" s="56">
        <v>2050803</v>
      </c>
      <c r="C382" s="88" t="s">
        <v>486</v>
      </c>
      <c r="D382" s="89">
        <v>0</v>
      </c>
      <c r="E382" s="89">
        <v>0</v>
      </c>
      <c r="F382" s="89"/>
      <c r="G382" s="89"/>
      <c r="H382" s="89"/>
      <c r="I382" s="89"/>
      <c r="J382" s="87"/>
      <c r="K382" s="87"/>
    </row>
    <row r="383" ht="15.3" customHeight="1" spans="1:11">
      <c r="A383" s="84" t="str">
        <f t="shared" si="46"/>
        <v>0</v>
      </c>
      <c r="B383" s="56">
        <v>2050804</v>
      </c>
      <c r="C383" s="88" t="s">
        <v>487</v>
      </c>
      <c r="D383" s="89">
        <v>0</v>
      </c>
      <c r="E383" s="89">
        <v>0</v>
      </c>
      <c r="F383" s="89"/>
      <c r="G383" s="89"/>
      <c r="H383" s="89"/>
      <c r="I383" s="89"/>
      <c r="J383" s="87"/>
      <c r="K383" s="87"/>
    </row>
    <row r="384" ht="15.3" customHeight="1" spans="1:11">
      <c r="A384" s="84" t="str">
        <f t="shared" si="46"/>
        <v>9</v>
      </c>
      <c r="B384" s="56">
        <v>2050899</v>
      </c>
      <c r="C384" s="88" t="s">
        <v>488</v>
      </c>
      <c r="D384" s="89">
        <v>0</v>
      </c>
      <c r="E384" s="89">
        <v>0</v>
      </c>
      <c r="F384" s="89"/>
      <c r="G384" s="89"/>
      <c r="H384" s="89"/>
      <c r="I384" s="89"/>
      <c r="J384" s="87"/>
      <c r="K384" s="87"/>
    </row>
    <row r="385" ht="15.3" customHeight="1" spans="1:11">
      <c r="A385" s="84" t="str">
        <f t="shared" si="46"/>
        <v/>
      </c>
      <c r="B385" s="56">
        <v>20509</v>
      </c>
      <c r="C385" s="88" t="s">
        <v>489</v>
      </c>
      <c r="D385" s="53">
        <f t="shared" ref="D385:I385" si="58">SUM(D386:D391)</f>
        <v>1016</v>
      </c>
      <c r="E385" s="53">
        <f t="shared" si="58"/>
        <v>1016</v>
      </c>
      <c r="F385" s="53">
        <f t="shared" si="58"/>
        <v>0</v>
      </c>
      <c r="G385" s="53">
        <f t="shared" si="58"/>
        <v>0</v>
      </c>
      <c r="H385" s="53">
        <f t="shared" si="58"/>
        <v>0</v>
      </c>
      <c r="I385" s="53">
        <f t="shared" si="58"/>
        <v>0</v>
      </c>
      <c r="J385" s="87"/>
      <c r="K385" s="87"/>
    </row>
    <row r="386" ht="15.3" customHeight="1" spans="1:11">
      <c r="A386" s="84" t="str">
        <f t="shared" si="46"/>
        <v>0</v>
      </c>
      <c r="B386" s="56">
        <v>2050901</v>
      </c>
      <c r="C386" s="90" t="s">
        <v>490</v>
      </c>
      <c r="D386" s="89">
        <v>0</v>
      </c>
      <c r="E386" s="89">
        <v>0</v>
      </c>
      <c r="F386" s="89"/>
      <c r="G386" s="89"/>
      <c r="H386" s="89"/>
      <c r="I386" s="89"/>
      <c r="J386" s="87"/>
      <c r="K386" s="87"/>
    </row>
    <row r="387" ht="15.3" customHeight="1" spans="1:11">
      <c r="A387" s="84" t="str">
        <f t="shared" si="46"/>
        <v>0</v>
      </c>
      <c r="B387" s="56">
        <v>2050902</v>
      </c>
      <c r="C387" s="90" t="s">
        <v>491</v>
      </c>
      <c r="D387" s="89">
        <v>0</v>
      </c>
      <c r="E387" s="89">
        <v>0</v>
      </c>
      <c r="F387" s="89"/>
      <c r="G387" s="89"/>
      <c r="H387" s="89"/>
      <c r="I387" s="89"/>
      <c r="J387" s="87"/>
      <c r="K387" s="87"/>
    </row>
    <row r="388" ht="15.3" customHeight="1" spans="1:11">
      <c r="A388" s="84" t="str">
        <f t="shared" si="46"/>
        <v>0</v>
      </c>
      <c r="B388" s="56">
        <v>2050903</v>
      </c>
      <c r="C388" s="90" t="s">
        <v>492</v>
      </c>
      <c r="D388" s="89">
        <v>0</v>
      </c>
      <c r="E388" s="89">
        <v>0</v>
      </c>
      <c r="F388" s="89"/>
      <c r="G388" s="89"/>
      <c r="H388" s="89"/>
      <c r="I388" s="89"/>
      <c r="J388" s="87"/>
      <c r="K388" s="87"/>
    </row>
    <row r="389" ht="15.3" customHeight="1" spans="1:11">
      <c r="A389" s="84" t="str">
        <f t="shared" si="46"/>
        <v>0</v>
      </c>
      <c r="B389" s="56">
        <v>2050904</v>
      </c>
      <c r="C389" s="85" t="s">
        <v>493</v>
      </c>
      <c r="D389" s="89">
        <v>0</v>
      </c>
      <c r="E389" s="89">
        <v>0</v>
      </c>
      <c r="F389" s="89"/>
      <c r="G389" s="89"/>
      <c r="H389" s="89"/>
      <c r="I389" s="89"/>
      <c r="J389" s="87"/>
      <c r="K389" s="87"/>
    </row>
    <row r="390" ht="15.3" customHeight="1" spans="1:11">
      <c r="A390" s="84" t="str">
        <f t="shared" ref="A390:A453" si="59">MID(B390,6,1)</f>
        <v>0</v>
      </c>
      <c r="B390" s="56">
        <v>2050905</v>
      </c>
      <c r="C390" s="88" t="s">
        <v>494</v>
      </c>
      <c r="D390" s="89">
        <v>0</v>
      </c>
      <c r="E390" s="89">
        <v>0</v>
      </c>
      <c r="F390" s="89"/>
      <c r="G390" s="89"/>
      <c r="H390" s="89"/>
      <c r="I390" s="89"/>
      <c r="J390" s="87"/>
      <c r="K390" s="87"/>
    </row>
    <row r="391" ht="15.3" customHeight="1" spans="1:11">
      <c r="A391" s="84" t="str">
        <f t="shared" si="59"/>
        <v>9</v>
      </c>
      <c r="B391" s="56">
        <v>2050999</v>
      </c>
      <c r="C391" s="88" t="s">
        <v>495</v>
      </c>
      <c r="D391" s="89">
        <v>1016</v>
      </c>
      <c r="E391" s="89">
        <v>1016</v>
      </c>
      <c r="F391" s="89"/>
      <c r="G391" s="89"/>
      <c r="H391" s="89"/>
      <c r="I391" s="89"/>
      <c r="J391" s="87"/>
      <c r="K391" s="87"/>
    </row>
    <row r="392" ht="15.3" customHeight="1" spans="1:11">
      <c r="A392" s="84" t="str">
        <f t="shared" si="59"/>
        <v>9</v>
      </c>
      <c r="B392" s="56">
        <v>2059999</v>
      </c>
      <c r="C392" s="88" t="s">
        <v>496</v>
      </c>
      <c r="D392" s="89">
        <v>470</v>
      </c>
      <c r="E392" s="89">
        <v>0</v>
      </c>
      <c r="F392" s="89"/>
      <c r="G392" s="89"/>
      <c r="H392" s="89">
        <v>470</v>
      </c>
      <c r="I392" s="89"/>
      <c r="J392" s="87"/>
      <c r="K392" s="87"/>
    </row>
    <row r="393" ht="15.3" customHeight="1" spans="1:11">
      <c r="A393" s="84" t="str">
        <f t="shared" si="59"/>
        <v/>
      </c>
      <c r="B393" s="56">
        <v>206</v>
      </c>
      <c r="C393" s="85" t="s">
        <v>497</v>
      </c>
      <c r="D393" s="53">
        <f t="shared" ref="D393:I393" si="60">SUM(D394,D399,D408,D414,D419,D424,D429,D436,D440,D444)</f>
        <v>2040</v>
      </c>
      <c r="E393" s="53">
        <f t="shared" si="60"/>
        <v>1846</v>
      </c>
      <c r="F393" s="53">
        <f t="shared" si="60"/>
        <v>0</v>
      </c>
      <c r="G393" s="53">
        <f t="shared" si="60"/>
        <v>15</v>
      </c>
      <c r="H393" s="53">
        <f t="shared" si="60"/>
        <v>179</v>
      </c>
      <c r="I393" s="53">
        <f t="shared" si="60"/>
        <v>0</v>
      </c>
      <c r="J393" s="87"/>
      <c r="K393" s="87"/>
    </row>
    <row r="394" ht="15.3" customHeight="1" spans="1:11">
      <c r="A394" s="84" t="str">
        <f t="shared" si="59"/>
        <v/>
      </c>
      <c r="B394" s="56">
        <v>20601</v>
      </c>
      <c r="C394" s="90" t="s">
        <v>498</v>
      </c>
      <c r="D394" s="53">
        <f t="shared" ref="D394:I394" si="61">SUM(D395:D398)</f>
        <v>290</v>
      </c>
      <c r="E394" s="53">
        <f t="shared" si="61"/>
        <v>286</v>
      </c>
      <c r="F394" s="53">
        <f t="shared" si="61"/>
        <v>0</v>
      </c>
      <c r="G394" s="53">
        <f t="shared" si="61"/>
        <v>0</v>
      </c>
      <c r="H394" s="53">
        <f t="shared" si="61"/>
        <v>4</v>
      </c>
      <c r="I394" s="53">
        <f t="shared" si="61"/>
        <v>0</v>
      </c>
      <c r="J394" s="87"/>
      <c r="K394" s="87"/>
    </row>
    <row r="395" ht="15.3" customHeight="1" spans="1:11">
      <c r="A395" s="84" t="str">
        <f t="shared" si="59"/>
        <v>0</v>
      </c>
      <c r="B395" s="56">
        <v>2060101</v>
      </c>
      <c r="C395" s="88" t="s">
        <v>54</v>
      </c>
      <c r="D395" s="89">
        <v>286</v>
      </c>
      <c r="E395" s="89">
        <v>286</v>
      </c>
      <c r="F395" s="89"/>
      <c r="G395" s="89"/>
      <c r="H395" s="89">
        <v>0</v>
      </c>
      <c r="I395" s="89"/>
      <c r="J395" s="87"/>
      <c r="K395" s="87"/>
    </row>
    <row r="396" ht="15.3" customHeight="1" spans="1:11">
      <c r="A396" s="84" t="str">
        <f t="shared" si="59"/>
        <v>0</v>
      </c>
      <c r="B396" s="56">
        <v>2060102</v>
      </c>
      <c r="C396" s="88" t="s">
        <v>56</v>
      </c>
      <c r="D396" s="89">
        <v>4</v>
      </c>
      <c r="E396" s="89">
        <v>0</v>
      </c>
      <c r="F396" s="89"/>
      <c r="G396" s="89"/>
      <c r="H396" s="89">
        <v>4</v>
      </c>
      <c r="I396" s="89"/>
      <c r="J396" s="87"/>
      <c r="K396" s="87"/>
    </row>
    <row r="397" ht="15.3" customHeight="1" spans="1:11">
      <c r="A397" s="84" t="str">
        <f t="shared" si="59"/>
        <v>0</v>
      </c>
      <c r="B397" s="56">
        <v>2060103</v>
      </c>
      <c r="C397" s="88" t="s">
        <v>58</v>
      </c>
      <c r="D397" s="89">
        <v>0</v>
      </c>
      <c r="E397" s="89">
        <v>0</v>
      </c>
      <c r="F397" s="89"/>
      <c r="G397" s="89"/>
      <c r="H397" s="89"/>
      <c r="I397" s="89"/>
      <c r="J397" s="87"/>
      <c r="K397" s="87"/>
    </row>
    <row r="398" ht="15.3" customHeight="1" spans="1:11">
      <c r="A398" s="84" t="str">
        <f t="shared" si="59"/>
        <v>9</v>
      </c>
      <c r="B398" s="56">
        <v>2060199</v>
      </c>
      <c r="C398" s="90" t="s">
        <v>499</v>
      </c>
      <c r="D398" s="89">
        <v>0</v>
      </c>
      <c r="E398" s="89">
        <v>0</v>
      </c>
      <c r="F398" s="89"/>
      <c r="G398" s="89"/>
      <c r="H398" s="89"/>
      <c r="I398" s="89"/>
      <c r="J398" s="87"/>
      <c r="K398" s="87"/>
    </row>
    <row r="399" ht="15.3" customHeight="1" spans="1:11">
      <c r="A399" s="84" t="str">
        <f t="shared" si="59"/>
        <v/>
      </c>
      <c r="B399" s="56">
        <v>20602</v>
      </c>
      <c r="C399" s="88" t="s">
        <v>500</v>
      </c>
      <c r="D399" s="53">
        <f t="shared" ref="D399:I399" si="62">SUM(D400:D407)</f>
        <v>2</v>
      </c>
      <c r="E399" s="53">
        <f t="shared" si="62"/>
        <v>0</v>
      </c>
      <c r="F399" s="53">
        <f t="shared" si="62"/>
        <v>0</v>
      </c>
      <c r="G399" s="53">
        <f t="shared" si="62"/>
        <v>0</v>
      </c>
      <c r="H399" s="53">
        <f t="shared" si="62"/>
        <v>2</v>
      </c>
      <c r="I399" s="53">
        <f t="shared" si="62"/>
        <v>0</v>
      </c>
      <c r="J399" s="87"/>
      <c r="K399" s="87"/>
    </row>
    <row r="400" ht="15.3" customHeight="1" spans="1:11">
      <c r="A400" s="84" t="str">
        <f t="shared" si="59"/>
        <v>0</v>
      </c>
      <c r="B400" s="56">
        <v>2060201</v>
      </c>
      <c r="C400" s="88" t="s">
        <v>501</v>
      </c>
      <c r="D400" s="89">
        <v>0</v>
      </c>
      <c r="E400" s="89">
        <v>0</v>
      </c>
      <c r="F400" s="89"/>
      <c r="G400" s="89"/>
      <c r="H400" s="89"/>
      <c r="I400" s="89"/>
      <c r="J400" s="87"/>
      <c r="K400" s="87"/>
    </row>
    <row r="401" ht="15.3" customHeight="1" spans="1:11">
      <c r="A401" s="84" t="str">
        <f t="shared" si="59"/>
        <v>0</v>
      </c>
      <c r="B401" s="56">
        <v>2060203</v>
      </c>
      <c r="C401" s="85" t="s">
        <v>502</v>
      </c>
      <c r="D401" s="89">
        <v>0</v>
      </c>
      <c r="E401" s="89">
        <v>0</v>
      </c>
      <c r="F401" s="89"/>
      <c r="G401" s="89"/>
      <c r="H401" s="89"/>
      <c r="I401" s="89"/>
      <c r="J401" s="87"/>
      <c r="K401" s="87"/>
    </row>
    <row r="402" ht="15.3" customHeight="1" spans="1:11">
      <c r="A402" s="84" t="str">
        <f t="shared" si="59"/>
        <v>0</v>
      </c>
      <c r="B402" s="56">
        <v>2060204</v>
      </c>
      <c r="C402" s="88" t="s">
        <v>503</v>
      </c>
      <c r="D402" s="89">
        <v>0</v>
      </c>
      <c r="E402" s="89">
        <v>0</v>
      </c>
      <c r="F402" s="89"/>
      <c r="G402" s="89"/>
      <c r="H402" s="89"/>
      <c r="I402" s="89"/>
      <c r="J402" s="87"/>
      <c r="K402" s="87"/>
    </row>
    <row r="403" ht="15.3" customHeight="1" spans="1:11">
      <c r="A403" s="84" t="str">
        <f t="shared" si="59"/>
        <v>0</v>
      </c>
      <c r="B403" s="56">
        <v>2060205</v>
      </c>
      <c r="C403" s="88" t="s">
        <v>504</v>
      </c>
      <c r="D403" s="89">
        <v>0</v>
      </c>
      <c r="E403" s="89">
        <v>0</v>
      </c>
      <c r="F403" s="89"/>
      <c r="G403" s="89"/>
      <c r="H403" s="89"/>
      <c r="I403" s="89"/>
      <c r="J403" s="87"/>
      <c r="K403" s="87"/>
    </row>
    <row r="404" ht="15.3" customHeight="1" spans="1:11">
      <c r="A404" s="84" t="str">
        <f t="shared" si="59"/>
        <v>0</v>
      </c>
      <c r="B404" s="56">
        <v>2060206</v>
      </c>
      <c r="C404" s="88" t="s">
        <v>505</v>
      </c>
      <c r="D404" s="89">
        <v>0</v>
      </c>
      <c r="E404" s="89">
        <v>0</v>
      </c>
      <c r="F404" s="89"/>
      <c r="G404" s="89"/>
      <c r="H404" s="89"/>
      <c r="I404" s="89"/>
      <c r="J404" s="87"/>
      <c r="K404" s="87"/>
    </row>
    <row r="405" ht="15.3" customHeight="1" spans="1:11">
      <c r="A405" s="84" t="str">
        <f t="shared" si="59"/>
        <v>0</v>
      </c>
      <c r="B405" s="56">
        <v>2060207</v>
      </c>
      <c r="C405" s="90" t="s">
        <v>506</v>
      </c>
      <c r="D405" s="89">
        <v>0</v>
      </c>
      <c r="E405" s="89">
        <v>0</v>
      </c>
      <c r="F405" s="89"/>
      <c r="G405" s="89"/>
      <c r="H405" s="89"/>
      <c r="I405" s="89"/>
      <c r="J405" s="87"/>
      <c r="K405" s="87"/>
    </row>
    <row r="406" ht="15.3" customHeight="1" spans="1:11">
      <c r="A406" s="84" t="str">
        <f t="shared" si="59"/>
        <v>0</v>
      </c>
      <c r="B406" s="56">
        <v>2060208</v>
      </c>
      <c r="C406" s="90" t="s">
        <v>507</v>
      </c>
      <c r="D406" s="89">
        <v>2</v>
      </c>
      <c r="E406" s="89">
        <v>0</v>
      </c>
      <c r="F406" s="89"/>
      <c r="G406" s="89"/>
      <c r="H406" s="89">
        <v>2</v>
      </c>
      <c r="I406" s="89"/>
      <c r="J406" s="87"/>
      <c r="K406" s="87"/>
    </row>
    <row r="407" ht="15.3" customHeight="1" spans="1:11">
      <c r="A407" s="84" t="str">
        <f t="shared" si="59"/>
        <v>9</v>
      </c>
      <c r="B407" s="56">
        <v>2060299</v>
      </c>
      <c r="C407" s="90" t="s">
        <v>508</v>
      </c>
      <c r="D407" s="89">
        <v>0</v>
      </c>
      <c r="E407" s="89">
        <v>0</v>
      </c>
      <c r="F407" s="89"/>
      <c r="G407" s="89"/>
      <c r="H407" s="89"/>
      <c r="I407" s="89"/>
      <c r="J407" s="87"/>
      <c r="K407" s="87"/>
    </row>
    <row r="408" ht="15.3" customHeight="1" spans="1:11">
      <c r="A408" s="84" t="str">
        <f t="shared" si="59"/>
        <v/>
      </c>
      <c r="B408" s="56">
        <v>20603</v>
      </c>
      <c r="C408" s="90" t="s">
        <v>509</v>
      </c>
      <c r="D408" s="53">
        <f t="shared" ref="D408:I408" si="63">SUM(D409:D413)</f>
        <v>0</v>
      </c>
      <c r="E408" s="53">
        <f t="shared" si="63"/>
        <v>0</v>
      </c>
      <c r="F408" s="53">
        <f t="shared" si="63"/>
        <v>0</v>
      </c>
      <c r="G408" s="53">
        <f t="shared" si="63"/>
        <v>0</v>
      </c>
      <c r="H408" s="53">
        <f t="shared" si="63"/>
        <v>0</v>
      </c>
      <c r="I408" s="53">
        <f t="shared" si="63"/>
        <v>0</v>
      </c>
      <c r="J408" s="87"/>
      <c r="K408" s="87"/>
    </row>
    <row r="409" ht="15.3" customHeight="1" spans="1:11">
      <c r="A409" s="84" t="str">
        <f t="shared" si="59"/>
        <v>0</v>
      </c>
      <c r="B409" s="56">
        <v>2060301</v>
      </c>
      <c r="C409" s="88" t="s">
        <v>501</v>
      </c>
      <c r="D409" s="89">
        <v>0</v>
      </c>
      <c r="E409" s="89">
        <v>0</v>
      </c>
      <c r="F409" s="89"/>
      <c r="G409" s="89"/>
      <c r="H409" s="89"/>
      <c r="I409" s="89"/>
      <c r="J409" s="87"/>
      <c r="K409" s="87"/>
    </row>
    <row r="410" ht="15.3" customHeight="1" spans="1:11">
      <c r="A410" s="84" t="str">
        <f t="shared" si="59"/>
        <v>0</v>
      </c>
      <c r="B410" s="56">
        <v>2060302</v>
      </c>
      <c r="C410" s="88" t="s">
        <v>510</v>
      </c>
      <c r="D410" s="89">
        <v>0</v>
      </c>
      <c r="E410" s="89">
        <v>0</v>
      </c>
      <c r="F410" s="89"/>
      <c r="G410" s="89"/>
      <c r="H410" s="89"/>
      <c r="I410" s="89"/>
      <c r="J410" s="87"/>
      <c r="K410" s="87"/>
    </row>
    <row r="411" ht="15.3" customHeight="1" spans="1:11">
      <c r="A411" s="84" t="str">
        <f t="shared" si="59"/>
        <v>0</v>
      </c>
      <c r="B411" s="56">
        <v>2060303</v>
      </c>
      <c r="C411" s="88" t="s">
        <v>511</v>
      </c>
      <c r="D411" s="89">
        <v>0</v>
      </c>
      <c r="E411" s="89">
        <v>0</v>
      </c>
      <c r="F411" s="89"/>
      <c r="G411" s="89"/>
      <c r="H411" s="89"/>
      <c r="I411" s="89"/>
      <c r="J411" s="87"/>
      <c r="K411" s="87"/>
    </row>
    <row r="412" ht="15.3" customHeight="1" spans="1:11">
      <c r="A412" s="84" t="str">
        <f t="shared" si="59"/>
        <v>0</v>
      </c>
      <c r="B412" s="56">
        <v>2060304</v>
      </c>
      <c r="C412" s="90" t="s">
        <v>512</v>
      </c>
      <c r="D412" s="89">
        <v>0</v>
      </c>
      <c r="E412" s="89">
        <v>0</v>
      </c>
      <c r="F412" s="89"/>
      <c r="G412" s="89"/>
      <c r="H412" s="89"/>
      <c r="I412" s="89"/>
      <c r="J412" s="87"/>
      <c r="K412" s="87"/>
    </row>
    <row r="413" ht="15.3" customHeight="1" spans="1:11">
      <c r="A413" s="84" t="str">
        <f t="shared" si="59"/>
        <v>9</v>
      </c>
      <c r="B413" s="56">
        <v>2060399</v>
      </c>
      <c r="C413" s="90" t="s">
        <v>513</v>
      </c>
      <c r="D413" s="89">
        <v>0</v>
      </c>
      <c r="E413" s="89">
        <v>0</v>
      </c>
      <c r="F413" s="89"/>
      <c r="G413" s="89"/>
      <c r="H413" s="89"/>
      <c r="I413" s="89"/>
      <c r="J413" s="87"/>
      <c r="K413" s="87"/>
    </row>
    <row r="414" ht="15.3" customHeight="1" spans="1:11">
      <c r="A414" s="84" t="str">
        <f t="shared" si="59"/>
        <v/>
      </c>
      <c r="B414" s="56">
        <v>20604</v>
      </c>
      <c r="C414" s="90" t="s">
        <v>514</v>
      </c>
      <c r="D414" s="53">
        <f t="shared" ref="D414:I414" si="64">SUM(D415:D418)</f>
        <v>1565</v>
      </c>
      <c r="E414" s="53">
        <f t="shared" si="64"/>
        <v>1500</v>
      </c>
      <c r="F414" s="53">
        <f t="shared" si="64"/>
        <v>0</v>
      </c>
      <c r="G414" s="53">
        <f t="shared" si="64"/>
        <v>10</v>
      </c>
      <c r="H414" s="53">
        <f t="shared" si="64"/>
        <v>55</v>
      </c>
      <c r="I414" s="53">
        <f t="shared" si="64"/>
        <v>0</v>
      </c>
      <c r="J414" s="87"/>
      <c r="K414" s="87"/>
    </row>
    <row r="415" ht="15.3" customHeight="1" spans="1:11">
      <c r="A415" s="84" t="str">
        <f t="shared" si="59"/>
        <v>0</v>
      </c>
      <c r="B415" s="56">
        <v>2060401</v>
      </c>
      <c r="C415" s="85" t="s">
        <v>501</v>
      </c>
      <c r="D415" s="89">
        <v>0</v>
      </c>
      <c r="E415" s="89">
        <v>0</v>
      </c>
      <c r="F415" s="89"/>
      <c r="G415" s="89"/>
      <c r="H415" s="89"/>
      <c r="I415" s="89"/>
      <c r="J415" s="87"/>
      <c r="K415" s="87"/>
    </row>
    <row r="416" ht="15.3" customHeight="1" spans="1:11">
      <c r="A416" s="84" t="str">
        <f t="shared" si="59"/>
        <v>0</v>
      </c>
      <c r="B416" s="56">
        <v>2060404</v>
      </c>
      <c r="C416" s="88" t="s">
        <v>515</v>
      </c>
      <c r="D416" s="89">
        <v>1510</v>
      </c>
      <c r="E416" s="89">
        <v>1500</v>
      </c>
      <c r="F416" s="89"/>
      <c r="G416" s="89"/>
      <c r="H416" s="89">
        <v>10</v>
      </c>
      <c r="I416" s="89"/>
      <c r="J416" s="87"/>
      <c r="K416" s="87"/>
    </row>
    <row r="417" ht="15.3" customHeight="1" spans="1:11">
      <c r="A417" s="84" t="str">
        <f t="shared" si="59"/>
        <v>0</v>
      </c>
      <c r="B417" s="56">
        <v>2060405</v>
      </c>
      <c r="C417" s="88" t="s">
        <v>516</v>
      </c>
      <c r="D417" s="89">
        <v>0</v>
      </c>
      <c r="E417" s="89">
        <v>0</v>
      </c>
      <c r="F417" s="89"/>
      <c r="G417" s="89"/>
      <c r="H417" s="89"/>
      <c r="I417" s="89"/>
      <c r="J417" s="87"/>
      <c r="K417" s="87"/>
    </row>
    <row r="418" ht="15.3" customHeight="1" spans="1:11">
      <c r="A418" s="84" t="str">
        <f t="shared" si="59"/>
        <v>9</v>
      </c>
      <c r="B418" s="56">
        <v>2060499</v>
      </c>
      <c r="C418" s="90" t="s">
        <v>517</v>
      </c>
      <c r="D418" s="89">
        <v>55</v>
      </c>
      <c r="E418" s="89">
        <v>0</v>
      </c>
      <c r="F418" s="89"/>
      <c r="G418" s="89">
        <v>10</v>
      </c>
      <c r="H418" s="89">
        <v>45</v>
      </c>
      <c r="I418" s="89"/>
      <c r="J418" s="87"/>
      <c r="K418" s="87"/>
    </row>
    <row r="419" ht="15.3" customHeight="1" spans="1:11">
      <c r="A419" s="84" t="str">
        <f t="shared" si="59"/>
        <v/>
      </c>
      <c r="B419" s="56">
        <v>20605</v>
      </c>
      <c r="C419" s="90" t="s">
        <v>518</v>
      </c>
      <c r="D419" s="53">
        <f t="shared" ref="D419:I419" si="65">SUM(D420:D423)</f>
        <v>0</v>
      </c>
      <c r="E419" s="53">
        <f t="shared" si="65"/>
        <v>0</v>
      </c>
      <c r="F419" s="53">
        <f t="shared" si="65"/>
        <v>0</v>
      </c>
      <c r="G419" s="53">
        <f t="shared" si="65"/>
        <v>0</v>
      </c>
      <c r="H419" s="53">
        <f t="shared" si="65"/>
        <v>0</v>
      </c>
      <c r="I419" s="53">
        <f t="shared" si="65"/>
        <v>0</v>
      </c>
      <c r="J419" s="87"/>
      <c r="K419" s="87"/>
    </row>
    <row r="420" ht="15.3" customHeight="1" spans="1:11">
      <c r="A420" s="84" t="str">
        <f t="shared" si="59"/>
        <v>0</v>
      </c>
      <c r="B420" s="56">
        <v>2060501</v>
      </c>
      <c r="C420" s="90" t="s">
        <v>501</v>
      </c>
      <c r="D420" s="89">
        <v>0</v>
      </c>
      <c r="E420" s="89">
        <v>0</v>
      </c>
      <c r="F420" s="89"/>
      <c r="G420" s="89"/>
      <c r="H420" s="89"/>
      <c r="I420" s="89"/>
      <c r="J420" s="87"/>
      <c r="K420" s="87"/>
    </row>
    <row r="421" ht="15.3" customHeight="1" spans="1:11">
      <c r="A421" s="84" t="str">
        <f t="shared" si="59"/>
        <v>0</v>
      </c>
      <c r="B421" s="56">
        <v>2060502</v>
      </c>
      <c r="C421" s="88" t="s">
        <v>519</v>
      </c>
      <c r="D421" s="89">
        <v>0</v>
      </c>
      <c r="E421" s="89">
        <v>0</v>
      </c>
      <c r="F421" s="89"/>
      <c r="G421" s="89"/>
      <c r="H421" s="89"/>
      <c r="I421" s="89"/>
      <c r="J421" s="87"/>
      <c r="K421" s="87"/>
    </row>
    <row r="422" ht="15.3" customHeight="1" spans="1:11">
      <c r="A422" s="84" t="str">
        <f t="shared" si="59"/>
        <v>0</v>
      </c>
      <c r="B422" s="56">
        <v>2060503</v>
      </c>
      <c r="C422" s="88" t="s">
        <v>520</v>
      </c>
      <c r="D422" s="89">
        <v>0</v>
      </c>
      <c r="E422" s="89">
        <v>0</v>
      </c>
      <c r="F422" s="89"/>
      <c r="G422" s="89"/>
      <c r="H422" s="89"/>
      <c r="I422" s="89"/>
      <c r="J422" s="87"/>
      <c r="K422" s="87"/>
    </row>
    <row r="423" ht="15.3" customHeight="1" spans="1:11">
      <c r="A423" s="84" t="str">
        <f t="shared" si="59"/>
        <v>9</v>
      </c>
      <c r="B423" s="56">
        <v>2060599</v>
      </c>
      <c r="C423" s="88" t="s">
        <v>521</v>
      </c>
      <c r="D423" s="89">
        <v>0</v>
      </c>
      <c r="E423" s="89">
        <v>0</v>
      </c>
      <c r="F423" s="89"/>
      <c r="G423" s="89"/>
      <c r="H423" s="89"/>
      <c r="I423" s="89"/>
      <c r="J423" s="87"/>
      <c r="K423" s="87"/>
    </row>
    <row r="424" ht="15.3" customHeight="1" spans="1:11">
      <c r="A424" s="84" t="str">
        <f t="shared" si="59"/>
        <v/>
      </c>
      <c r="B424" s="56">
        <v>20606</v>
      </c>
      <c r="C424" s="90" t="s">
        <v>522</v>
      </c>
      <c r="D424" s="53">
        <f t="shared" ref="D424:I424" si="66">SUM(D425:D428)</f>
        <v>0</v>
      </c>
      <c r="E424" s="53">
        <f t="shared" si="66"/>
        <v>0</v>
      </c>
      <c r="F424" s="53">
        <f t="shared" si="66"/>
        <v>0</v>
      </c>
      <c r="G424" s="53">
        <f t="shared" si="66"/>
        <v>0</v>
      </c>
      <c r="H424" s="53">
        <f t="shared" si="66"/>
        <v>0</v>
      </c>
      <c r="I424" s="53">
        <f t="shared" si="66"/>
        <v>0</v>
      </c>
      <c r="J424" s="87"/>
      <c r="K424" s="87"/>
    </row>
    <row r="425" ht="15.3" customHeight="1" spans="1:11">
      <c r="A425" s="84" t="str">
        <f t="shared" si="59"/>
        <v>0</v>
      </c>
      <c r="B425" s="56">
        <v>2060601</v>
      </c>
      <c r="C425" s="90" t="s">
        <v>523</v>
      </c>
      <c r="D425" s="89">
        <v>0</v>
      </c>
      <c r="E425" s="89">
        <v>0</v>
      </c>
      <c r="F425" s="89"/>
      <c r="G425" s="89"/>
      <c r="H425" s="89"/>
      <c r="I425" s="89"/>
      <c r="J425" s="87"/>
      <c r="K425" s="87"/>
    </row>
    <row r="426" ht="15.3" customHeight="1" spans="1:11">
      <c r="A426" s="84" t="str">
        <f t="shared" si="59"/>
        <v>0</v>
      </c>
      <c r="B426" s="56">
        <v>2060602</v>
      </c>
      <c r="C426" s="90" t="s">
        <v>524</v>
      </c>
      <c r="D426" s="89">
        <v>0</v>
      </c>
      <c r="E426" s="89">
        <v>0</v>
      </c>
      <c r="F426" s="89"/>
      <c r="G426" s="89"/>
      <c r="H426" s="89"/>
      <c r="I426" s="89"/>
      <c r="J426" s="87"/>
      <c r="K426" s="87"/>
    </row>
    <row r="427" ht="15.3" customHeight="1" spans="1:11">
      <c r="A427" s="84" t="str">
        <f t="shared" si="59"/>
        <v>0</v>
      </c>
      <c r="B427" s="56">
        <v>2060603</v>
      </c>
      <c r="C427" s="90" t="s">
        <v>525</v>
      </c>
      <c r="D427" s="89">
        <v>0</v>
      </c>
      <c r="E427" s="89">
        <v>0</v>
      </c>
      <c r="F427" s="89"/>
      <c r="G427" s="89"/>
      <c r="H427" s="89"/>
      <c r="I427" s="89"/>
      <c r="J427" s="87"/>
      <c r="K427" s="87"/>
    </row>
    <row r="428" ht="15.3" customHeight="1" spans="1:11">
      <c r="A428" s="84" t="str">
        <f t="shared" si="59"/>
        <v>9</v>
      </c>
      <c r="B428" s="56">
        <v>2060699</v>
      </c>
      <c r="C428" s="90" t="s">
        <v>526</v>
      </c>
      <c r="D428" s="89">
        <v>0</v>
      </c>
      <c r="E428" s="89">
        <v>0</v>
      </c>
      <c r="F428" s="89"/>
      <c r="G428" s="89"/>
      <c r="H428" s="89"/>
      <c r="I428" s="89"/>
      <c r="J428" s="87"/>
      <c r="K428" s="87"/>
    </row>
    <row r="429" ht="15.3" customHeight="1" spans="1:11">
      <c r="A429" s="84" t="str">
        <f t="shared" si="59"/>
        <v/>
      </c>
      <c r="B429" s="56">
        <v>20607</v>
      </c>
      <c r="C429" s="88" t="s">
        <v>527</v>
      </c>
      <c r="D429" s="53">
        <f t="shared" ref="D429:I429" si="67">SUM(D430:D435)</f>
        <v>65</v>
      </c>
      <c r="E429" s="53">
        <f t="shared" si="67"/>
        <v>60</v>
      </c>
      <c r="F429" s="53">
        <f t="shared" si="67"/>
        <v>0</v>
      </c>
      <c r="G429" s="53">
        <f t="shared" si="67"/>
        <v>5</v>
      </c>
      <c r="H429" s="53">
        <f t="shared" si="67"/>
        <v>0</v>
      </c>
      <c r="I429" s="53">
        <f t="shared" si="67"/>
        <v>0</v>
      </c>
      <c r="J429" s="87"/>
      <c r="K429" s="87"/>
    </row>
    <row r="430" ht="15.3" customHeight="1" spans="1:11">
      <c r="A430" s="84" t="str">
        <f t="shared" si="59"/>
        <v>0</v>
      </c>
      <c r="B430" s="56">
        <v>2060701</v>
      </c>
      <c r="C430" s="88" t="s">
        <v>501</v>
      </c>
      <c r="D430" s="89">
        <v>0</v>
      </c>
      <c r="E430" s="89">
        <v>0</v>
      </c>
      <c r="F430" s="89"/>
      <c r="G430" s="89"/>
      <c r="H430" s="89"/>
      <c r="I430" s="89"/>
      <c r="J430" s="87"/>
      <c r="K430" s="87"/>
    </row>
    <row r="431" ht="15.3" customHeight="1" spans="1:11">
      <c r="A431" s="84" t="str">
        <f t="shared" si="59"/>
        <v>0</v>
      </c>
      <c r="B431" s="56">
        <v>2060702</v>
      </c>
      <c r="C431" s="90" t="s">
        <v>528</v>
      </c>
      <c r="D431" s="89">
        <v>65</v>
      </c>
      <c r="E431" s="89">
        <v>60</v>
      </c>
      <c r="F431" s="89"/>
      <c r="G431" s="89">
        <v>5</v>
      </c>
      <c r="H431" s="89"/>
      <c r="I431" s="89"/>
      <c r="J431" s="87"/>
      <c r="K431" s="87"/>
    </row>
    <row r="432" ht="15.3" customHeight="1" spans="1:11">
      <c r="A432" s="84" t="str">
        <f t="shared" si="59"/>
        <v>0</v>
      </c>
      <c r="B432" s="56">
        <v>2060703</v>
      </c>
      <c r="C432" s="90" t="s">
        <v>529</v>
      </c>
      <c r="D432" s="89">
        <v>0</v>
      </c>
      <c r="E432" s="89">
        <v>0</v>
      </c>
      <c r="F432" s="89"/>
      <c r="G432" s="89"/>
      <c r="H432" s="89"/>
      <c r="I432" s="89"/>
      <c r="J432" s="87"/>
      <c r="K432" s="87"/>
    </row>
    <row r="433" ht="15.3" customHeight="1" spans="1:11">
      <c r="A433" s="84" t="str">
        <f t="shared" si="59"/>
        <v>0</v>
      </c>
      <c r="B433" s="56">
        <v>2060704</v>
      </c>
      <c r="C433" s="90" t="s">
        <v>530</v>
      </c>
      <c r="D433" s="89">
        <v>0</v>
      </c>
      <c r="E433" s="89">
        <v>0</v>
      </c>
      <c r="F433" s="89"/>
      <c r="G433" s="89"/>
      <c r="H433" s="89"/>
      <c r="I433" s="89"/>
      <c r="J433" s="87"/>
      <c r="K433" s="87"/>
    </row>
    <row r="434" ht="15.3" customHeight="1" spans="1:11">
      <c r="A434" s="84" t="str">
        <f t="shared" si="59"/>
        <v>0</v>
      </c>
      <c r="B434" s="56">
        <v>2060705</v>
      </c>
      <c r="C434" s="88" t="s">
        <v>531</v>
      </c>
      <c r="D434" s="89">
        <v>0</v>
      </c>
      <c r="E434" s="89">
        <v>0</v>
      </c>
      <c r="F434" s="89"/>
      <c r="G434" s="89"/>
      <c r="H434" s="89"/>
      <c r="I434" s="89"/>
      <c r="J434" s="87"/>
      <c r="K434" s="87"/>
    </row>
    <row r="435" ht="15.3" customHeight="1" spans="1:11">
      <c r="A435" s="84" t="str">
        <f t="shared" si="59"/>
        <v>9</v>
      </c>
      <c r="B435" s="56">
        <v>2060799</v>
      </c>
      <c r="C435" s="88" t="s">
        <v>532</v>
      </c>
      <c r="D435" s="89">
        <v>0</v>
      </c>
      <c r="E435" s="89">
        <v>0</v>
      </c>
      <c r="F435" s="89"/>
      <c r="G435" s="89"/>
      <c r="H435" s="89"/>
      <c r="I435" s="89"/>
      <c r="J435" s="87"/>
      <c r="K435" s="87"/>
    </row>
    <row r="436" ht="15.3" customHeight="1" spans="1:11">
      <c r="A436" s="84" t="str">
        <f t="shared" si="59"/>
        <v/>
      </c>
      <c r="B436" s="56">
        <v>20608</v>
      </c>
      <c r="C436" s="88" t="s">
        <v>533</v>
      </c>
      <c r="D436" s="53">
        <f t="shared" ref="D436:I436" si="68">SUM(D437:D439)</f>
        <v>0</v>
      </c>
      <c r="E436" s="53">
        <f t="shared" si="68"/>
        <v>0</v>
      </c>
      <c r="F436" s="53">
        <f t="shared" si="68"/>
        <v>0</v>
      </c>
      <c r="G436" s="53">
        <f t="shared" si="68"/>
        <v>0</v>
      </c>
      <c r="H436" s="53">
        <f t="shared" si="68"/>
        <v>0</v>
      </c>
      <c r="I436" s="53">
        <f t="shared" si="68"/>
        <v>0</v>
      </c>
      <c r="J436" s="87"/>
      <c r="K436" s="87"/>
    </row>
    <row r="437" ht="15.3" customHeight="1" spans="1:11">
      <c r="A437" s="84" t="str">
        <f t="shared" si="59"/>
        <v>0</v>
      </c>
      <c r="B437" s="56">
        <v>2060801</v>
      </c>
      <c r="C437" s="90" t="s">
        <v>534</v>
      </c>
      <c r="D437" s="89">
        <v>0</v>
      </c>
      <c r="E437" s="89">
        <v>0</v>
      </c>
      <c r="F437" s="89"/>
      <c r="G437" s="89"/>
      <c r="H437" s="89"/>
      <c r="I437" s="89"/>
      <c r="J437" s="87"/>
      <c r="K437" s="87"/>
    </row>
    <row r="438" ht="15.3" customHeight="1" spans="1:11">
      <c r="A438" s="84" t="str">
        <f t="shared" si="59"/>
        <v>0</v>
      </c>
      <c r="B438" s="56">
        <v>2060802</v>
      </c>
      <c r="C438" s="90" t="s">
        <v>535</v>
      </c>
      <c r="D438" s="89">
        <v>0</v>
      </c>
      <c r="E438" s="89">
        <v>0</v>
      </c>
      <c r="F438" s="89"/>
      <c r="G438" s="89"/>
      <c r="H438" s="89"/>
      <c r="I438" s="89"/>
      <c r="J438" s="87"/>
      <c r="K438" s="87"/>
    </row>
    <row r="439" ht="15.3" customHeight="1" spans="1:11">
      <c r="A439" s="84" t="str">
        <f t="shared" si="59"/>
        <v>9</v>
      </c>
      <c r="B439" s="56">
        <v>2060899</v>
      </c>
      <c r="C439" s="90" t="s">
        <v>536</v>
      </c>
      <c r="D439" s="89">
        <v>0</v>
      </c>
      <c r="E439" s="89">
        <v>0</v>
      </c>
      <c r="F439" s="89"/>
      <c r="G439" s="89"/>
      <c r="H439" s="89"/>
      <c r="I439" s="89"/>
      <c r="J439" s="87"/>
      <c r="K439" s="87"/>
    </row>
    <row r="440" ht="15.3" customHeight="1" spans="1:11">
      <c r="A440" s="84" t="str">
        <f t="shared" si="59"/>
        <v/>
      </c>
      <c r="B440" s="56">
        <v>20609</v>
      </c>
      <c r="C440" s="85" t="s">
        <v>537</v>
      </c>
      <c r="D440" s="53">
        <f t="shared" ref="D440:I440" si="69">SUM(D441:D443)</f>
        <v>0</v>
      </c>
      <c r="E440" s="53">
        <f t="shared" si="69"/>
        <v>0</v>
      </c>
      <c r="F440" s="53">
        <f t="shared" si="69"/>
        <v>0</v>
      </c>
      <c r="G440" s="53">
        <f t="shared" si="69"/>
        <v>0</v>
      </c>
      <c r="H440" s="53">
        <f t="shared" si="69"/>
        <v>0</v>
      </c>
      <c r="I440" s="53">
        <f t="shared" si="69"/>
        <v>0</v>
      </c>
      <c r="J440" s="87"/>
      <c r="K440" s="87"/>
    </row>
    <row r="441" ht="15.3" customHeight="1" spans="1:11">
      <c r="A441" s="84" t="str">
        <f t="shared" si="59"/>
        <v>0</v>
      </c>
      <c r="B441" s="56">
        <v>2060901</v>
      </c>
      <c r="C441" s="90" t="s">
        <v>538</v>
      </c>
      <c r="D441" s="89">
        <v>0</v>
      </c>
      <c r="E441" s="89">
        <v>0</v>
      </c>
      <c r="F441" s="89"/>
      <c r="G441" s="89"/>
      <c r="H441" s="89"/>
      <c r="I441" s="89"/>
      <c r="J441" s="87"/>
      <c r="K441" s="87"/>
    </row>
    <row r="442" ht="15.3" customHeight="1" spans="1:11">
      <c r="A442" s="84" t="str">
        <f t="shared" si="59"/>
        <v>0</v>
      </c>
      <c r="B442" s="56">
        <v>2060902</v>
      </c>
      <c r="C442" s="90" t="s">
        <v>539</v>
      </c>
      <c r="D442" s="89">
        <v>0</v>
      </c>
      <c r="E442" s="89">
        <v>0</v>
      </c>
      <c r="F442" s="89"/>
      <c r="G442" s="89"/>
      <c r="H442" s="89"/>
      <c r="I442" s="89"/>
      <c r="J442" s="87"/>
      <c r="K442" s="87"/>
    </row>
    <row r="443" ht="15.3" customHeight="1" spans="1:11">
      <c r="A443" s="84" t="str">
        <f t="shared" si="59"/>
        <v>9</v>
      </c>
      <c r="B443" s="56">
        <v>2060999</v>
      </c>
      <c r="C443" s="90" t="s">
        <v>540</v>
      </c>
      <c r="D443" s="89">
        <v>0</v>
      </c>
      <c r="E443" s="89">
        <v>0</v>
      </c>
      <c r="F443" s="89"/>
      <c r="G443" s="89"/>
      <c r="H443" s="89"/>
      <c r="I443" s="89"/>
      <c r="J443" s="87"/>
      <c r="K443" s="87"/>
    </row>
    <row r="444" ht="15.3" customHeight="1" spans="1:11">
      <c r="A444" s="84" t="str">
        <f t="shared" si="59"/>
        <v/>
      </c>
      <c r="B444" s="56">
        <v>20699</v>
      </c>
      <c r="C444" s="88" t="s">
        <v>541</v>
      </c>
      <c r="D444" s="53">
        <f t="shared" ref="D444:I444" si="70">SUM(D445:D448)</f>
        <v>118</v>
      </c>
      <c r="E444" s="53">
        <f t="shared" si="70"/>
        <v>0</v>
      </c>
      <c r="F444" s="53">
        <f t="shared" si="70"/>
        <v>0</v>
      </c>
      <c r="G444" s="53">
        <f t="shared" si="70"/>
        <v>0</v>
      </c>
      <c r="H444" s="53">
        <f t="shared" si="70"/>
        <v>118</v>
      </c>
      <c r="I444" s="53">
        <f t="shared" si="70"/>
        <v>0</v>
      </c>
      <c r="J444" s="87"/>
      <c r="K444" s="87"/>
    </row>
    <row r="445" ht="15.3" customHeight="1" spans="1:11">
      <c r="A445" s="84" t="str">
        <f t="shared" si="59"/>
        <v>0</v>
      </c>
      <c r="B445" s="56">
        <v>2069901</v>
      </c>
      <c r="C445" s="88" t="s">
        <v>542</v>
      </c>
      <c r="D445" s="89">
        <v>100</v>
      </c>
      <c r="E445" s="89">
        <v>0</v>
      </c>
      <c r="F445" s="89"/>
      <c r="G445" s="89"/>
      <c r="H445" s="89">
        <v>100</v>
      </c>
      <c r="I445" s="89"/>
      <c r="J445" s="87"/>
      <c r="K445" s="87"/>
    </row>
    <row r="446" ht="15.3" customHeight="1" spans="1:11">
      <c r="A446" s="84" t="str">
        <f t="shared" si="59"/>
        <v>0</v>
      </c>
      <c r="B446" s="56">
        <v>2069902</v>
      </c>
      <c r="C446" s="90" t="s">
        <v>543</v>
      </c>
      <c r="D446" s="89">
        <v>0</v>
      </c>
      <c r="E446" s="89">
        <v>0</v>
      </c>
      <c r="F446" s="89"/>
      <c r="G446" s="89"/>
      <c r="H446" s="89"/>
      <c r="I446" s="89"/>
      <c r="J446" s="87"/>
      <c r="K446" s="87"/>
    </row>
    <row r="447" ht="15.3" customHeight="1" spans="1:11">
      <c r="A447" s="84" t="str">
        <f t="shared" si="59"/>
        <v>0</v>
      </c>
      <c r="B447" s="56">
        <v>2069903</v>
      </c>
      <c r="C447" s="90" t="s">
        <v>544</v>
      </c>
      <c r="D447" s="89">
        <v>0</v>
      </c>
      <c r="E447" s="89">
        <v>0</v>
      </c>
      <c r="F447" s="89"/>
      <c r="G447" s="89"/>
      <c r="H447" s="89"/>
      <c r="I447" s="89"/>
      <c r="J447" s="87"/>
      <c r="K447" s="87"/>
    </row>
    <row r="448" ht="15.3" customHeight="1" spans="1:11">
      <c r="A448" s="84" t="str">
        <f t="shared" si="59"/>
        <v>9</v>
      </c>
      <c r="B448" s="56">
        <v>2069999</v>
      </c>
      <c r="C448" s="90" t="s">
        <v>545</v>
      </c>
      <c r="D448" s="89">
        <v>18</v>
      </c>
      <c r="E448" s="89">
        <v>0</v>
      </c>
      <c r="F448" s="89"/>
      <c r="G448" s="89"/>
      <c r="H448" s="89">
        <v>18</v>
      </c>
      <c r="I448" s="89"/>
      <c r="J448" s="87"/>
      <c r="K448" s="87"/>
    </row>
    <row r="449" ht="15.3" customHeight="1" spans="1:11">
      <c r="A449" s="84" t="str">
        <f t="shared" si="59"/>
        <v/>
      </c>
      <c r="B449" s="56">
        <v>207</v>
      </c>
      <c r="C449" s="85" t="s">
        <v>546</v>
      </c>
      <c r="D449" s="53">
        <f t="shared" ref="D449:I449" si="71">SUM(D450,D466,D474,D485,D494,D502)</f>
        <v>4141</v>
      </c>
      <c r="E449" s="53">
        <f t="shared" si="71"/>
        <v>1264</v>
      </c>
      <c r="F449" s="53">
        <f t="shared" si="71"/>
        <v>0</v>
      </c>
      <c r="G449" s="53">
        <f t="shared" si="71"/>
        <v>1604</v>
      </c>
      <c r="H449" s="53">
        <f t="shared" si="71"/>
        <v>1273</v>
      </c>
      <c r="I449" s="53">
        <f t="shared" si="71"/>
        <v>0</v>
      </c>
      <c r="J449" s="87"/>
      <c r="K449" s="87"/>
    </row>
    <row r="450" ht="15.3" customHeight="1" spans="1:11">
      <c r="A450" s="84" t="str">
        <f t="shared" si="59"/>
        <v/>
      </c>
      <c r="B450" s="56">
        <v>20701</v>
      </c>
      <c r="C450" s="85" t="s">
        <v>547</v>
      </c>
      <c r="D450" s="53">
        <f t="shared" ref="D450:I450" si="72">SUM(D451:D465)</f>
        <v>2540</v>
      </c>
      <c r="E450" s="53">
        <f t="shared" si="72"/>
        <v>1013</v>
      </c>
      <c r="F450" s="53">
        <f t="shared" si="72"/>
        <v>0</v>
      </c>
      <c r="G450" s="53">
        <f t="shared" si="72"/>
        <v>1216</v>
      </c>
      <c r="H450" s="53">
        <f t="shared" si="72"/>
        <v>311</v>
      </c>
      <c r="I450" s="53">
        <f t="shared" si="72"/>
        <v>0</v>
      </c>
      <c r="J450" s="87"/>
      <c r="K450" s="87"/>
    </row>
    <row r="451" ht="15.3" customHeight="1" spans="1:11">
      <c r="A451" s="84" t="str">
        <f t="shared" si="59"/>
        <v>0</v>
      </c>
      <c r="B451" s="56">
        <v>2070101</v>
      </c>
      <c r="C451" s="85" t="s">
        <v>54</v>
      </c>
      <c r="D451" s="89">
        <v>760</v>
      </c>
      <c r="E451" s="89">
        <v>760</v>
      </c>
      <c r="F451" s="89"/>
      <c r="G451" s="89"/>
      <c r="H451" s="89"/>
      <c r="I451" s="89"/>
      <c r="J451" s="87"/>
      <c r="K451" s="87"/>
    </row>
    <row r="452" ht="15.3" customHeight="1" spans="1:11">
      <c r="A452" s="84" t="str">
        <f t="shared" si="59"/>
        <v>0</v>
      </c>
      <c r="B452" s="56">
        <v>2070102</v>
      </c>
      <c r="C452" s="85" t="s">
        <v>56</v>
      </c>
      <c r="D452" s="89">
        <v>31</v>
      </c>
      <c r="E452" s="89">
        <v>31</v>
      </c>
      <c r="F452" s="89"/>
      <c r="G452" s="89"/>
      <c r="H452" s="89"/>
      <c r="I452" s="89"/>
      <c r="J452" s="87"/>
      <c r="K452" s="87"/>
    </row>
    <row r="453" ht="15.3" customHeight="1" spans="1:11">
      <c r="A453" s="84" t="str">
        <f t="shared" si="59"/>
        <v>0</v>
      </c>
      <c r="B453" s="56">
        <v>2070103</v>
      </c>
      <c r="C453" s="85" t="s">
        <v>58</v>
      </c>
      <c r="D453" s="89">
        <v>0</v>
      </c>
      <c r="E453" s="89">
        <v>0</v>
      </c>
      <c r="F453" s="89"/>
      <c r="G453" s="89"/>
      <c r="H453" s="89"/>
      <c r="I453" s="89"/>
      <c r="J453" s="87"/>
      <c r="K453" s="87"/>
    </row>
    <row r="454" ht="15.3" customHeight="1" spans="1:11">
      <c r="A454" s="84" t="str">
        <f t="shared" ref="A454:A517" si="73">MID(B454,6,1)</f>
        <v>0</v>
      </c>
      <c r="B454" s="56">
        <v>2070104</v>
      </c>
      <c r="C454" s="85" t="s">
        <v>548</v>
      </c>
      <c r="D454" s="89">
        <v>104</v>
      </c>
      <c r="E454" s="89">
        <v>4</v>
      </c>
      <c r="F454" s="89"/>
      <c r="G454" s="89">
        <v>100</v>
      </c>
      <c r="H454" s="89"/>
      <c r="I454" s="89"/>
      <c r="J454" s="87"/>
      <c r="K454" s="87"/>
    </row>
    <row r="455" ht="15.3" customHeight="1" spans="1:11">
      <c r="A455" s="84" t="str">
        <f t="shared" si="73"/>
        <v>0</v>
      </c>
      <c r="B455" s="56">
        <v>2070105</v>
      </c>
      <c r="C455" s="85" t="s">
        <v>549</v>
      </c>
      <c r="D455" s="89">
        <v>0</v>
      </c>
      <c r="E455" s="89">
        <v>0</v>
      </c>
      <c r="F455" s="89"/>
      <c r="G455" s="89"/>
      <c r="H455" s="89"/>
      <c r="I455" s="89"/>
      <c r="J455" s="87"/>
      <c r="K455" s="87"/>
    </row>
    <row r="456" ht="15.3" customHeight="1" spans="1:11">
      <c r="A456" s="84" t="str">
        <f t="shared" si="73"/>
        <v>0</v>
      </c>
      <c r="B456" s="56">
        <v>2070106</v>
      </c>
      <c r="C456" s="85" t="s">
        <v>550</v>
      </c>
      <c r="D456" s="89">
        <v>0</v>
      </c>
      <c r="E456" s="89">
        <v>0</v>
      </c>
      <c r="F456" s="89"/>
      <c r="G456" s="89"/>
      <c r="H456" s="89"/>
      <c r="I456" s="89"/>
      <c r="J456" s="87"/>
      <c r="K456" s="87"/>
    </row>
    <row r="457" ht="15.3" customHeight="1" spans="1:11">
      <c r="A457" s="84" t="str">
        <f t="shared" si="73"/>
        <v>0</v>
      </c>
      <c r="B457" s="56">
        <v>2070107</v>
      </c>
      <c r="C457" s="85" t="s">
        <v>551</v>
      </c>
      <c r="D457" s="89">
        <v>0</v>
      </c>
      <c r="E457" s="89">
        <v>0</v>
      </c>
      <c r="F457" s="89"/>
      <c r="G457" s="89"/>
      <c r="H457" s="89"/>
      <c r="I457" s="89"/>
      <c r="J457" s="87"/>
      <c r="K457" s="87"/>
    </row>
    <row r="458" ht="15.3" customHeight="1" spans="1:11">
      <c r="A458" s="84" t="str">
        <f t="shared" si="73"/>
        <v>0</v>
      </c>
      <c r="B458" s="56">
        <v>2070108</v>
      </c>
      <c r="C458" s="85" t="s">
        <v>552</v>
      </c>
      <c r="D458" s="89">
        <v>662</v>
      </c>
      <c r="E458" s="89">
        <v>100</v>
      </c>
      <c r="F458" s="89"/>
      <c r="G458" s="89">
        <v>464</v>
      </c>
      <c r="H458" s="89">
        <v>98</v>
      </c>
      <c r="I458" s="89"/>
      <c r="J458" s="87"/>
      <c r="K458" s="87"/>
    </row>
    <row r="459" ht="15.3" customHeight="1" spans="1:11">
      <c r="A459" s="84" t="str">
        <f t="shared" si="73"/>
        <v>0</v>
      </c>
      <c r="B459" s="56">
        <v>2070109</v>
      </c>
      <c r="C459" s="85" t="s">
        <v>553</v>
      </c>
      <c r="D459" s="89">
        <v>116</v>
      </c>
      <c r="E459" s="89">
        <v>0</v>
      </c>
      <c r="F459" s="89"/>
      <c r="G459" s="89">
        <v>100</v>
      </c>
      <c r="H459" s="89">
        <v>16</v>
      </c>
      <c r="I459" s="89"/>
      <c r="J459" s="87"/>
      <c r="K459" s="87"/>
    </row>
    <row r="460" ht="15.3" customHeight="1" spans="1:11">
      <c r="A460" s="84" t="str">
        <f t="shared" si="73"/>
        <v>1</v>
      </c>
      <c r="B460" s="56">
        <v>2070110</v>
      </c>
      <c r="C460" s="85" t="s">
        <v>554</v>
      </c>
      <c r="D460" s="89">
        <v>0</v>
      </c>
      <c r="E460" s="89">
        <v>0</v>
      </c>
      <c r="F460" s="89"/>
      <c r="G460" s="89"/>
      <c r="H460" s="89"/>
      <c r="I460" s="89"/>
      <c r="J460" s="87"/>
      <c r="K460" s="87"/>
    </row>
    <row r="461" ht="15.3" customHeight="1" spans="1:11">
      <c r="A461" s="84" t="str">
        <f t="shared" si="73"/>
        <v>1</v>
      </c>
      <c r="B461" s="56">
        <v>2070111</v>
      </c>
      <c r="C461" s="85" t="s">
        <v>555</v>
      </c>
      <c r="D461" s="89">
        <v>0</v>
      </c>
      <c r="E461" s="89">
        <v>0</v>
      </c>
      <c r="F461" s="89"/>
      <c r="G461" s="89"/>
      <c r="H461" s="89"/>
      <c r="I461" s="89"/>
      <c r="J461" s="87"/>
      <c r="K461" s="87"/>
    </row>
    <row r="462" ht="15.3" customHeight="1" spans="1:11">
      <c r="A462" s="84" t="str">
        <f t="shared" si="73"/>
        <v>1</v>
      </c>
      <c r="B462" s="56">
        <v>2070112</v>
      </c>
      <c r="C462" s="85" t="s">
        <v>556</v>
      </c>
      <c r="D462" s="89">
        <v>2</v>
      </c>
      <c r="E462" s="89">
        <v>2</v>
      </c>
      <c r="F462" s="89"/>
      <c r="G462" s="89"/>
      <c r="H462" s="89"/>
      <c r="I462" s="89"/>
      <c r="J462" s="87"/>
      <c r="K462" s="87"/>
    </row>
    <row r="463" ht="15.3" customHeight="1" spans="1:11">
      <c r="A463" s="84" t="str">
        <f t="shared" si="73"/>
        <v>1</v>
      </c>
      <c r="B463" s="56">
        <v>2070113</v>
      </c>
      <c r="C463" s="85" t="s">
        <v>557</v>
      </c>
      <c r="D463" s="89">
        <v>0</v>
      </c>
      <c r="E463" s="89">
        <v>0</v>
      </c>
      <c r="F463" s="89"/>
      <c r="G463" s="89"/>
      <c r="H463" s="89"/>
      <c r="I463" s="89"/>
      <c r="J463" s="87"/>
      <c r="K463" s="87"/>
    </row>
    <row r="464" ht="15.3" customHeight="1" spans="1:11">
      <c r="A464" s="84" t="str">
        <f t="shared" si="73"/>
        <v>1</v>
      </c>
      <c r="B464" s="56">
        <v>2070114</v>
      </c>
      <c r="C464" s="85" t="s">
        <v>558</v>
      </c>
      <c r="D464" s="89">
        <v>5</v>
      </c>
      <c r="E464" s="89">
        <v>0</v>
      </c>
      <c r="F464" s="89"/>
      <c r="G464" s="89"/>
      <c r="H464" s="89">
        <v>5</v>
      </c>
      <c r="I464" s="89"/>
      <c r="J464" s="87"/>
      <c r="K464" s="87"/>
    </row>
    <row r="465" ht="15.3" customHeight="1" spans="1:11">
      <c r="A465" s="84" t="str">
        <f t="shared" si="73"/>
        <v>9</v>
      </c>
      <c r="B465" s="56">
        <v>2070199</v>
      </c>
      <c r="C465" s="85" t="s">
        <v>559</v>
      </c>
      <c r="D465" s="89">
        <v>860</v>
      </c>
      <c r="E465" s="89">
        <v>116</v>
      </c>
      <c r="F465" s="89"/>
      <c r="G465" s="89">
        <v>552</v>
      </c>
      <c r="H465" s="89">
        <v>192</v>
      </c>
      <c r="I465" s="89"/>
      <c r="J465" s="87"/>
      <c r="K465" s="87"/>
    </row>
    <row r="466" ht="15.3" customHeight="1" spans="1:11">
      <c r="A466" s="84" t="str">
        <f t="shared" si="73"/>
        <v/>
      </c>
      <c r="B466" s="56">
        <v>20702</v>
      </c>
      <c r="C466" s="85" t="s">
        <v>560</v>
      </c>
      <c r="D466" s="53">
        <f t="shared" ref="D466:I466" si="74">SUM(D467:D473)</f>
        <v>36</v>
      </c>
      <c r="E466" s="53">
        <f t="shared" si="74"/>
        <v>16</v>
      </c>
      <c r="F466" s="53">
        <f t="shared" si="74"/>
        <v>0</v>
      </c>
      <c r="G466" s="53">
        <f t="shared" si="74"/>
        <v>0</v>
      </c>
      <c r="H466" s="53">
        <f t="shared" si="74"/>
        <v>20</v>
      </c>
      <c r="I466" s="53">
        <f t="shared" si="74"/>
        <v>0</v>
      </c>
      <c r="J466" s="87"/>
      <c r="K466" s="87"/>
    </row>
    <row r="467" ht="15.3" customHeight="1" spans="1:11">
      <c r="A467" s="84" t="str">
        <f t="shared" si="73"/>
        <v>0</v>
      </c>
      <c r="B467" s="56">
        <v>2070201</v>
      </c>
      <c r="C467" s="85" t="s">
        <v>54</v>
      </c>
      <c r="D467" s="89">
        <v>0</v>
      </c>
      <c r="E467" s="89">
        <v>0</v>
      </c>
      <c r="F467" s="89"/>
      <c r="G467" s="89"/>
      <c r="H467" s="89"/>
      <c r="I467" s="89"/>
      <c r="J467" s="87"/>
      <c r="K467" s="87"/>
    </row>
    <row r="468" ht="15.3" customHeight="1" spans="1:11">
      <c r="A468" s="84" t="str">
        <f t="shared" si="73"/>
        <v>0</v>
      </c>
      <c r="B468" s="56">
        <v>2070202</v>
      </c>
      <c r="C468" s="85" t="s">
        <v>56</v>
      </c>
      <c r="D468" s="89">
        <v>0</v>
      </c>
      <c r="E468" s="89">
        <v>0</v>
      </c>
      <c r="F468" s="89"/>
      <c r="G468" s="89"/>
      <c r="H468" s="89"/>
      <c r="I468" s="89"/>
      <c r="J468" s="87"/>
      <c r="K468" s="87"/>
    </row>
    <row r="469" ht="15.3" customHeight="1" spans="1:11">
      <c r="A469" s="84" t="str">
        <f t="shared" si="73"/>
        <v>0</v>
      </c>
      <c r="B469" s="56">
        <v>2070203</v>
      </c>
      <c r="C469" s="85" t="s">
        <v>58</v>
      </c>
      <c r="D469" s="89">
        <v>0</v>
      </c>
      <c r="E469" s="89">
        <v>0</v>
      </c>
      <c r="F469" s="89"/>
      <c r="G469" s="89"/>
      <c r="H469" s="89"/>
      <c r="I469" s="89"/>
      <c r="J469" s="87"/>
      <c r="K469" s="87"/>
    </row>
    <row r="470" ht="15.3" customHeight="1" spans="1:11">
      <c r="A470" s="84" t="str">
        <f t="shared" si="73"/>
        <v>0</v>
      </c>
      <c r="B470" s="56">
        <v>2070204</v>
      </c>
      <c r="C470" s="85" t="s">
        <v>561</v>
      </c>
      <c r="D470" s="89">
        <v>14</v>
      </c>
      <c r="E470" s="89">
        <v>12</v>
      </c>
      <c r="F470" s="89"/>
      <c r="G470" s="89"/>
      <c r="H470" s="89">
        <v>2</v>
      </c>
      <c r="I470" s="89"/>
      <c r="J470" s="87"/>
      <c r="K470" s="87"/>
    </row>
    <row r="471" ht="15.3" customHeight="1" spans="1:11">
      <c r="A471" s="84" t="str">
        <f t="shared" si="73"/>
        <v>0</v>
      </c>
      <c r="B471" s="56">
        <v>2070205</v>
      </c>
      <c r="C471" s="85" t="s">
        <v>562</v>
      </c>
      <c r="D471" s="89">
        <v>22</v>
      </c>
      <c r="E471" s="89">
        <v>4</v>
      </c>
      <c r="F471" s="89"/>
      <c r="G471" s="89"/>
      <c r="H471" s="89">
        <v>18</v>
      </c>
      <c r="I471" s="89"/>
      <c r="J471" s="87"/>
      <c r="K471" s="87"/>
    </row>
    <row r="472" ht="15.3" customHeight="1" spans="1:11">
      <c r="A472" s="84" t="str">
        <f t="shared" si="73"/>
        <v>0</v>
      </c>
      <c r="B472" s="56">
        <v>2070206</v>
      </c>
      <c r="C472" s="85" t="s">
        <v>563</v>
      </c>
      <c r="D472" s="89">
        <v>0</v>
      </c>
      <c r="E472" s="89">
        <v>0</v>
      </c>
      <c r="F472" s="89"/>
      <c r="G472" s="89"/>
      <c r="H472" s="89"/>
      <c r="I472" s="89"/>
      <c r="J472" s="87"/>
      <c r="K472" s="87"/>
    </row>
    <row r="473" ht="15.3" customHeight="1" spans="1:11">
      <c r="A473" s="84" t="str">
        <f t="shared" si="73"/>
        <v>9</v>
      </c>
      <c r="B473" s="56">
        <v>2070299</v>
      </c>
      <c r="C473" s="85" t="s">
        <v>564</v>
      </c>
      <c r="D473" s="89">
        <v>0</v>
      </c>
      <c r="E473" s="89">
        <v>0</v>
      </c>
      <c r="F473" s="89"/>
      <c r="G473" s="89"/>
      <c r="H473" s="89"/>
      <c r="I473" s="89"/>
      <c r="J473" s="87"/>
      <c r="K473" s="87"/>
    </row>
    <row r="474" ht="15.3" customHeight="1" spans="1:11">
      <c r="A474" s="84" t="str">
        <f t="shared" si="73"/>
        <v/>
      </c>
      <c r="B474" s="56">
        <v>20703</v>
      </c>
      <c r="C474" s="85" t="s">
        <v>565</v>
      </c>
      <c r="D474" s="53">
        <f t="shared" ref="D474:I474" si="75">SUM(D475:D484)</f>
        <v>359</v>
      </c>
      <c r="E474" s="53">
        <f t="shared" si="75"/>
        <v>204</v>
      </c>
      <c r="F474" s="53">
        <f t="shared" si="75"/>
        <v>0</v>
      </c>
      <c r="G474" s="53">
        <f t="shared" si="75"/>
        <v>155</v>
      </c>
      <c r="H474" s="53">
        <f t="shared" si="75"/>
        <v>0</v>
      </c>
      <c r="I474" s="53">
        <f t="shared" si="75"/>
        <v>0</v>
      </c>
      <c r="J474" s="87"/>
      <c r="K474" s="87"/>
    </row>
    <row r="475" ht="15.3" customHeight="1" spans="1:11">
      <c r="A475" s="84" t="str">
        <f t="shared" si="73"/>
        <v>0</v>
      </c>
      <c r="B475" s="56">
        <v>2070301</v>
      </c>
      <c r="C475" s="85" t="s">
        <v>54</v>
      </c>
      <c r="D475" s="89">
        <v>0</v>
      </c>
      <c r="E475" s="89">
        <v>0</v>
      </c>
      <c r="F475" s="89"/>
      <c r="G475" s="89"/>
      <c r="H475" s="89"/>
      <c r="I475" s="89"/>
      <c r="J475" s="87"/>
      <c r="K475" s="87"/>
    </row>
    <row r="476" ht="15.3" customHeight="1" spans="1:11">
      <c r="A476" s="84" t="str">
        <f t="shared" si="73"/>
        <v>0</v>
      </c>
      <c r="B476" s="56">
        <v>2070302</v>
      </c>
      <c r="C476" s="85" t="s">
        <v>56</v>
      </c>
      <c r="D476" s="89">
        <v>0</v>
      </c>
      <c r="E476" s="89">
        <v>0</v>
      </c>
      <c r="F476" s="89"/>
      <c r="G476" s="89"/>
      <c r="H476" s="89"/>
      <c r="I476" s="89"/>
      <c r="J476" s="87"/>
      <c r="K476" s="87"/>
    </row>
    <row r="477" ht="15.3" customHeight="1" spans="1:11">
      <c r="A477" s="84" t="str">
        <f t="shared" si="73"/>
        <v>0</v>
      </c>
      <c r="B477" s="56">
        <v>2070303</v>
      </c>
      <c r="C477" s="85" t="s">
        <v>58</v>
      </c>
      <c r="D477" s="89">
        <v>0</v>
      </c>
      <c r="E477" s="89">
        <v>0</v>
      </c>
      <c r="F477" s="89"/>
      <c r="G477" s="89"/>
      <c r="H477" s="89"/>
      <c r="I477" s="89"/>
      <c r="J477" s="87"/>
      <c r="K477" s="87"/>
    </row>
    <row r="478" ht="15.3" customHeight="1" spans="1:11">
      <c r="A478" s="84" t="str">
        <f t="shared" si="73"/>
        <v>0</v>
      </c>
      <c r="B478" s="56">
        <v>2070304</v>
      </c>
      <c r="C478" s="85" t="s">
        <v>566</v>
      </c>
      <c r="D478" s="89">
        <v>0</v>
      </c>
      <c r="E478" s="89">
        <v>0</v>
      </c>
      <c r="F478" s="89"/>
      <c r="G478" s="89"/>
      <c r="H478" s="89"/>
      <c r="I478" s="89"/>
      <c r="J478" s="87"/>
      <c r="K478" s="87"/>
    </row>
    <row r="479" ht="15.3" customHeight="1" spans="1:11">
      <c r="A479" s="84" t="str">
        <f t="shared" si="73"/>
        <v>0</v>
      </c>
      <c r="B479" s="56">
        <v>2070305</v>
      </c>
      <c r="C479" s="85" t="s">
        <v>567</v>
      </c>
      <c r="D479" s="89">
        <v>0</v>
      </c>
      <c r="E479" s="89">
        <v>0</v>
      </c>
      <c r="F479" s="89"/>
      <c r="G479" s="89"/>
      <c r="H479" s="89"/>
      <c r="I479" s="89"/>
      <c r="J479" s="87"/>
      <c r="K479" s="87"/>
    </row>
    <row r="480" ht="15.3" customHeight="1" spans="1:11">
      <c r="A480" s="84" t="str">
        <f t="shared" si="73"/>
        <v>0</v>
      </c>
      <c r="B480" s="56">
        <v>2070306</v>
      </c>
      <c r="C480" s="85" t="s">
        <v>568</v>
      </c>
      <c r="D480" s="89">
        <v>0</v>
      </c>
      <c r="E480" s="89">
        <v>0</v>
      </c>
      <c r="F480" s="89"/>
      <c r="G480" s="89"/>
      <c r="H480" s="89"/>
      <c r="I480" s="89"/>
      <c r="J480" s="87"/>
      <c r="K480" s="87"/>
    </row>
    <row r="481" ht="15.3" customHeight="1" spans="1:11">
      <c r="A481" s="84" t="str">
        <f t="shared" si="73"/>
        <v>0</v>
      </c>
      <c r="B481" s="56">
        <v>2070307</v>
      </c>
      <c r="C481" s="85" t="s">
        <v>569</v>
      </c>
      <c r="D481" s="89">
        <v>155</v>
      </c>
      <c r="E481" s="89">
        <v>0</v>
      </c>
      <c r="F481" s="89"/>
      <c r="G481" s="89">
        <v>155</v>
      </c>
      <c r="H481" s="89"/>
      <c r="I481" s="89"/>
      <c r="J481" s="87"/>
      <c r="K481" s="87"/>
    </row>
    <row r="482" ht="15.3" customHeight="1" spans="1:11">
      <c r="A482" s="84" t="str">
        <f t="shared" si="73"/>
        <v>0</v>
      </c>
      <c r="B482" s="56">
        <v>2070308</v>
      </c>
      <c r="C482" s="85" t="s">
        <v>570</v>
      </c>
      <c r="D482" s="89">
        <v>0</v>
      </c>
      <c r="E482" s="89">
        <v>0</v>
      </c>
      <c r="F482" s="89"/>
      <c r="G482" s="89"/>
      <c r="H482" s="89"/>
      <c r="I482" s="89"/>
      <c r="J482" s="87"/>
      <c r="K482" s="87"/>
    </row>
    <row r="483" ht="15.3" customHeight="1" spans="1:11">
      <c r="A483" s="84" t="str">
        <f t="shared" si="73"/>
        <v>0</v>
      </c>
      <c r="B483" s="56">
        <v>2070309</v>
      </c>
      <c r="C483" s="85" t="s">
        <v>571</v>
      </c>
      <c r="D483" s="89">
        <v>0</v>
      </c>
      <c r="E483" s="89">
        <v>0</v>
      </c>
      <c r="F483" s="89"/>
      <c r="G483" s="89"/>
      <c r="H483" s="89"/>
      <c r="I483" s="89"/>
      <c r="J483" s="87"/>
      <c r="K483" s="87"/>
    </row>
    <row r="484" ht="15.3" customHeight="1" spans="1:11">
      <c r="A484" s="84" t="str">
        <f t="shared" si="73"/>
        <v>9</v>
      </c>
      <c r="B484" s="56">
        <v>2070399</v>
      </c>
      <c r="C484" s="85" t="s">
        <v>572</v>
      </c>
      <c r="D484" s="89">
        <v>204</v>
      </c>
      <c r="E484" s="89">
        <v>204</v>
      </c>
      <c r="F484" s="89"/>
      <c r="G484" s="89"/>
      <c r="H484" s="89"/>
      <c r="I484" s="89"/>
      <c r="J484" s="87"/>
      <c r="K484" s="87"/>
    </row>
    <row r="485" ht="15.3" customHeight="1" spans="1:11">
      <c r="A485" s="84" t="str">
        <f t="shared" si="73"/>
        <v/>
      </c>
      <c r="B485" s="56">
        <v>20706</v>
      </c>
      <c r="C485" s="85" t="s">
        <v>573</v>
      </c>
      <c r="D485" s="53">
        <f t="shared" ref="D485:I485" si="76">SUM(D486:D493)</f>
        <v>7</v>
      </c>
      <c r="E485" s="53">
        <f t="shared" si="76"/>
        <v>7</v>
      </c>
      <c r="F485" s="53">
        <f t="shared" si="76"/>
        <v>0</v>
      </c>
      <c r="G485" s="53">
        <f t="shared" si="76"/>
        <v>0</v>
      </c>
      <c r="H485" s="53">
        <f t="shared" si="76"/>
        <v>0</v>
      </c>
      <c r="I485" s="53">
        <f t="shared" si="76"/>
        <v>0</v>
      </c>
      <c r="J485" s="87"/>
      <c r="K485" s="87"/>
    </row>
    <row r="486" ht="15.3" customHeight="1" spans="1:11">
      <c r="A486" s="84" t="str">
        <f t="shared" si="73"/>
        <v>0</v>
      </c>
      <c r="B486" s="56">
        <v>2070601</v>
      </c>
      <c r="C486" s="85" t="s">
        <v>54</v>
      </c>
      <c r="D486" s="89">
        <v>0</v>
      </c>
      <c r="E486" s="89">
        <v>0</v>
      </c>
      <c r="F486" s="89"/>
      <c r="G486" s="89"/>
      <c r="H486" s="89"/>
      <c r="I486" s="89"/>
      <c r="J486" s="87"/>
      <c r="K486" s="87"/>
    </row>
    <row r="487" ht="15.3" customHeight="1" spans="1:11">
      <c r="A487" s="84" t="str">
        <f t="shared" si="73"/>
        <v>0</v>
      </c>
      <c r="B487" s="56">
        <v>2070602</v>
      </c>
      <c r="C487" s="85" t="s">
        <v>56</v>
      </c>
      <c r="D487" s="89">
        <v>0</v>
      </c>
      <c r="E487" s="89">
        <v>0</v>
      </c>
      <c r="F487" s="89"/>
      <c r="G487" s="89"/>
      <c r="H487" s="89"/>
      <c r="I487" s="89"/>
      <c r="J487" s="87"/>
      <c r="K487" s="87"/>
    </row>
    <row r="488" ht="15.3" customHeight="1" spans="1:11">
      <c r="A488" s="84" t="str">
        <f t="shared" si="73"/>
        <v>0</v>
      </c>
      <c r="B488" s="56">
        <v>2070603</v>
      </c>
      <c r="C488" s="85" t="s">
        <v>58</v>
      </c>
      <c r="D488" s="89">
        <v>0</v>
      </c>
      <c r="E488" s="89">
        <v>0</v>
      </c>
      <c r="F488" s="89"/>
      <c r="G488" s="89"/>
      <c r="H488" s="89"/>
      <c r="I488" s="89"/>
      <c r="J488" s="87"/>
      <c r="K488" s="87"/>
    </row>
    <row r="489" ht="15.3" customHeight="1" spans="1:11">
      <c r="A489" s="84" t="str">
        <f t="shared" si="73"/>
        <v>0</v>
      </c>
      <c r="B489" s="56">
        <v>2070604</v>
      </c>
      <c r="C489" s="85" t="s">
        <v>574</v>
      </c>
      <c r="D489" s="89">
        <v>0</v>
      </c>
      <c r="E489" s="89">
        <v>0</v>
      </c>
      <c r="F489" s="89"/>
      <c r="G489" s="89"/>
      <c r="H489" s="89"/>
      <c r="I489" s="89"/>
      <c r="J489" s="87"/>
      <c r="K489" s="87"/>
    </row>
    <row r="490" ht="15.3" customHeight="1" spans="1:11">
      <c r="A490" s="84" t="str">
        <f t="shared" si="73"/>
        <v>0</v>
      </c>
      <c r="B490" s="56">
        <v>2070605</v>
      </c>
      <c r="C490" s="85" t="s">
        <v>575</v>
      </c>
      <c r="D490" s="89">
        <v>0</v>
      </c>
      <c r="E490" s="89">
        <v>0</v>
      </c>
      <c r="F490" s="89"/>
      <c r="G490" s="89"/>
      <c r="H490" s="89"/>
      <c r="I490" s="89"/>
      <c r="J490" s="87"/>
      <c r="K490" s="87"/>
    </row>
    <row r="491" ht="15.3" customHeight="1" spans="1:11">
      <c r="A491" s="84" t="str">
        <f t="shared" si="73"/>
        <v>0</v>
      </c>
      <c r="B491" s="56">
        <v>2070606</v>
      </c>
      <c r="C491" s="85" t="s">
        <v>576</v>
      </c>
      <c r="D491" s="89">
        <v>0</v>
      </c>
      <c r="E491" s="89">
        <v>0</v>
      </c>
      <c r="F491" s="89"/>
      <c r="G491" s="89"/>
      <c r="H491" s="89"/>
      <c r="I491" s="89"/>
      <c r="J491" s="87"/>
      <c r="K491" s="87"/>
    </row>
    <row r="492" ht="15.3" customHeight="1" spans="1:11">
      <c r="A492" s="84" t="str">
        <f t="shared" si="73"/>
        <v>0</v>
      </c>
      <c r="B492" s="56">
        <v>2070607</v>
      </c>
      <c r="C492" s="85" t="s">
        <v>577</v>
      </c>
      <c r="D492" s="89">
        <v>0</v>
      </c>
      <c r="E492" s="89">
        <v>0</v>
      </c>
      <c r="F492" s="89"/>
      <c r="G492" s="89"/>
      <c r="H492" s="89"/>
      <c r="I492" s="89"/>
      <c r="J492" s="87"/>
      <c r="K492" s="87"/>
    </row>
    <row r="493" ht="15.3" customHeight="1" spans="1:11">
      <c r="A493" s="84" t="str">
        <f t="shared" si="73"/>
        <v>9</v>
      </c>
      <c r="B493" s="56">
        <v>2070699</v>
      </c>
      <c r="C493" s="85" t="s">
        <v>578</v>
      </c>
      <c r="D493" s="89">
        <v>7</v>
      </c>
      <c r="E493" s="89">
        <v>7</v>
      </c>
      <c r="F493" s="89"/>
      <c r="G493" s="89"/>
      <c r="H493" s="89"/>
      <c r="I493" s="89"/>
      <c r="J493" s="87"/>
      <c r="K493" s="87"/>
    </row>
    <row r="494" ht="15.3" customHeight="1" spans="1:11">
      <c r="A494" s="84" t="str">
        <f t="shared" si="73"/>
        <v/>
      </c>
      <c r="B494" s="56">
        <v>20708</v>
      </c>
      <c r="C494" s="85" t="s">
        <v>579</v>
      </c>
      <c r="D494" s="53">
        <f t="shared" ref="D494:I494" si="77">SUM(D495:D501)</f>
        <v>495</v>
      </c>
      <c r="E494" s="53">
        <f t="shared" si="77"/>
        <v>24</v>
      </c>
      <c r="F494" s="53">
        <f t="shared" si="77"/>
        <v>0</v>
      </c>
      <c r="G494" s="53">
        <f t="shared" si="77"/>
        <v>233</v>
      </c>
      <c r="H494" s="53">
        <f t="shared" si="77"/>
        <v>238</v>
      </c>
      <c r="I494" s="53">
        <f t="shared" si="77"/>
        <v>0</v>
      </c>
      <c r="J494" s="87"/>
      <c r="K494" s="87"/>
    </row>
    <row r="495" ht="15.3" customHeight="1" spans="1:11">
      <c r="A495" s="84" t="str">
        <f t="shared" si="73"/>
        <v>0</v>
      </c>
      <c r="B495" s="56">
        <v>2070801</v>
      </c>
      <c r="C495" s="85" t="s">
        <v>54</v>
      </c>
      <c r="D495" s="89">
        <v>0</v>
      </c>
      <c r="E495" s="89">
        <v>0</v>
      </c>
      <c r="F495" s="89"/>
      <c r="G495" s="89"/>
      <c r="H495" s="89"/>
      <c r="I495" s="89"/>
      <c r="J495" s="87"/>
      <c r="K495" s="87"/>
    </row>
    <row r="496" ht="15.3" customHeight="1" spans="1:11">
      <c r="A496" s="84" t="str">
        <f t="shared" si="73"/>
        <v>0</v>
      </c>
      <c r="B496" s="56">
        <v>2070802</v>
      </c>
      <c r="C496" s="85" t="s">
        <v>56</v>
      </c>
      <c r="D496" s="89">
        <v>0</v>
      </c>
      <c r="E496" s="89">
        <v>0</v>
      </c>
      <c r="F496" s="89"/>
      <c r="G496" s="89"/>
      <c r="H496" s="89"/>
      <c r="I496" s="89"/>
      <c r="J496" s="87"/>
      <c r="K496" s="87"/>
    </row>
    <row r="497" ht="15.3" customHeight="1" spans="1:11">
      <c r="A497" s="84" t="str">
        <f t="shared" si="73"/>
        <v>0</v>
      </c>
      <c r="B497" s="56">
        <v>2070803</v>
      </c>
      <c r="C497" s="85" t="s">
        <v>58</v>
      </c>
      <c r="D497" s="89">
        <v>0</v>
      </c>
      <c r="E497" s="89">
        <v>0</v>
      </c>
      <c r="F497" s="89"/>
      <c r="G497" s="89"/>
      <c r="H497" s="89"/>
      <c r="I497" s="89"/>
      <c r="J497" s="87"/>
      <c r="K497" s="87"/>
    </row>
    <row r="498" ht="15.3" customHeight="1" spans="1:11">
      <c r="A498" s="84" t="str">
        <f t="shared" si="73"/>
        <v>0</v>
      </c>
      <c r="B498" s="56">
        <v>2070806</v>
      </c>
      <c r="C498" s="85" t="s">
        <v>580</v>
      </c>
      <c r="D498" s="89">
        <v>0</v>
      </c>
      <c r="E498" s="89">
        <v>0</v>
      </c>
      <c r="F498" s="89"/>
      <c r="G498" s="89"/>
      <c r="H498" s="89"/>
      <c r="I498" s="89"/>
      <c r="J498" s="87"/>
      <c r="K498" s="87"/>
    </row>
    <row r="499" ht="15.3" customHeight="1" spans="1:11">
      <c r="A499" s="84" t="str">
        <f t="shared" si="73"/>
        <v>0</v>
      </c>
      <c r="B499" s="56">
        <v>2070807</v>
      </c>
      <c r="C499" s="85" t="s">
        <v>581</v>
      </c>
      <c r="D499" s="89">
        <v>421</v>
      </c>
      <c r="E499" s="89">
        <v>0</v>
      </c>
      <c r="F499" s="89"/>
      <c r="G499" s="89">
        <v>183</v>
      </c>
      <c r="H499" s="89">
        <v>238</v>
      </c>
      <c r="I499" s="89"/>
      <c r="J499" s="87"/>
      <c r="K499" s="87"/>
    </row>
    <row r="500" ht="15.3" customHeight="1" spans="1:11">
      <c r="A500" s="84" t="str">
        <f t="shared" si="73"/>
        <v>0</v>
      </c>
      <c r="B500" s="56">
        <v>2070808</v>
      </c>
      <c r="C500" s="85" t="s">
        <v>582</v>
      </c>
      <c r="D500" s="89">
        <v>10</v>
      </c>
      <c r="E500" s="89">
        <v>10</v>
      </c>
      <c r="F500" s="89"/>
      <c r="G500" s="89"/>
      <c r="H500" s="89"/>
      <c r="I500" s="89"/>
      <c r="J500" s="87"/>
      <c r="K500" s="87"/>
    </row>
    <row r="501" ht="15.3" customHeight="1" spans="1:11">
      <c r="A501" s="84" t="str">
        <f t="shared" si="73"/>
        <v>9</v>
      </c>
      <c r="B501" s="56">
        <v>2070899</v>
      </c>
      <c r="C501" s="85" t="s">
        <v>583</v>
      </c>
      <c r="D501" s="89">
        <v>64</v>
      </c>
      <c r="E501" s="89">
        <v>14</v>
      </c>
      <c r="F501" s="89"/>
      <c r="G501" s="89">
        <v>50</v>
      </c>
      <c r="H501" s="89"/>
      <c r="I501" s="89"/>
      <c r="J501" s="87"/>
      <c r="K501" s="87"/>
    </row>
    <row r="502" ht="15.3" customHeight="1" spans="1:11">
      <c r="A502" s="84" t="str">
        <f t="shared" si="73"/>
        <v/>
      </c>
      <c r="B502" s="56">
        <v>20799</v>
      </c>
      <c r="C502" s="85" t="s">
        <v>584</v>
      </c>
      <c r="D502" s="53">
        <f t="shared" ref="D502:I502" si="78">SUM(D503:D505)</f>
        <v>704</v>
      </c>
      <c r="E502" s="53">
        <f t="shared" si="78"/>
        <v>0</v>
      </c>
      <c r="F502" s="53">
        <f t="shared" si="78"/>
        <v>0</v>
      </c>
      <c r="G502" s="53">
        <f t="shared" si="78"/>
        <v>0</v>
      </c>
      <c r="H502" s="53">
        <f t="shared" si="78"/>
        <v>704</v>
      </c>
      <c r="I502" s="53">
        <f t="shared" si="78"/>
        <v>0</v>
      </c>
      <c r="J502" s="87"/>
      <c r="K502" s="87"/>
    </row>
    <row r="503" ht="15.3" customHeight="1" spans="1:11">
      <c r="A503" s="84" t="str">
        <f t="shared" si="73"/>
        <v>0</v>
      </c>
      <c r="B503" s="56">
        <v>2079902</v>
      </c>
      <c r="C503" s="85" t="s">
        <v>585</v>
      </c>
      <c r="D503" s="89">
        <v>0</v>
      </c>
      <c r="E503" s="89">
        <v>0</v>
      </c>
      <c r="F503" s="89"/>
      <c r="G503" s="89"/>
      <c r="H503" s="89"/>
      <c r="I503" s="89"/>
      <c r="J503" s="87"/>
      <c r="K503" s="87"/>
    </row>
    <row r="504" ht="15.3" customHeight="1" spans="1:11">
      <c r="A504" s="84" t="str">
        <f t="shared" si="73"/>
        <v>0</v>
      </c>
      <c r="B504" s="56">
        <v>2079903</v>
      </c>
      <c r="C504" s="85" t="s">
        <v>586</v>
      </c>
      <c r="D504" s="89">
        <v>20</v>
      </c>
      <c r="E504" s="89">
        <v>0</v>
      </c>
      <c r="F504" s="89"/>
      <c r="G504" s="89"/>
      <c r="H504" s="89">
        <v>20</v>
      </c>
      <c r="I504" s="89"/>
      <c r="J504" s="87"/>
      <c r="K504" s="87"/>
    </row>
    <row r="505" ht="15.3" customHeight="1" spans="1:11">
      <c r="A505" s="84" t="str">
        <f t="shared" si="73"/>
        <v>9</v>
      </c>
      <c r="B505" s="56">
        <v>2079999</v>
      </c>
      <c r="C505" s="85" t="s">
        <v>587</v>
      </c>
      <c r="D505" s="89">
        <v>684</v>
      </c>
      <c r="E505" s="89">
        <v>0</v>
      </c>
      <c r="F505" s="89"/>
      <c r="G505" s="89"/>
      <c r="H505" s="89">
        <v>684</v>
      </c>
      <c r="I505" s="89"/>
      <c r="J505" s="87"/>
      <c r="K505" s="87"/>
    </row>
    <row r="506" ht="15.3" customHeight="1" spans="1:11">
      <c r="A506" s="84" t="str">
        <f t="shared" si="73"/>
        <v/>
      </c>
      <c r="B506" s="56">
        <v>208</v>
      </c>
      <c r="C506" s="85" t="s">
        <v>588</v>
      </c>
      <c r="D506" s="53">
        <f t="shared" ref="D506:I506" si="79">SUM(D507,D526,D534,D536,D545,D549,D559,D568,D575,D583,D592,D597,D600,D603,D606,D609,D612,D616,D620,D628,D631)</f>
        <v>63320</v>
      </c>
      <c r="E506" s="53">
        <f t="shared" si="79"/>
        <v>31308</v>
      </c>
      <c r="F506" s="53">
        <f t="shared" si="79"/>
        <v>0</v>
      </c>
      <c r="G506" s="53">
        <f t="shared" si="79"/>
        <v>22990</v>
      </c>
      <c r="H506" s="53">
        <f t="shared" si="79"/>
        <v>9022</v>
      </c>
      <c r="I506" s="53">
        <f t="shared" si="79"/>
        <v>0</v>
      </c>
      <c r="J506" s="87"/>
      <c r="K506" s="87"/>
    </row>
    <row r="507" ht="15.3" customHeight="1" spans="1:11">
      <c r="A507" s="84" t="str">
        <f t="shared" si="73"/>
        <v/>
      </c>
      <c r="B507" s="56">
        <v>20801</v>
      </c>
      <c r="C507" s="85" t="s">
        <v>589</v>
      </c>
      <c r="D507" s="53">
        <f t="shared" ref="D507:I507" si="80">SUM(D508:D525)</f>
        <v>4662</v>
      </c>
      <c r="E507" s="53">
        <f t="shared" si="80"/>
        <v>1210</v>
      </c>
      <c r="F507" s="53">
        <f t="shared" si="80"/>
        <v>0</v>
      </c>
      <c r="G507" s="53">
        <f t="shared" si="80"/>
        <v>2776</v>
      </c>
      <c r="H507" s="53">
        <f t="shared" si="80"/>
        <v>676</v>
      </c>
      <c r="I507" s="53">
        <f t="shared" si="80"/>
        <v>0</v>
      </c>
      <c r="J507" s="87"/>
      <c r="K507" s="87"/>
    </row>
    <row r="508" ht="15.3" customHeight="1" spans="1:11">
      <c r="A508" s="84" t="str">
        <f t="shared" si="73"/>
        <v>0</v>
      </c>
      <c r="B508" s="56">
        <v>2080101</v>
      </c>
      <c r="C508" s="85" t="s">
        <v>54</v>
      </c>
      <c r="D508" s="89">
        <v>392</v>
      </c>
      <c r="E508" s="89">
        <v>392</v>
      </c>
      <c r="F508" s="89"/>
      <c r="G508" s="89"/>
      <c r="H508" s="89"/>
      <c r="I508" s="89"/>
      <c r="J508" s="87"/>
      <c r="K508" s="87"/>
    </row>
    <row r="509" ht="15.3" customHeight="1" spans="1:11">
      <c r="A509" s="84" t="str">
        <f t="shared" si="73"/>
        <v>0</v>
      </c>
      <c r="B509" s="56">
        <v>2080102</v>
      </c>
      <c r="C509" s="85" t="s">
        <v>56</v>
      </c>
      <c r="D509" s="89">
        <v>58</v>
      </c>
      <c r="E509" s="89">
        <v>44</v>
      </c>
      <c r="F509" s="89"/>
      <c r="G509" s="89"/>
      <c r="H509" s="89">
        <v>14</v>
      </c>
      <c r="I509" s="89"/>
      <c r="J509" s="87"/>
      <c r="K509" s="87"/>
    </row>
    <row r="510" ht="15.3" customHeight="1" spans="1:11">
      <c r="A510" s="84" t="str">
        <f t="shared" si="73"/>
        <v>0</v>
      </c>
      <c r="B510" s="56">
        <v>2080103</v>
      </c>
      <c r="C510" s="85" t="s">
        <v>58</v>
      </c>
      <c r="D510" s="89">
        <v>0</v>
      </c>
      <c r="E510" s="89">
        <v>0</v>
      </c>
      <c r="F510" s="89"/>
      <c r="G510" s="89"/>
      <c r="H510" s="89"/>
      <c r="I510" s="89"/>
      <c r="J510" s="87"/>
      <c r="K510" s="87"/>
    </row>
    <row r="511" ht="15.3" customHeight="1" spans="1:11">
      <c r="A511" s="84" t="str">
        <f t="shared" si="73"/>
        <v>0</v>
      </c>
      <c r="B511" s="56">
        <v>2080104</v>
      </c>
      <c r="C511" s="85" t="s">
        <v>590</v>
      </c>
      <c r="D511" s="89">
        <v>0</v>
      </c>
      <c r="E511" s="89">
        <v>0</v>
      </c>
      <c r="F511" s="89"/>
      <c r="G511" s="89"/>
      <c r="H511" s="89"/>
      <c r="I511" s="89"/>
      <c r="J511" s="87"/>
      <c r="K511" s="87"/>
    </row>
    <row r="512" ht="15.3" customHeight="1" spans="1:11">
      <c r="A512" s="84" t="str">
        <f t="shared" si="73"/>
        <v>0</v>
      </c>
      <c r="B512" s="56">
        <v>2080105</v>
      </c>
      <c r="C512" s="85" t="s">
        <v>591</v>
      </c>
      <c r="D512" s="89">
        <v>4</v>
      </c>
      <c r="E512" s="89">
        <v>4</v>
      </c>
      <c r="F512" s="89"/>
      <c r="G512" s="89"/>
      <c r="H512" s="89"/>
      <c r="I512" s="89"/>
      <c r="J512" s="87"/>
      <c r="K512" s="87"/>
    </row>
    <row r="513" ht="15.3" customHeight="1" spans="1:11">
      <c r="A513" s="84" t="str">
        <f t="shared" si="73"/>
        <v>0</v>
      </c>
      <c r="B513" s="56">
        <v>2080106</v>
      </c>
      <c r="C513" s="85" t="s">
        <v>592</v>
      </c>
      <c r="D513" s="89">
        <v>0</v>
      </c>
      <c r="E513" s="89">
        <v>0</v>
      </c>
      <c r="F513" s="89"/>
      <c r="G513" s="89"/>
      <c r="H513" s="89"/>
      <c r="I513" s="89"/>
      <c r="J513" s="87"/>
      <c r="K513" s="87"/>
    </row>
    <row r="514" ht="15.3" customHeight="1" spans="1:11">
      <c r="A514" s="84" t="str">
        <f t="shared" si="73"/>
        <v>0</v>
      </c>
      <c r="B514" s="56">
        <v>2080107</v>
      </c>
      <c r="C514" s="85" t="s">
        <v>593</v>
      </c>
      <c r="D514" s="89">
        <v>0</v>
      </c>
      <c r="E514" s="89">
        <v>0</v>
      </c>
      <c r="F514" s="89"/>
      <c r="G514" s="89"/>
      <c r="H514" s="89"/>
      <c r="I514" s="89"/>
      <c r="J514" s="87"/>
      <c r="K514" s="87"/>
    </row>
    <row r="515" ht="15.3" customHeight="1" spans="1:11">
      <c r="A515" s="84" t="str">
        <f t="shared" si="73"/>
        <v>0</v>
      </c>
      <c r="B515" s="56">
        <v>2080108</v>
      </c>
      <c r="C515" s="85" t="s">
        <v>152</v>
      </c>
      <c r="D515" s="89">
        <v>0</v>
      </c>
      <c r="E515" s="89">
        <v>0</v>
      </c>
      <c r="F515" s="89"/>
      <c r="G515" s="89"/>
      <c r="H515" s="89"/>
      <c r="I515" s="89"/>
      <c r="J515" s="87"/>
      <c r="K515" s="87"/>
    </row>
    <row r="516" ht="15.3" customHeight="1" spans="1:11">
      <c r="A516" s="84" t="str">
        <f t="shared" si="73"/>
        <v>0</v>
      </c>
      <c r="B516" s="56">
        <v>2080109</v>
      </c>
      <c r="C516" s="85" t="s">
        <v>594</v>
      </c>
      <c r="D516" s="89">
        <v>434</v>
      </c>
      <c r="E516" s="89">
        <v>434</v>
      </c>
      <c r="F516" s="89"/>
      <c r="G516" s="89"/>
      <c r="H516" s="89"/>
      <c r="I516" s="89"/>
      <c r="J516" s="87"/>
      <c r="K516" s="87"/>
    </row>
    <row r="517" ht="15.3" customHeight="1" spans="1:11">
      <c r="A517" s="84" t="str">
        <f t="shared" si="73"/>
        <v>1</v>
      </c>
      <c r="B517" s="56">
        <v>2080110</v>
      </c>
      <c r="C517" s="85" t="s">
        <v>595</v>
      </c>
      <c r="D517" s="89">
        <v>3</v>
      </c>
      <c r="E517" s="89">
        <v>3</v>
      </c>
      <c r="F517" s="89"/>
      <c r="G517" s="89"/>
      <c r="H517" s="89"/>
      <c r="I517" s="89"/>
      <c r="J517" s="87"/>
      <c r="K517" s="87"/>
    </row>
    <row r="518" ht="15.3" customHeight="1" spans="1:11">
      <c r="A518" s="84" t="str">
        <f t="shared" ref="A518:A581" si="81">MID(B518,6,1)</f>
        <v>1</v>
      </c>
      <c r="B518" s="56">
        <v>2080111</v>
      </c>
      <c r="C518" s="85" t="s">
        <v>596</v>
      </c>
      <c r="D518" s="89">
        <v>0</v>
      </c>
      <c r="E518" s="89">
        <v>0</v>
      </c>
      <c r="F518" s="89"/>
      <c r="G518" s="89"/>
      <c r="H518" s="89"/>
      <c r="I518" s="89"/>
      <c r="J518" s="87"/>
      <c r="K518" s="87"/>
    </row>
    <row r="519" ht="15.3" customHeight="1" spans="1:11">
      <c r="A519" s="84" t="str">
        <f t="shared" si="81"/>
        <v>1</v>
      </c>
      <c r="B519" s="56">
        <v>2080112</v>
      </c>
      <c r="C519" s="85" t="s">
        <v>597</v>
      </c>
      <c r="D519" s="89">
        <v>0</v>
      </c>
      <c r="E519" s="89">
        <v>0</v>
      </c>
      <c r="F519" s="89"/>
      <c r="G519" s="89"/>
      <c r="H519" s="89"/>
      <c r="I519" s="89"/>
      <c r="J519" s="87"/>
      <c r="K519" s="87"/>
    </row>
    <row r="520" ht="15.3" customHeight="1" spans="1:11">
      <c r="A520" s="84" t="str">
        <f t="shared" si="81"/>
        <v>1</v>
      </c>
      <c r="B520" s="56">
        <v>2080113</v>
      </c>
      <c r="C520" s="85" t="s">
        <v>598</v>
      </c>
      <c r="D520" s="89">
        <v>0</v>
      </c>
      <c r="E520" s="89">
        <v>0</v>
      </c>
      <c r="F520" s="89"/>
      <c r="G520" s="89"/>
      <c r="H520" s="89"/>
      <c r="I520" s="89"/>
      <c r="J520" s="87"/>
      <c r="K520" s="87"/>
    </row>
    <row r="521" ht="15.3" customHeight="1" spans="1:11">
      <c r="A521" s="84" t="str">
        <f t="shared" si="81"/>
        <v>1</v>
      </c>
      <c r="B521" s="56">
        <v>2080114</v>
      </c>
      <c r="C521" s="85" t="s">
        <v>599</v>
      </c>
      <c r="D521" s="89">
        <v>0</v>
      </c>
      <c r="E521" s="89">
        <v>0</v>
      </c>
      <c r="F521" s="89"/>
      <c r="G521" s="89"/>
      <c r="H521" s="89"/>
      <c r="I521" s="89"/>
      <c r="J521" s="87"/>
      <c r="K521" s="87"/>
    </row>
    <row r="522" ht="15.3" customHeight="1" spans="1:11">
      <c r="A522" s="84" t="str">
        <f t="shared" si="81"/>
        <v>1</v>
      </c>
      <c r="B522" s="56">
        <v>2080115</v>
      </c>
      <c r="C522" s="85" t="s">
        <v>600</v>
      </c>
      <c r="D522" s="89">
        <v>0</v>
      </c>
      <c r="E522" s="89">
        <v>0</v>
      </c>
      <c r="F522" s="89"/>
      <c r="G522" s="89"/>
      <c r="H522" s="89"/>
      <c r="I522" s="89"/>
      <c r="J522" s="87"/>
      <c r="K522" s="87"/>
    </row>
    <row r="523" ht="15.3" customHeight="1" spans="1:11">
      <c r="A523" s="84" t="str">
        <f t="shared" si="81"/>
        <v>1</v>
      </c>
      <c r="B523" s="56">
        <v>2080116</v>
      </c>
      <c r="C523" s="85" t="s">
        <v>601</v>
      </c>
      <c r="D523" s="89">
        <v>22</v>
      </c>
      <c r="E523" s="89">
        <v>0</v>
      </c>
      <c r="F523" s="89"/>
      <c r="G523" s="89"/>
      <c r="H523" s="89">
        <v>22</v>
      </c>
      <c r="I523" s="89"/>
      <c r="J523" s="87"/>
      <c r="K523" s="87"/>
    </row>
    <row r="524" ht="15.3" customHeight="1" spans="1:11">
      <c r="A524" s="84" t="str">
        <f t="shared" si="81"/>
        <v>5</v>
      </c>
      <c r="B524" s="56">
        <v>2080150</v>
      </c>
      <c r="C524" s="85" t="s">
        <v>72</v>
      </c>
      <c r="D524" s="89">
        <v>0</v>
      </c>
      <c r="E524" s="89">
        <v>0</v>
      </c>
      <c r="F524" s="89"/>
      <c r="G524" s="89"/>
      <c r="H524" s="89"/>
      <c r="I524" s="89"/>
      <c r="J524" s="87"/>
      <c r="K524" s="87"/>
    </row>
    <row r="525" ht="15.3" customHeight="1" spans="1:11">
      <c r="A525" s="84" t="str">
        <f t="shared" si="81"/>
        <v>9</v>
      </c>
      <c r="B525" s="56">
        <v>2080199</v>
      </c>
      <c r="C525" s="85" t="s">
        <v>602</v>
      </c>
      <c r="D525" s="89">
        <v>3749</v>
      </c>
      <c r="E525" s="89">
        <v>333</v>
      </c>
      <c r="F525" s="89"/>
      <c r="G525" s="89">
        <v>2776</v>
      </c>
      <c r="H525" s="89">
        <v>640</v>
      </c>
      <c r="I525" s="89"/>
      <c r="J525" s="87"/>
      <c r="K525" s="87"/>
    </row>
    <row r="526" ht="15.3" customHeight="1" spans="1:11">
      <c r="A526" s="84" t="str">
        <f t="shared" si="81"/>
        <v/>
      </c>
      <c r="B526" s="56">
        <v>20802</v>
      </c>
      <c r="C526" s="85" t="s">
        <v>603</v>
      </c>
      <c r="D526" s="53">
        <f t="shared" ref="D526:I526" si="82">SUM(D527:D533)</f>
        <v>1994</v>
      </c>
      <c r="E526" s="53">
        <f t="shared" si="82"/>
        <v>1984</v>
      </c>
      <c r="F526" s="53">
        <f t="shared" si="82"/>
        <v>0</v>
      </c>
      <c r="G526" s="53">
        <f t="shared" si="82"/>
        <v>0</v>
      </c>
      <c r="H526" s="53">
        <f t="shared" si="82"/>
        <v>10</v>
      </c>
      <c r="I526" s="53">
        <f t="shared" si="82"/>
        <v>0</v>
      </c>
      <c r="J526" s="87"/>
      <c r="K526" s="87"/>
    </row>
    <row r="527" ht="15.3" customHeight="1" spans="1:11">
      <c r="A527" s="84" t="str">
        <f t="shared" si="81"/>
        <v>0</v>
      </c>
      <c r="B527" s="56">
        <v>2080201</v>
      </c>
      <c r="C527" s="85" t="s">
        <v>54</v>
      </c>
      <c r="D527" s="89">
        <v>237</v>
      </c>
      <c r="E527" s="89">
        <v>237</v>
      </c>
      <c r="F527" s="89"/>
      <c r="G527" s="89"/>
      <c r="H527" s="89"/>
      <c r="I527" s="89"/>
      <c r="J527" s="87"/>
      <c r="K527" s="87"/>
    </row>
    <row r="528" ht="15.3" customHeight="1" spans="1:11">
      <c r="A528" s="84" t="str">
        <f t="shared" si="81"/>
        <v>0</v>
      </c>
      <c r="B528" s="56">
        <v>2080202</v>
      </c>
      <c r="C528" s="85" t="s">
        <v>56</v>
      </c>
      <c r="D528" s="89">
        <v>1616</v>
      </c>
      <c r="E528" s="89">
        <v>1606</v>
      </c>
      <c r="F528" s="89"/>
      <c r="G528" s="89"/>
      <c r="H528" s="89">
        <v>10</v>
      </c>
      <c r="I528" s="89"/>
      <c r="J528" s="87"/>
      <c r="K528" s="87"/>
    </row>
    <row r="529" ht="15.3" customHeight="1" spans="1:11">
      <c r="A529" s="84" t="str">
        <f t="shared" si="81"/>
        <v>0</v>
      </c>
      <c r="B529" s="56">
        <v>2080203</v>
      </c>
      <c r="C529" s="85" t="s">
        <v>58</v>
      </c>
      <c r="D529" s="89">
        <v>0</v>
      </c>
      <c r="E529" s="89">
        <v>0</v>
      </c>
      <c r="F529" s="89"/>
      <c r="G529" s="89"/>
      <c r="H529" s="89"/>
      <c r="I529" s="89"/>
      <c r="J529" s="87"/>
      <c r="K529" s="87"/>
    </row>
    <row r="530" ht="15.3" customHeight="1" spans="1:11">
      <c r="A530" s="84" t="str">
        <f t="shared" si="81"/>
        <v>0</v>
      </c>
      <c r="B530" s="56">
        <v>2080206</v>
      </c>
      <c r="C530" s="85" t="s">
        <v>604</v>
      </c>
      <c r="D530" s="89">
        <v>0</v>
      </c>
      <c r="E530" s="89">
        <v>0</v>
      </c>
      <c r="F530" s="89"/>
      <c r="G530" s="89"/>
      <c r="H530" s="89"/>
      <c r="I530" s="89"/>
      <c r="J530" s="87"/>
      <c r="K530" s="87"/>
    </row>
    <row r="531" ht="15.3" customHeight="1" spans="1:11">
      <c r="A531" s="84" t="str">
        <f t="shared" si="81"/>
        <v>0</v>
      </c>
      <c r="B531" s="56">
        <v>2080207</v>
      </c>
      <c r="C531" s="85" t="s">
        <v>605</v>
      </c>
      <c r="D531" s="89">
        <v>0</v>
      </c>
      <c r="E531" s="89">
        <v>0</v>
      </c>
      <c r="F531" s="89"/>
      <c r="G531" s="89"/>
      <c r="H531" s="89"/>
      <c r="I531" s="89"/>
      <c r="J531" s="87"/>
      <c r="K531" s="87"/>
    </row>
    <row r="532" ht="15.3" customHeight="1" spans="1:11">
      <c r="A532" s="84" t="str">
        <f t="shared" si="81"/>
        <v>0</v>
      </c>
      <c r="B532" s="56">
        <v>2080208</v>
      </c>
      <c r="C532" s="85" t="s">
        <v>606</v>
      </c>
      <c r="D532" s="89">
        <v>141</v>
      </c>
      <c r="E532" s="89">
        <v>141</v>
      </c>
      <c r="F532" s="89"/>
      <c r="G532" s="89"/>
      <c r="H532" s="89"/>
      <c r="I532" s="89"/>
      <c r="J532" s="87"/>
      <c r="K532" s="87"/>
    </row>
    <row r="533" ht="15.3" customHeight="1" spans="1:11">
      <c r="A533" s="84" t="str">
        <f t="shared" si="81"/>
        <v>9</v>
      </c>
      <c r="B533" s="56">
        <v>2080299</v>
      </c>
      <c r="C533" s="85" t="s">
        <v>607</v>
      </c>
      <c r="D533" s="89">
        <v>0</v>
      </c>
      <c r="E533" s="89">
        <v>0</v>
      </c>
      <c r="F533" s="89"/>
      <c r="G533" s="89"/>
      <c r="H533" s="89">
        <v>0</v>
      </c>
      <c r="I533" s="89"/>
      <c r="J533" s="87"/>
      <c r="K533" s="87"/>
    </row>
    <row r="534" ht="15.3" customHeight="1" spans="1:11">
      <c r="A534" s="84" t="str">
        <f t="shared" si="81"/>
        <v/>
      </c>
      <c r="B534" s="56">
        <v>20804</v>
      </c>
      <c r="C534" s="85" t="s">
        <v>608</v>
      </c>
      <c r="D534" s="53">
        <f t="shared" ref="D534:I534" si="83">SUM(D535)</f>
        <v>0</v>
      </c>
      <c r="E534" s="53">
        <f t="shared" si="83"/>
        <v>0</v>
      </c>
      <c r="F534" s="53">
        <f t="shared" si="83"/>
        <v>0</v>
      </c>
      <c r="G534" s="53">
        <f t="shared" si="83"/>
        <v>0</v>
      </c>
      <c r="H534" s="53">
        <f t="shared" si="83"/>
        <v>0</v>
      </c>
      <c r="I534" s="53">
        <f t="shared" si="83"/>
        <v>0</v>
      </c>
      <c r="J534" s="87"/>
      <c r="K534" s="87"/>
    </row>
    <row r="535" ht="15.3" customHeight="1" spans="1:11">
      <c r="A535" s="84" t="str">
        <f t="shared" si="81"/>
        <v>0</v>
      </c>
      <c r="B535" s="56">
        <v>2080402</v>
      </c>
      <c r="C535" s="85" t="s">
        <v>609</v>
      </c>
      <c r="D535" s="89">
        <v>0</v>
      </c>
      <c r="E535" s="89">
        <v>0</v>
      </c>
      <c r="F535" s="89"/>
      <c r="G535" s="89"/>
      <c r="H535" s="89"/>
      <c r="I535" s="89"/>
      <c r="J535" s="87"/>
      <c r="K535" s="87"/>
    </row>
    <row r="536" ht="15.3" customHeight="1" spans="1:11">
      <c r="A536" s="84" t="str">
        <f t="shared" si="81"/>
        <v/>
      </c>
      <c r="B536" s="56">
        <v>20805</v>
      </c>
      <c r="C536" s="85" t="s">
        <v>610</v>
      </c>
      <c r="D536" s="53">
        <f t="shared" ref="D536:I536" si="84">SUM(D537:D544)</f>
        <v>28778</v>
      </c>
      <c r="E536" s="53">
        <f t="shared" si="84"/>
        <v>23997</v>
      </c>
      <c r="F536" s="53">
        <f t="shared" si="84"/>
        <v>0</v>
      </c>
      <c r="G536" s="53">
        <f t="shared" si="84"/>
        <v>1864</v>
      </c>
      <c r="H536" s="53">
        <f t="shared" si="84"/>
        <v>2917</v>
      </c>
      <c r="I536" s="53">
        <f t="shared" si="84"/>
        <v>0</v>
      </c>
      <c r="J536" s="87"/>
      <c r="K536" s="87"/>
    </row>
    <row r="537" ht="15.3" customHeight="1" spans="1:11">
      <c r="A537" s="84" t="str">
        <f t="shared" si="81"/>
        <v>0</v>
      </c>
      <c r="B537" s="56">
        <v>2080501</v>
      </c>
      <c r="C537" s="85" t="s">
        <v>611</v>
      </c>
      <c r="D537" s="89">
        <v>151</v>
      </c>
      <c r="E537" s="89">
        <v>151</v>
      </c>
      <c r="F537" s="89"/>
      <c r="G537" s="89"/>
      <c r="H537" s="89"/>
      <c r="I537" s="89"/>
      <c r="J537" s="87"/>
      <c r="K537" s="87"/>
    </row>
    <row r="538" ht="15.3" customHeight="1" spans="1:11">
      <c r="A538" s="84" t="str">
        <f t="shared" si="81"/>
        <v>0</v>
      </c>
      <c r="B538" s="56">
        <v>2080502</v>
      </c>
      <c r="C538" s="85" t="s">
        <v>612</v>
      </c>
      <c r="D538" s="89">
        <v>1111</v>
      </c>
      <c r="E538" s="89">
        <v>1111</v>
      </c>
      <c r="F538" s="89"/>
      <c r="G538" s="89"/>
      <c r="H538" s="89"/>
      <c r="I538" s="89"/>
      <c r="J538" s="87"/>
      <c r="K538" s="87"/>
    </row>
    <row r="539" ht="15.3" customHeight="1" spans="1:11">
      <c r="A539" s="84" t="str">
        <f t="shared" si="81"/>
        <v>0</v>
      </c>
      <c r="B539" s="56">
        <v>2080503</v>
      </c>
      <c r="C539" s="85" t="s">
        <v>613</v>
      </c>
      <c r="D539" s="89">
        <v>0</v>
      </c>
      <c r="E539" s="89">
        <v>0</v>
      </c>
      <c r="F539" s="89"/>
      <c r="G539" s="89"/>
      <c r="H539" s="89"/>
      <c r="I539" s="89"/>
      <c r="J539" s="87"/>
      <c r="K539" s="87"/>
    </row>
    <row r="540" ht="15.3" customHeight="1" spans="1:11">
      <c r="A540" s="84" t="str">
        <f t="shared" si="81"/>
        <v>0</v>
      </c>
      <c r="B540" s="56">
        <v>2080505</v>
      </c>
      <c r="C540" s="85" t="s">
        <v>614</v>
      </c>
      <c r="D540" s="89">
        <v>9556</v>
      </c>
      <c r="E540" s="89">
        <v>9529</v>
      </c>
      <c r="F540" s="89"/>
      <c r="G540" s="89"/>
      <c r="H540" s="89">
        <v>27</v>
      </c>
      <c r="I540" s="89"/>
      <c r="J540" s="87"/>
      <c r="K540" s="87"/>
    </row>
    <row r="541" ht="15.3" customHeight="1" spans="1:11">
      <c r="A541" s="84" t="str">
        <f t="shared" si="81"/>
        <v>0</v>
      </c>
      <c r="B541" s="56">
        <v>2080506</v>
      </c>
      <c r="C541" s="85" t="s">
        <v>615</v>
      </c>
      <c r="D541" s="89">
        <v>4738</v>
      </c>
      <c r="E541" s="89">
        <v>4738</v>
      </c>
      <c r="F541" s="89"/>
      <c r="G541" s="89"/>
      <c r="H541" s="89"/>
      <c r="I541" s="89"/>
      <c r="J541" s="87"/>
      <c r="K541" s="87"/>
    </row>
    <row r="542" ht="15.3" customHeight="1" spans="1:11">
      <c r="A542" s="84" t="str">
        <f t="shared" si="81"/>
        <v>0</v>
      </c>
      <c r="B542" s="56">
        <v>2080507</v>
      </c>
      <c r="C542" s="85" t="s">
        <v>616</v>
      </c>
      <c r="D542" s="89">
        <v>13222</v>
      </c>
      <c r="E542" s="89">
        <f>9332-864</f>
        <v>8468</v>
      </c>
      <c r="F542" s="89"/>
      <c r="G542" s="89">
        <v>1864</v>
      </c>
      <c r="H542" s="89">
        <v>2890</v>
      </c>
      <c r="I542" s="89"/>
      <c r="J542" s="87"/>
      <c r="K542" s="87"/>
    </row>
    <row r="543" ht="15.3" customHeight="1" spans="1:11">
      <c r="A543" s="84" t="str">
        <f t="shared" si="81"/>
        <v>0</v>
      </c>
      <c r="B543" s="56">
        <v>2080508</v>
      </c>
      <c r="C543" s="85" t="s">
        <v>617</v>
      </c>
      <c r="D543" s="89">
        <v>0</v>
      </c>
      <c r="E543" s="89">
        <v>0</v>
      </c>
      <c r="F543" s="89"/>
      <c r="G543" s="89"/>
      <c r="H543" s="89"/>
      <c r="I543" s="89"/>
      <c r="J543" s="87"/>
      <c r="K543" s="87"/>
    </row>
    <row r="544" ht="15.3" customHeight="1" spans="1:11">
      <c r="A544" s="84" t="str">
        <f t="shared" si="81"/>
        <v>9</v>
      </c>
      <c r="B544" s="56">
        <v>2080599</v>
      </c>
      <c r="C544" s="85" t="s">
        <v>618</v>
      </c>
      <c r="D544" s="89">
        <v>0</v>
      </c>
      <c r="E544" s="89">
        <v>0</v>
      </c>
      <c r="F544" s="89"/>
      <c r="G544" s="89"/>
      <c r="H544" s="89"/>
      <c r="I544" s="89"/>
      <c r="J544" s="87"/>
      <c r="K544" s="87"/>
    </row>
    <row r="545" ht="15.3" customHeight="1" spans="1:11">
      <c r="A545" s="84" t="str">
        <f t="shared" si="81"/>
        <v/>
      </c>
      <c r="B545" s="56">
        <v>20806</v>
      </c>
      <c r="C545" s="85" t="s">
        <v>619</v>
      </c>
      <c r="D545" s="53">
        <f t="shared" ref="D545:I545" si="85">SUM(D546:D548)</f>
        <v>0</v>
      </c>
      <c r="E545" s="53">
        <f t="shared" si="85"/>
        <v>0</v>
      </c>
      <c r="F545" s="53">
        <f t="shared" si="85"/>
        <v>0</v>
      </c>
      <c r="G545" s="53">
        <f t="shared" si="85"/>
        <v>0</v>
      </c>
      <c r="H545" s="53">
        <f t="shared" si="85"/>
        <v>0</v>
      </c>
      <c r="I545" s="53">
        <f t="shared" si="85"/>
        <v>0</v>
      </c>
      <c r="J545" s="87"/>
      <c r="K545" s="87"/>
    </row>
    <row r="546" ht="15.3" customHeight="1" spans="1:11">
      <c r="A546" s="84" t="str">
        <f t="shared" si="81"/>
        <v>0</v>
      </c>
      <c r="B546" s="56">
        <v>2080601</v>
      </c>
      <c r="C546" s="85" t="s">
        <v>620</v>
      </c>
      <c r="D546" s="89">
        <v>0</v>
      </c>
      <c r="E546" s="89">
        <v>0</v>
      </c>
      <c r="F546" s="89"/>
      <c r="G546" s="89"/>
      <c r="H546" s="89"/>
      <c r="I546" s="89"/>
      <c r="J546" s="87"/>
      <c r="K546" s="87"/>
    </row>
    <row r="547" ht="15.3" customHeight="1" spans="1:11">
      <c r="A547" s="84" t="str">
        <f t="shared" si="81"/>
        <v>0</v>
      </c>
      <c r="B547" s="56">
        <v>2080602</v>
      </c>
      <c r="C547" s="85" t="s">
        <v>621</v>
      </c>
      <c r="D547" s="89">
        <v>0</v>
      </c>
      <c r="E547" s="89">
        <v>0</v>
      </c>
      <c r="F547" s="89"/>
      <c r="G547" s="89"/>
      <c r="H547" s="89"/>
      <c r="I547" s="89"/>
      <c r="J547" s="87"/>
      <c r="K547" s="87"/>
    </row>
    <row r="548" ht="15.3" customHeight="1" spans="1:11">
      <c r="A548" s="84" t="str">
        <f t="shared" si="81"/>
        <v>9</v>
      </c>
      <c r="B548" s="56">
        <v>2080699</v>
      </c>
      <c r="C548" s="85" t="s">
        <v>622</v>
      </c>
      <c r="D548" s="89">
        <v>0</v>
      </c>
      <c r="E548" s="89">
        <v>0</v>
      </c>
      <c r="F548" s="89"/>
      <c r="G548" s="89"/>
      <c r="H548" s="89"/>
      <c r="I548" s="89"/>
      <c r="J548" s="87"/>
      <c r="K548" s="87"/>
    </row>
    <row r="549" ht="15.3" customHeight="1" spans="1:11">
      <c r="A549" s="84" t="str">
        <f t="shared" si="81"/>
        <v/>
      </c>
      <c r="B549" s="56">
        <v>20807</v>
      </c>
      <c r="C549" s="85" t="s">
        <v>623</v>
      </c>
      <c r="D549" s="53">
        <f t="shared" ref="D549:I549" si="86">SUM(D550:D558)</f>
        <v>3627</v>
      </c>
      <c r="E549" s="53">
        <f t="shared" si="86"/>
        <v>25</v>
      </c>
      <c r="F549" s="53">
        <f t="shared" si="86"/>
        <v>0</v>
      </c>
      <c r="G549" s="53">
        <f t="shared" si="86"/>
        <v>2677</v>
      </c>
      <c r="H549" s="53">
        <f t="shared" si="86"/>
        <v>925</v>
      </c>
      <c r="I549" s="53">
        <f t="shared" si="86"/>
        <v>0</v>
      </c>
      <c r="J549" s="87"/>
      <c r="K549" s="87"/>
    </row>
    <row r="550" ht="15.3" customHeight="1" spans="1:11">
      <c r="A550" s="84" t="str">
        <f t="shared" si="81"/>
        <v>0</v>
      </c>
      <c r="B550" s="56">
        <v>2080701</v>
      </c>
      <c r="C550" s="85" t="s">
        <v>624</v>
      </c>
      <c r="D550" s="89">
        <v>581</v>
      </c>
      <c r="E550" s="89">
        <v>0</v>
      </c>
      <c r="F550" s="89"/>
      <c r="G550" s="89"/>
      <c r="H550" s="89">
        <v>581</v>
      </c>
      <c r="I550" s="89"/>
      <c r="J550" s="87"/>
      <c r="K550" s="87"/>
    </row>
    <row r="551" ht="15.3" customHeight="1" spans="1:11">
      <c r="A551" s="84" t="str">
        <f t="shared" si="81"/>
        <v>0</v>
      </c>
      <c r="B551" s="56">
        <v>2080702</v>
      </c>
      <c r="C551" s="85" t="s">
        <v>625</v>
      </c>
      <c r="D551" s="89">
        <v>0</v>
      </c>
      <c r="E551" s="89">
        <v>0</v>
      </c>
      <c r="F551" s="89"/>
      <c r="G551" s="89"/>
      <c r="H551" s="89"/>
      <c r="I551" s="89"/>
      <c r="J551" s="87"/>
      <c r="K551" s="87"/>
    </row>
    <row r="552" ht="15.3" customHeight="1" spans="1:11">
      <c r="A552" s="84" t="str">
        <f t="shared" si="81"/>
        <v>0</v>
      </c>
      <c r="B552" s="56">
        <v>2080704</v>
      </c>
      <c r="C552" s="85" t="s">
        <v>626</v>
      </c>
      <c r="D552" s="89">
        <v>0</v>
      </c>
      <c r="E552" s="89">
        <v>0</v>
      </c>
      <c r="F552" s="89"/>
      <c r="G552" s="89"/>
      <c r="H552" s="89"/>
      <c r="I552" s="89"/>
      <c r="J552" s="87"/>
      <c r="K552" s="87"/>
    </row>
    <row r="553" ht="15.3" customHeight="1" spans="1:11">
      <c r="A553" s="84" t="str">
        <f t="shared" si="81"/>
        <v>0</v>
      </c>
      <c r="B553" s="56">
        <v>2080705</v>
      </c>
      <c r="C553" s="85" t="s">
        <v>627</v>
      </c>
      <c r="D553" s="89">
        <v>2783</v>
      </c>
      <c r="E553" s="89">
        <v>25</v>
      </c>
      <c r="F553" s="89"/>
      <c r="G553" s="89">
        <v>2677</v>
      </c>
      <c r="H553" s="89">
        <v>81</v>
      </c>
      <c r="I553" s="89"/>
      <c r="J553" s="87"/>
      <c r="K553" s="87"/>
    </row>
    <row r="554" ht="15.3" customHeight="1" spans="1:11">
      <c r="A554" s="84" t="str">
        <f t="shared" si="81"/>
        <v>0</v>
      </c>
      <c r="B554" s="56">
        <v>2080709</v>
      </c>
      <c r="C554" s="85" t="s">
        <v>628</v>
      </c>
      <c r="D554" s="89">
        <v>0</v>
      </c>
      <c r="E554" s="89">
        <v>0</v>
      </c>
      <c r="F554" s="89"/>
      <c r="G554" s="89"/>
      <c r="H554" s="89"/>
      <c r="I554" s="89"/>
      <c r="J554" s="87"/>
      <c r="K554" s="87"/>
    </row>
    <row r="555" ht="15.3" customHeight="1" spans="1:11">
      <c r="A555" s="84" t="str">
        <f t="shared" si="81"/>
        <v>1</v>
      </c>
      <c r="B555" s="56">
        <v>2080711</v>
      </c>
      <c r="C555" s="85" t="s">
        <v>629</v>
      </c>
      <c r="D555" s="89">
        <v>0</v>
      </c>
      <c r="E555" s="89">
        <v>0</v>
      </c>
      <c r="F555" s="89"/>
      <c r="G555" s="89"/>
      <c r="H555" s="89"/>
      <c r="I555" s="89"/>
      <c r="J555" s="87"/>
      <c r="K555" s="87"/>
    </row>
    <row r="556" ht="15.3" customHeight="1" spans="1:11">
      <c r="A556" s="84" t="str">
        <f t="shared" si="81"/>
        <v>1</v>
      </c>
      <c r="B556" s="56">
        <v>2080712</v>
      </c>
      <c r="C556" s="85" t="s">
        <v>630</v>
      </c>
      <c r="D556" s="89">
        <v>0</v>
      </c>
      <c r="E556" s="89">
        <v>0</v>
      </c>
      <c r="F556" s="89"/>
      <c r="G556" s="89"/>
      <c r="H556" s="89"/>
      <c r="I556" s="89"/>
      <c r="J556" s="87"/>
      <c r="K556" s="87"/>
    </row>
    <row r="557" ht="15.3" customHeight="1" spans="1:11">
      <c r="A557" s="84" t="str">
        <f t="shared" si="81"/>
        <v>1</v>
      </c>
      <c r="B557" s="56">
        <v>2080713</v>
      </c>
      <c r="C557" s="85" t="s">
        <v>631</v>
      </c>
      <c r="D557" s="89">
        <v>0</v>
      </c>
      <c r="E557" s="89">
        <v>0</v>
      </c>
      <c r="F557" s="89"/>
      <c r="G557" s="89"/>
      <c r="H557" s="89"/>
      <c r="I557" s="89"/>
      <c r="J557" s="87"/>
      <c r="K557" s="87"/>
    </row>
    <row r="558" ht="15.3" customHeight="1" spans="1:11">
      <c r="A558" s="84" t="str">
        <f t="shared" si="81"/>
        <v>9</v>
      </c>
      <c r="B558" s="56">
        <v>2080799</v>
      </c>
      <c r="C558" s="85" t="s">
        <v>632</v>
      </c>
      <c r="D558" s="89">
        <v>263</v>
      </c>
      <c r="E558" s="89">
        <v>0</v>
      </c>
      <c r="F558" s="89"/>
      <c r="G558" s="89"/>
      <c r="H558" s="89">
        <v>263</v>
      </c>
      <c r="I558" s="89"/>
      <c r="J558" s="87"/>
      <c r="K558" s="87"/>
    </row>
    <row r="559" ht="15.3" customHeight="1" spans="1:11">
      <c r="A559" s="84" t="str">
        <f t="shared" si="81"/>
        <v/>
      </c>
      <c r="B559" s="56">
        <v>20808</v>
      </c>
      <c r="C559" s="85" t="s">
        <v>633</v>
      </c>
      <c r="D559" s="53">
        <f t="shared" ref="D559:I559" si="87">SUM(D560:D567)</f>
        <v>1353</v>
      </c>
      <c r="E559" s="53">
        <f t="shared" si="87"/>
        <v>407</v>
      </c>
      <c r="F559" s="53">
        <f t="shared" si="87"/>
        <v>0</v>
      </c>
      <c r="G559" s="53">
        <f t="shared" si="87"/>
        <v>665</v>
      </c>
      <c r="H559" s="53">
        <f t="shared" si="87"/>
        <v>281</v>
      </c>
      <c r="I559" s="53">
        <f t="shared" si="87"/>
        <v>0</v>
      </c>
      <c r="J559" s="87"/>
      <c r="K559" s="87"/>
    </row>
    <row r="560" ht="15.3" customHeight="1" spans="1:11">
      <c r="A560" s="84" t="str">
        <f t="shared" si="81"/>
        <v>0</v>
      </c>
      <c r="B560" s="56">
        <v>2080801</v>
      </c>
      <c r="C560" s="85" t="s">
        <v>634</v>
      </c>
      <c r="D560" s="89">
        <v>0</v>
      </c>
      <c r="E560" s="89">
        <v>0</v>
      </c>
      <c r="F560" s="89"/>
      <c r="G560" s="89"/>
      <c r="H560" s="89"/>
      <c r="I560" s="89"/>
      <c r="J560" s="87"/>
      <c r="K560" s="87"/>
    </row>
    <row r="561" ht="15.3" customHeight="1" spans="1:11">
      <c r="A561" s="84" t="str">
        <f t="shared" si="81"/>
        <v>0</v>
      </c>
      <c r="B561" s="56">
        <v>2080802</v>
      </c>
      <c r="C561" s="85" t="s">
        <v>635</v>
      </c>
      <c r="D561" s="89">
        <v>560</v>
      </c>
      <c r="E561" s="89">
        <v>3</v>
      </c>
      <c r="F561" s="89"/>
      <c r="G561" s="89">
        <v>484</v>
      </c>
      <c r="H561" s="89">
        <v>73</v>
      </c>
      <c r="I561" s="89"/>
      <c r="J561" s="87"/>
      <c r="K561" s="87"/>
    </row>
    <row r="562" ht="15.3" customHeight="1" spans="1:11">
      <c r="A562" s="84" t="str">
        <f t="shared" si="81"/>
        <v>0</v>
      </c>
      <c r="B562" s="56">
        <v>2080803</v>
      </c>
      <c r="C562" s="85" t="s">
        <v>636</v>
      </c>
      <c r="D562" s="89">
        <v>0</v>
      </c>
      <c r="E562" s="89">
        <v>0</v>
      </c>
      <c r="F562" s="89"/>
      <c r="G562" s="89"/>
      <c r="H562" s="89"/>
      <c r="I562" s="89"/>
      <c r="J562" s="87"/>
      <c r="K562" s="87"/>
    </row>
    <row r="563" ht="15.3" customHeight="1" spans="1:11">
      <c r="A563" s="84" t="str">
        <f t="shared" si="81"/>
        <v>0</v>
      </c>
      <c r="B563" s="56">
        <v>2080805</v>
      </c>
      <c r="C563" s="85" t="s">
        <v>637</v>
      </c>
      <c r="D563" s="89">
        <v>777</v>
      </c>
      <c r="E563" s="89">
        <v>388</v>
      </c>
      <c r="F563" s="89"/>
      <c r="G563" s="89">
        <v>181</v>
      </c>
      <c r="H563" s="89">
        <v>208</v>
      </c>
      <c r="I563" s="89"/>
      <c r="J563" s="87"/>
      <c r="K563" s="87"/>
    </row>
    <row r="564" ht="15.3" customHeight="1" spans="1:11">
      <c r="A564" s="84" t="str">
        <f t="shared" si="81"/>
        <v>0</v>
      </c>
      <c r="B564" s="56">
        <v>2080806</v>
      </c>
      <c r="C564" s="85" t="s">
        <v>638</v>
      </c>
      <c r="D564" s="89">
        <v>0</v>
      </c>
      <c r="E564" s="89">
        <v>0</v>
      </c>
      <c r="F564" s="89"/>
      <c r="G564" s="89"/>
      <c r="H564" s="89"/>
      <c r="I564" s="89"/>
      <c r="J564" s="87"/>
      <c r="K564" s="87"/>
    </row>
    <row r="565" ht="15.3" customHeight="1" spans="1:11">
      <c r="A565" s="84" t="str">
        <f t="shared" si="81"/>
        <v>0</v>
      </c>
      <c r="B565" s="56">
        <v>2080807</v>
      </c>
      <c r="C565" s="85" t="s">
        <v>639</v>
      </c>
      <c r="D565" s="89">
        <v>0</v>
      </c>
      <c r="E565" s="89">
        <v>0</v>
      </c>
      <c r="F565" s="89"/>
      <c r="G565" s="89"/>
      <c r="H565" s="89"/>
      <c r="I565" s="89"/>
      <c r="J565" s="87"/>
      <c r="K565" s="87"/>
    </row>
    <row r="566" ht="15.3" customHeight="1" spans="1:11">
      <c r="A566" s="84" t="str">
        <f t="shared" si="81"/>
        <v>0</v>
      </c>
      <c r="B566" s="56">
        <v>2080808</v>
      </c>
      <c r="C566" s="85" t="s">
        <v>640</v>
      </c>
      <c r="D566" s="89">
        <v>16</v>
      </c>
      <c r="E566" s="89">
        <v>16</v>
      </c>
      <c r="F566" s="89"/>
      <c r="G566" s="89"/>
      <c r="H566" s="89"/>
      <c r="I566" s="89"/>
      <c r="J566" s="87"/>
      <c r="K566" s="87"/>
    </row>
    <row r="567" ht="15.3" customHeight="1" spans="1:11">
      <c r="A567" s="84" t="str">
        <f t="shared" si="81"/>
        <v>9</v>
      </c>
      <c r="B567" s="56">
        <v>2080899</v>
      </c>
      <c r="C567" s="85" t="s">
        <v>641</v>
      </c>
      <c r="D567" s="89">
        <v>0</v>
      </c>
      <c r="E567" s="89">
        <v>0</v>
      </c>
      <c r="F567" s="89"/>
      <c r="G567" s="89"/>
      <c r="H567" s="89"/>
      <c r="I567" s="89"/>
      <c r="J567" s="87"/>
      <c r="K567" s="87"/>
    </row>
    <row r="568" ht="15.3" customHeight="1" spans="1:11">
      <c r="A568" s="84" t="str">
        <f t="shared" si="81"/>
        <v/>
      </c>
      <c r="B568" s="56">
        <v>20809</v>
      </c>
      <c r="C568" s="85" t="s">
        <v>642</v>
      </c>
      <c r="D568" s="53">
        <f t="shared" ref="D568:I568" si="88">SUM(D569:D574)</f>
        <v>126</v>
      </c>
      <c r="E568" s="53">
        <f t="shared" si="88"/>
        <v>115</v>
      </c>
      <c r="F568" s="53">
        <f t="shared" si="88"/>
        <v>0</v>
      </c>
      <c r="G568" s="53">
        <f t="shared" si="88"/>
        <v>0</v>
      </c>
      <c r="H568" s="53">
        <f t="shared" si="88"/>
        <v>11</v>
      </c>
      <c r="I568" s="53">
        <f t="shared" si="88"/>
        <v>0</v>
      </c>
      <c r="J568" s="87"/>
      <c r="K568" s="87"/>
    </row>
    <row r="569" ht="15.3" customHeight="1" spans="1:11">
      <c r="A569" s="84" t="str">
        <f t="shared" si="81"/>
        <v>0</v>
      </c>
      <c r="B569" s="56">
        <v>2080901</v>
      </c>
      <c r="C569" s="85" t="s">
        <v>643</v>
      </c>
      <c r="D569" s="89">
        <v>68</v>
      </c>
      <c r="E569" s="89">
        <v>67</v>
      </c>
      <c r="F569" s="89"/>
      <c r="G569" s="89"/>
      <c r="H569" s="89">
        <v>1</v>
      </c>
      <c r="I569" s="89"/>
      <c r="J569" s="87"/>
      <c r="K569" s="87"/>
    </row>
    <row r="570" ht="15.3" customHeight="1" spans="1:11">
      <c r="A570" s="84" t="str">
        <f t="shared" si="81"/>
        <v>0</v>
      </c>
      <c r="B570" s="56">
        <v>2080902</v>
      </c>
      <c r="C570" s="85" t="s">
        <v>644</v>
      </c>
      <c r="D570" s="89">
        <v>0</v>
      </c>
      <c r="E570" s="89">
        <v>0</v>
      </c>
      <c r="F570" s="89"/>
      <c r="G570" s="89"/>
      <c r="H570" s="89"/>
      <c r="I570" s="89"/>
      <c r="J570" s="87"/>
      <c r="K570" s="87"/>
    </row>
    <row r="571" ht="15.3" customHeight="1" spans="1:11">
      <c r="A571" s="84" t="str">
        <f t="shared" si="81"/>
        <v>0</v>
      </c>
      <c r="B571" s="56">
        <v>2080903</v>
      </c>
      <c r="C571" s="85" t="s">
        <v>645</v>
      </c>
      <c r="D571" s="89">
        <v>0</v>
      </c>
      <c r="E571" s="89">
        <v>0</v>
      </c>
      <c r="F571" s="89"/>
      <c r="G571" s="89"/>
      <c r="H571" s="89"/>
      <c r="I571" s="89"/>
      <c r="J571" s="87"/>
      <c r="K571" s="87"/>
    </row>
    <row r="572" ht="15.3" customHeight="1" spans="1:11">
      <c r="A572" s="84" t="str">
        <f t="shared" si="81"/>
        <v>0</v>
      </c>
      <c r="B572" s="56">
        <v>2080904</v>
      </c>
      <c r="C572" s="85" t="s">
        <v>646</v>
      </c>
      <c r="D572" s="89">
        <v>10</v>
      </c>
      <c r="E572" s="89">
        <v>0</v>
      </c>
      <c r="F572" s="89"/>
      <c r="G572" s="89"/>
      <c r="H572" s="89">
        <v>10</v>
      </c>
      <c r="I572" s="89"/>
      <c r="J572" s="87"/>
      <c r="K572" s="87"/>
    </row>
    <row r="573" ht="15.3" customHeight="1" spans="1:11">
      <c r="A573" s="84" t="str">
        <f t="shared" si="81"/>
        <v>0</v>
      </c>
      <c r="B573" s="56">
        <v>2080905</v>
      </c>
      <c r="C573" s="85" t="s">
        <v>647</v>
      </c>
      <c r="D573" s="89">
        <v>0</v>
      </c>
      <c r="E573" s="89">
        <v>0</v>
      </c>
      <c r="F573" s="89"/>
      <c r="G573" s="89"/>
      <c r="H573" s="89"/>
      <c r="I573" s="89"/>
      <c r="J573" s="87"/>
      <c r="K573" s="87"/>
    </row>
    <row r="574" ht="15.3" customHeight="1" spans="1:11">
      <c r="A574" s="84" t="str">
        <f t="shared" si="81"/>
        <v>9</v>
      </c>
      <c r="B574" s="56">
        <v>2080999</v>
      </c>
      <c r="C574" s="85" t="s">
        <v>648</v>
      </c>
      <c r="D574" s="89">
        <v>48</v>
      </c>
      <c r="E574" s="89">
        <v>48</v>
      </c>
      <c r="F574" s="89"/>
      <c r="G574" s="89"/>
      <c r="H574" s="89"/>
      <c r="I574" s="89"/>
      <c r="J574" s="87"/>
      <c r="K574" s="87"/>
    </row>
    <row r="575" ht="15.3" customHeight="1" spans="1:11">
      <c r="A575" s="84" t="str">
        <f t="shared" si="81"/>
        <v/>
      </c>
      <c r="B575" s="56">
        <v>20810</v>
      </c>
      <c r="C575" s="85" t="s">
        <v>649</v>
      </c>
      <c r="D575" s="53">
        <f t="shared" ref="D575:I575" si="89">SUM(D576:D582)</f>
        <v>1449</v>
      </c>
      <c r="E575" s="53">
        <f t="shared" si="89"/>
        <v>47</v>
      </c>
      <c r="F575" s="53">
        <f t="shared" si="89"/>
        <v>0</v>
      </c>
      <c r="G575" s="53">
        <f t="shared" si="89"/>
        <v>795</v>
      </c>
      <c r="H575" s="53">
        <f t="shared" si="89"/>
        <v>607</v>
      </c>
      <c r="I575" s="53">
        <f t="shared" si="89"/>
        <v>0</v>
      </c>
      <c r="J575" s="87"/>
      <c r="K575" s="87"/>
    </row>
    <row r="576" ht="15.3" customHeight="1" spans="1:11">
      <c r="A576" s="84" t="str">
        <f t="shared" si="81"/>
        <v>0</v>
      </c>
      <c r="B576" s="56">
        <v>2081001</v>
      </c>
      <c r="C576" s="85" t="s">
        <v>650</v>
      </c>
      <c r="D576" s="89">
        <v>358</v>
      </c>
      <c r="E576" s="89">
        <v>11</v>
      </c>
      <c r="F576" s="89"/>
      <c r="G576" s="89">
        <v>200</v>
      </c>
      <c r="H576" s="89">
        <v>147</v>
      </c>
      <c r="I576" s="89"/>
      <c r="J576" s="87"/>
      <c r="K576" s="87"/>
    </row>
    <row r="577" ht="15.3" customHeight="1" spans="1:11">
      <c r="A577" s="84" t="str">
        <f t="shared" si="81"/>
        <v>0</v>
      </c>
      <c r="B577" s="56">
        <v>2081002</v>
      </c>
      <c r="C577" s="85" t="s">
        <v>651</v>
      </c>
      <c r="D577" s="89">
        <v>1091</v>
      </c>
      <c r="E577" s="89">
        <v>36</v>
      </c>
      <c r="F577" s="89"/>
      <c r="G577" s="89">
        <v>595</v>
      </c>
      <c r="H577" s="89">
        <v>460</v>
      </c>
      <c r="I577" s="89"/>
      <c r="J577" s="87"/>
      <c r="K577" s="87"/>
    </row>
    <row r="578" ht="15.3" customHeight="1" spans="1:11">
      <c r="A578" s="84" t="str">
        <f t="shared" si="81"/>
        <v>0</v>
      </c>
      <c r="B578" s="56">
        <v>2081003</v>
      </c>
      <c r="C578" s="85" t="s">
        <v>652</v>
      </c>
      <c r="D578" s="89">
        <v>0</v>
      </c>
      <c r="E578" s="89">
        <v>0</v>
      </c>
      <c r="F578" s="89"/>
      <c r="G578" s="89"/>
      <c r="H578" s="89"/>
      <c r="I578" s="89"/>
      <c r="J578" s="87"/>
      <c r="K578" s="87"/>
    </row>
    <row r="579" ht="15.3" customHeight="1" spans="1:11">
      <c r="A579" s="84" t="str">
        <f t="shared" si="81"/>
        <v>0</v>
      </c>
      <c r="B579" s="56">
        <v>2081004</v>
      </c>
      <c r="C579" s="85" t="s">
        <v>653</v>
      </c>
      <c r="D579" s="89">
        <v>0</v>
      </c>
      <c r="E579" s="89">
        <v>0</v>
      </c>
      <c r="F579" s="89"/>
      <c r="G579" s="89"/>
      <c r="H579" s="89"/>
      <c r="I579" s="89"/>
      <c r="J579" s="87"/>
      <c r="K579" s="87"/>
    </row>
    <row r="580" ht="15.3" customHeight="1" spans="1:11">
      <c r="A580" s="84" t="str">
        <f t="shared" si="81"/>
        <v>0</v>
      </c>
      <c r="B580" s="56">
        <v>2081005</v>
      </c>
      <c r="C580" s="85" t="s">
        <v>654</v>
      </c>
      <c r="D580" s="89">
        <v>0</v>
      </c>
      <c r="E580" s="89">
        <v>0</v>
      </c>
      <c r="F580" s="89"/>
      <c r="G580" s="89"/>
      <c r="H580" s="89"/>
      <c r="I580" s="89"/>
      <c r="J580" s="87"/>
      <c r="K580" s="87"/>
    </row>
    <row r="581" ht="15.3" customHeight="1" spans="1:11">
      <c r="A581" s="84" t="str">
        <f t="shared" si="81"/>
        <v>0</v>
      </c>
      <c r="B581" s="56">
        <v>2081006</v>
      </c>
      <c r="C581" s="85" t="s">
        <v>655</v>
      </c>
      <c r="D581" s="89">
        <v>0</v>
      </c>
      <c r="E581" s="89">
        <v>0</v>
      </c>
      <c r="F581" s="89"/>
      <c r="G581" s="89"/>
      <c r="H581" s="89">
        <v>0</v>
      </c>
      <c r="I581" s="89"/>
      <c r="J581" s="87"/>
      <c r="K581" s="87"/>
    </row>
    <row r="582" ht="15.3" customHeight="1" spans="1:11">
      <c r="A582" s="84" t="str">
        <f t="shared" ref="A582:A645" si="90">MID(B582,6,1)</f>
        <v>9</v>
      </c>
      <c r="B582" s="56">
        <v>2081099</v>
      </c>
      <c r="C582" s="85" t="s">
        <v>656</v>
      </c>
      <c r="D582" s="89">
        <v>0</v>
      </c>
      <c r="E582" s="89">
        <v>0</v>
      </c>
      <c r="F582" s="89"/>
      <c r="G582" s="89"/>
      <c r="H582" s="89"/>
      <c r="I582" s="89"/>
      <c r="J582" s="87"/>
      <c r="K582" s="87"/>
    </row>
    <row r="583" ht="15.3" customHeight="1" spans="1:11">
      <c r="A583" s="84" t="str">
        <f t="shared" si="90"/>
        <v/>
      </c>
      <c r="B583" s="56">
        <v>20811</v>
      </c>
      <c r="C583" s="85" t="s">
        <v>657</v>
      </c>
      <c r="D583" s="53">
        <f t="shared" ref="D583:I583" si="91">SUM(D584:D591)</f>
        <v>880</v>
      </c>
      <c r="E583" s="53">
        <f t="shared" si="91"/>
        <v>590</v>
      </c>
      <c r="F583" s="53">
        <f t="shared" si="91"/>
        <v>0</v>
      </c>
      <c r="G583" s="53">
        <f t="shared" si="91"/>
        <v>173</v>
      </c>
      <c r="H583" s="53">
        <f t="shared" si="91"/>
        <v>117</v>
      </c>
      <c r="I583" s="53">
        <f t="shared" si="91"/>
        <v>0</v>
      </c>
      <c r="J583" s="87"/>
      <c r="K583" s="87"/>
    </row>
    <row r="584" ht="15.3" customHeight="1" spans="1:11">
      <c r="A584" s="84" t="str">
        <f t="shared" si="90"/>
        <v>0</v>
      </c>
      <c r="B584" s="56">
        <v>2081101</v>
      </c>
      <c r="C584" s="85" t="s">
        <v>54</v>
      </c>
      <c r="D584" s="89">
        <v>93</v>
      </c>
      <c r="E584" s="89">
        <v>93</v>
      </c>
      <c r="F584" s="89"/>
      <c r="G584" s="89"/>
      <c r="H584" s="89"/>
      <c r="I584" s="89"/>
      <c r="J584" s="87"/>
      <c r="K584" s="87"/>
    </row>
    <row r="585" ht="15.3" customHeight="1" spans="1:11">
      <c r="A585" s="84" t="str">
        <f t="shared" si="90"/>
        <v>0</v>
      </c>
      <c r="B585" s="56">
        <v>2081102</v>
      </c>
      <c r="C585" s="85" t="s">
        <v>56</v>
      </c>
      <c r="D585" s="89">
        <v>0</v>
      </c>
      <c r="E585" s="89">
        <v>0</v>
      </c>
      <c r="F585" s="89"/>
      <c r="G585" s="89"/>
      <c r="H585" s="89"/>
      <c r="I585" s="89"/>
      <c r="J585" s="87"/>
      <c r="K585" s="87"/>
    </row>
    <row r="586" ht="15.3" customHeight="1" spans="1:11">
      <c r="A586" s="84" t="str">
        <f t="shared" si="90"/>
        <v>0</v>
      </c>
      <c r="B586" s="56">
        <v>2081103</v>
      </c>
      <c r="C586" s="85" t="s">
        <v>58</v>
      </c>
      <c r="D586" s="89">
        <v>0</v>
      </c>
      <c r="E586" s="89">
        <v>0</v>
      </c>
      <c r="F586" s="89"/>
      <c r="G586" s="89"/>
      <c r="H586" s="89"/>
      <c r="I586" s="89"/>
      <c r="J586" s="87"/>
      <c r="K586" s="87"/>
    </row>
    <row r="587" ht="15.3" customHeight="1" spans="1:11">
      <c r="A587" s="84" t="str">
        <f t="shared" si="90"/>
        <v>0</v>
      </c>
      <c r="B587" s="56">
        <v>2081104</v>
      </c>
      <c r="C587" s="85" t="s">
        <v>658</v>
      </c>
      <c r="D587" s="89">
        <v>116</v>
      </c>
      <c r="E587" s="89">
        <v>55</v>
      </c>
      <c r="F587" s="89"/>
      <c r="G587" s="89">
        <v>39</v>
      </c>
      <c r="H587" s="89">
        <v>22</v>
      </c>
      <c r="I587" s="89"/>
      <c r="J587" s="87"/>
      <c r="K587" s="87"/>
    </row>
    <row r="588" ht="15.3" customHeight="1" spans="1:11">
      <c r="A588" s="84" t="str">
        <f t="shared" si="90"/>
        <v>0</v>
      </c>
      <c r="B588" s="56">
        <v>2081105</v>
      </c>
      <c r="C588" s="85" t="s">
        <v>659</v>
      </c>
      <c r="D588" s="89">
        <v>86</v>
      </c>
      <c r="E588" s="89">
        <v>14</v>
      </c>
      <c r="F588" s="89"/>
      <c r="G588" s="89">
        <v>48</v>
      </c>
      <c r="H588" s="89">
        <v>24</v>
      </c>
      <c r="I588" s="89"/>
      <c r="J588" s="87"/>
      <c r="K588" s="87"/>
    </row>
    <row r="589" ht="15.3" customHeight="1" spans="1:11">
      <c r="A589" s="84" t="str">
        <f t="shared" si="90"/>
        <v>0</v>
      </c>
      <c r="B589" s="56">
        <v>2081106</v>
      </c>
      <c r="C589" s="85" t="s">
        <v>660</v>
      </c>
      <c r="D589" s="89">
        <v>0</v>
      </c>
      <c r="E589" s="89">
        <v>0</v>
      </c>
      <c r="F589" s="89"/>
      <c r="G589" s="89"/>
      <c r="H589" s="89"/>
      <c r="I589" s="89"/>
      <c r="J589" s="87"/>
      <c r="K589" s="87"/>
    </row>
    <row r="590" ht="15.3" customHeight="1" spans="1:11">
      <c r="A590" s="84" t="str">
        <f t="shared" si="90"/>
        <v>0</v>
      </c>
      <c r="B590" s="56">
        <v>2081107</v>
      </c>
      <c r="C590" s="85" t="s">
        <v>661</v>
      </c>
      <c r="D590" s="89">
        <v>320</v>
      </c>
      <c r="E590" s="89">
        <v>283</v>
      </c>
      <c r="F590" s="89"/>
      <c r="G590" s="89"/>
      <c r="H590" s="89">
        <v>37</v>
      </c>
      <c r="I590" s="89"/>
      <c r="J590" s="87"/>
      <c r="K590" s="87"/>
    </row>
    <row r="591" ht="15.3" customHeight="1" spans="1:11">
      <c r="A591" s="84" t="str">
        <f t="shared" si="90"/>
        <v>9</v>
      </c>
      <c r="B591" s="56">
        <v>2081199</v>
      </c>
      <c r="C591" s="85" t="s">
        <v>662</v>
      </c>
      <c r="D591" s="89">
        <v>265</v>
      </c>
      <c r="E591" s="89">
        <v>145</v>
      </c>
      <c r="F591" s="89"/>
      <c r="G591" s="89">
        <v>86</v>
      </c>
      <c r="H591" s="89">
        <v>34</v>
      </c>
      <c r="I591" s="89"/>
      <c r="J591" s="87"/>
      <c r="K591" s="87"/>
    </row>
    <row r="592" ht="15.3" customHeight="1" spans="1:11">
      <c r="A592" s="84" t="str">
        <f t="shared" si="90"/>
        <v/>
      </c>
      <c r="B592" s="56">
        <v>20816</v>
      </c>
      <c r="C592" s="85" t="s">
        <v>663</v>
      </c>
      <c r="D592" s="53">
        <f t="shared" ref="D592:I592" si="92">SUM(D593:D596)</f>
        <v>0</v>
      </c>
      <c r="E592" s="53">
        <f t="shared" si="92"/>
        <v>0</v>
      </c>
      <c r="F592" s="53">
        <f t="shared" si="92"/>
        <v>0</v>
      </c>
      <c r="G592" s="53">
        <f t="shared" si="92"/>
        <v>0</v>
      </c>
      <c r="H592" s="53">
        <f t="shared" si="92"/>
        <v>0</v>
      </c>
      <c r="I592" s="53">
        <f t="shared" si="92"/>
        <v>0</v>
      </c>
      <c r="J592" s="87"/>
      <c r="K592" s="87"/>
    </row>
    <row r="593" ht="15.3" customHeight="1" spans="1:11">
      <c r="A593" s="84" t="str">
        <f t="shared" si="90"/>
        <v>0</v>
      </c>
      <c r="B593" s="56">
        <v>2081601</v>
      </c>
      <c r="C593" s="85" t="s">
        <v>54</v>
      </c>
      <c r="D593" s="89">
        <v>0</v>
      </c>
      <c r="E593" s="89">
        <v>0</v>
      </c>
      <c r="F593" s="89"/>
      <c r="G593" s="89"/>
      <c r="H593" s="89"/>
      <c r="I593" s="89"/>
      <c r="J593" s="87"/>
      <c r="K593" s="87"/>
    </row>
    <row r="594" ht="15.3" customHeight="1" spans="1:11">
      <c r="A594" s="84" t="str">
        <f t="shared" si="90"/>
        <v>0</v>
      </c>
      <c r="B594" s="56">
        <v>2081602</v>
      </c>
      <c r="C594" s="85" t="s">
        <v>56</v>
      </c>
      <c r="D594" s="89">
        <v>0</v>
      </c>
      <c r="E594" s="89">
        <v>0</v>
      </c>
      <c r="F594" s="89"/>
      <c r="G594" s="89"/>
      <c r="H594" s="89"/>
      <c r="I594" s="89"/>
      <c r="J594" s="87"/>
      <c r="K594" s="87"/>
    </row>
    <row r="595" ht="15.3" customHeight="1" spans="1:11">
      <c r="A595" s="84" t="str">
        <f t="shared" si="90"/>
        <v>0</v>
      </c>
      <c r="B595" s="56">
        <v>2081603</v>
      </c>
      <c r="C595" s="85" t="s">
        <v>58</v>
      </c>
      <c r="D595" s="89">
        <v>0</v>
      </c>
      <c r="E595" s="89">
        <v>0</v>
      </c>
      <c r="F595" s="89"/>
      <c r="G595" s="89"/>
      <c r="H595" s="89"/>
      <c r="I595" s="89"/>
      <c r="J595" s="87"/>
      <c r="K595" s="87"/>
    </row>
    <row r="596" ht="15.3" customHeight="1" spans="1:11">
      <c r="A596" s="84" t="str">
        <f t="shared" si="90"/>
        <v>9</v>
      </c>
      <c r="B596" s="56">
        <v>2081699</v>
      </c>
      <c r="C596" s="85" t="s">
        <v>664</v>
      </c>
      <c r="D596" s="89">
        <v>0</v>
      </c>
      <c r="E596" s="89">
        <v>0</v>
      </c>
      <c r="F596" s="89"/>
      <c r="G596" s="89"/>
      <c r="H596" s="89"/>
      <c r="I596" s="89"/>
      <c r="J596" s="87"/>
      <c r="K596" s="87"/>
    </row>
    <row r="597" ht="15.3" customHeight="1" spans="1:11">
      <c r="A597" s="84" t="str">
        <f t="shared" si="90"/>
        <v/>
      </c>
      <c r="B597" s="56">
        <v>20819</v>
      </c>
      <c r="C597" s="85" t="s">
        <v>665</v>
      </c>
      <c r="D597" s="53">
        <f t="shared" ref="D597:I597" si="93">SUM(D598:D599)</f>
        <v>8810</v>
      </c>
      <c r="E597" s="53">
        <f t="shared" si="93"/>
        <v>200</v>
      </c>
      <c r="F597" s="53">
        <f t="shared" si="93"/>
        <v>0</v>
      </c>
      <c r="G597" s="53">
        <f t="shared" si="93"/>
        <v>6906</v>
      </c>
      <c r="H597" s="53">
        <f t="shared" si="93"/>
        <v>1704</v>
      </c>
      <c r="I597" s="53">
        <f t="shared" si="93"/>
        <v>0</v>
      </c>
      <c r="J597" s="87"/>
      <c r="K597" s="87"/>
    </row>
    <row r="598" ht="15.3" customHeight="1" spans="1:11">
      <c r="A598" s="84" t="str">
        <f t="shared" si="90"/>
        <v>0</v>
      </c>
      <c r="B598" s="56">
        <v>2081901</v>
      </c>
      <c r="C598" s="85" t="s">
        <v>666</v>
      </c>
      <c r="D598" s="89">
        <v>2031</v>
      </c>
      <c r="E598" s="89">
        <v>0</v>
      </c>
      <c r="F598" s="89"/>
      <c r="G598" s="89">
        <v>1320</v>
      </c>
      <c r="H598" s="89">
        <v>711</v>
      </c>
      <c r="I598" s="89"/>
      <c r="J598" s="87"/>
      <c r="K598" s="87"/>
    </row>
    <row r="599" ht="15.3" customHeight="1" spans="1:11">
      <c r="A599" s="84" t="str">
        <f t="shared" si="90"/>
        <v>0</v>
      </c>
      <c r="B599" s="56">
        <v>2081902</v>
      </c>
      <c r="C599" s="85" t="s">
        <v>667</v>
      </c>
      <c r="D599" s="89">
        <v>6779</v>
      </c>
      <c r="E599" s="89">
        <v>200</v>
      </c>
      <c r="F599" s="89"/>
      <c r="G599" s="89">
        <v>5586</v>
      </c>
      <c r="H599" s="89">
        <v>993</v>
      </c>
      <c r="I599" s="89"/>
      <c r="J599" s="87"/>
      <c r="K599" s="87"/>
    </row>
    <row r="600" ht="15.3" customHeight="1" spans="1:11">
      <c r="A600" s="84" t="str">
        <f t="shared" si="90"/>
        <v/>
      </c>
      <c r="B600" s="56">
        <v>20820</v>
      </c>
      <c r="C600" s="85" t="s">
        <v>668</v>
      </c>
      <c r="D600" s="53">
        <f t="shared" ref="D600:I600" si="94">SUM(D601:D602)</f>
        <v>1791</v>
      </c>
      <c r="E600" s="53">
        <f t="shared" si="94"/>
        <v>25</v>
      </c>
      <c r="F600" s="53">
        <f t="shared" si="94"/>
        <v>0</v>
      </c>
      <c r="G600" s="53">
        <f t="shared" si="94"/>
        <v>820</v>
      </c>
      <c r="H600" s="53">
        <f t="shared" si="94"/>
        <v>946</v>
      </c>
      <c r="I600" s="53">
        <f t="shared" si="94"/>
        <v>0</v>
      </c>
      <c r="J600" s="87"/>
      <c r="K600" s="87"/>
    </row>
    <row r="601" ht="15.3" customHeight="1" spans="1:11">
      <c r="A601" s="84" t="str">
        <f t="shared" si="90"/>
        <v>0</v>
      </c>
      <c r="B601" s="56">
        <v>2082001</v>
      </c>
      <c r="C601" s="85" t="s">
        <v>669</v>
      </c>
      <c r="D601" s="89">
        <v>1771</v>
      </c>
      <c r="E601" s="89">
        <v>25</v>
      </c>
      <c r="F601" s="89"/>
      <c r="G601" s="89">
        <v>800</v>
      </c>
      <c r="H601" s="89">
        <v>946</v>
      </c>
      <c r="I601" s="89"/>
      <c r="J601" s="87"/>
      <c r="K601" s="87"/>
    </row>
    <row r="602" ht="15.3" customHeight="1" spans="1:11">
      <c r="A602" s="84" t="str">
        <f t="shared" si="90"/>
        <v>0</v>
      </c>
      <c r="B602" s="56">
        <v>2082002</v>
      </c>
      <c r="C602" s="85" t="s">
        <v>670</v>
      </c>
      <c r="D602" s="89">
        <v>20</v>
      </c>
      <c r="E602" s="89">
        <v>0</v>
      </c>
      <c r="F602" s="89"/>
      <c r="G602" s="89">
        <v>20</v>
      </c>
      <c r="H602" s="89"/>
      <c r="I602" s="89"/>
      <c r="J602" s="87"/>
      <c r="K602" s="87"/>
    </row>
    <row r="603" ht="15.3" customHeight="1" spans="1:11">
      <c r="A603" s="84" t="str">
        <f t="shared" si="90"/>
        <v/>
      </c>
      <c r="B603" s="56">
        <v>20821</v>
      </c>
      <c r="C603" s="85" t="s">
        <v>671</v>
      </c>
      <c r="D603" s="53">
        <f t="shared" ref="D603:I603" si="95">SUM(D604:D605)</f>
        <v>1243</v>
      </c>
      <c r="E603" s="53">
        <f t="shared" si="95"/>
        <v>0</v>
      </c>
      <c r="F603" s="53">
        <f t="shared" si="95"/>
        <v>0</v>
      </c>
      <c r="G603" s="53">
        <f t="shared" si="95"/>
        <v>437</v>
      </c>
      <c r="H603" s="53">
        <f t="shared" si="95"/>
        <v>806</v>
      </c>
      <c r="I603" s="53">
        <f t="shared" si="95"/>
        <v>0</v>
      </c>
      <c r="J603" s="87"/>
      <c r="K603" s="87"/>
    </row>
    <row r="604" ht="15.3" customHeight="1" spans="1:11">
      <c r="A604" s="84" t="str">
        <f t="shared" si="90"/>
        <v>0</v>
      </c>
      <c r="B604" s="56">
        <v>2082101</v>
      </c>
      <c r="C604" s="85" t="s">
        <v>672</v>
      </c>
      <c r="D604" s="89">
        <v>20</v>
      </c>
      <c r="E604" s="89">
        <v>0</v>
      </c>
      <c r="F604" s="89"/>
      <c r="G604" s="89"/>
      <c r="H604" s="89">
        <v>20</v>
      </c>
      <c r="I604" s="89"/>
      <c r="J604" s="87"/>
      <c r="K604" s="87"/>
    </row>
    <row r="605" ht="15.3" customHeight="1" spans="1:11">
      <c r="A605" s="84" t="str">
        <f t="shared" si="90"/>
        <v>0</v>
      </c>
      <c r="B605" s="56">
        <v>2082102</v>
      </c>
      <c r="C605" s="85" t="s">
        <v>673</v>
      </c>
      <c r="D605" s="89">
        <v>1223</v>
      </c>
      <c r="E605" s="89">
        <v>0</v>
      </c>
      <c r="F605" s="89"/>
      <c r="G605" s="89">
        <v>437</v>
      </c>
      <c r="H605" s="89">
        <v>786</v>
      </c>
      <c r="I605" s="89"/>
      <c r="J605" s="87"/>
      <c r="K605" s="87"/>
    </row>
    <row r="606" ht="15.3" customHeight="1" spans="1:11">
      <c r="A606" s="84" t="str">
        <f t="shared" si="90"/>
        <v/>
      </c>
      <c r="B606" s="56">
        <v>20824</v>
      </c>
      <c r="C606" s="85" t="s">
        <v>674</v>
      </c>
      <c r="D606" s="53">
        <f t="shared" ref="D606:I606" si="96">SUM(D607:D608)</f>
        <v>0</v>
      </c>
      <c r="E606" s="53">
        <f t="shared" si="96"/>
        <v>0</v>
      </c>
      <c r="F606" s="53">
        <f t="shared" si="96"/>
        <v>0</v>
      </c>
      <c r="G606" s="53">
        <f t="shared" si="96"/>
        <v>0</v>
      </c>
      <c r="H606" s="53">
        <f t="shared" si="96"/>
        <v>0</v>
      </c>
      <c r="I606" s="53">
        <f t="shared" si="96"/>
        <v>0</v>
      </c>
      <c r="J606" s="87"/>
      <c r="K606" s="87"/>
    </row>
    <row r="607" ht="15.3" customHeight="1" spans="1:11">
      <c r="A607" s="84" t="str">
        <f t="shared" si="90"/>
        <v>0</v>
      </c>
      <c r="B607" s="56">
        <v>2082401</v>
      </c>
      <c r="C607" s="85" t="s">
        <v>675</v>
      </c>
      <c r="D607" s="89">
        <v>0</v>
      </c>
      <c r="E607" s="89">
        <v>0</v>
      </c>
      <c r="F607" s="89"/>
      <c r="G607" s="89"/>
      <c r="H607" s="89"/>
      <c r="I607" s="89"/>
      <c r="J607" s="87"/>
      <c r="K607" s="87"/>
    </row>
    <row r="608" ht="15.3" customHeight="1" spans="1:11">
      <c r="A608" s="84" t="str">
        <f t="shared" si="90"/>
        <v>0</v>
      </c>
      <c r="B608" s="56">
        <v>2082402</v>
      </c>
      <c r="C608" s="85" t="s">
        <v>676</v>
      </c>
      <c r="D608" s="89">
        <v>0</v>
      </c>
      <c r="E608" s="89">
        <v>0</v>
      </c>
      <c r="F608" s="89"/>
      <c r="G608" s="89"/>
      <c r="H608" s="89"/>
      <c r="I608" s="89"/>
      <c r="J608" s="87"/>
      <c r="K608" s="87"/>
    </row>
    <row r="609" ht="15.3" customHeight="1" spans="1:11">
      <c r="A609" s="84" t="str">
        <f t="shared" si="90"/>
        <v/>
      </c>
      <c r="B609" s="56">
        <v>20825</v>
      </c>
      <c r="C609" s="85" t="s">
        <v>677</v>
      </c>
      <c r="D609" s="53">
        <f t="shared" ref="D609:I609" si="97">SUM(D610:D611)</f>
        <v>0</v>
      </c>
      <c r="E609" s="53">
        <f t="shared" si="97"/>
        <v>0</v>
      </c>
      <c r="F609" s="53">
        <f t="shared" si="97"/>
        <v>0</v>
      </c>
      <c r="G609" s="53">
        <f t="shared" si="97"/>
        <v>0</v>
      </c>
      <c r="H609" s="53">
        <f t="shared" si="97"/>
        <v>0</v>
      </c>
      <c r="I609" s="53">
        <f t="shared" si="97"/>
        <v>0</v>
      </c>
      <c r="J609" s="87"/>
      <c r="K609" s="87"/>
    </row>
    <row r="610" ht="15.3" customHeight="1" spans="1:11">
      <c r="A610" s="84" t="str">
        <f t="shared" si="90"/>
        <v>0</v>
      </c>
      <c r="B610" s="56">
        <v>2082501</v>
      </c>
      <c r="C610" s="85" t="s">
        <v>678</v>
      </c>
      <c r="D610" s="89">
        <v>0</v>
      </c>
      <c r="E610" s="89">
        <v>0</v>
      </c>
      <c r="F610" s="89"/>
      <c r="G610" s="89"/>
      <c r="H610" s="89"/>
      <c r="I610" s="89"/>
      <c r="J610" s="87"/>
      <c r="K610" s="87"/>
    </row>
    <row r="611" ht="15.3" customHeight="1" spans="1:11">
      <c r="A611" s="84" t="str">
        <f t="shared" si="90"/>
        <v>0</v>
      </c>
      <c r="B611" s="56">
        <v>2082502</v>
      </c>
      <c r="C611" s="85" t="s">
        <v>679</v>
      </c>
      <c r="D611" s="89">
        <v>0</v>
      </c>
      <c r="E611" s="89">
        <v>0</v>
      </c>
      <c r="F611" s="89"/>
      <c r="G611" s="89"/>
      <c r="H611" s="89"/>
      <c r="I611" s="89"/>
      <c r="J611" s="87"/>
      <c r="K611" s="87"/>
    </row>
    <row r="612" ht="15.3" customHeight="1" spans="1:11">
      <c r="A612" s="84" t="str">
        <f t="shared" si="90"/>
        <v/>
      </c>
      <c r="B612" s="56">
        <v>20826</v>
      </c>
      <c r="C612" s="85" t="s">
        <v>680</v>
      </c>
      <c r="D612" s="53">
        <f t="shared" ref="D612:I612" si="98">SUM(D613:D615)</f>
        <v>8352</v>
      </c>
      <c r="E612" s="53">
        <f t="shared" si="98"/>
        <v>2475</v>
      </c>
      <c r="F612" s="53">
        <f t="shared" si="98"/>
        <v>0</v>
      </c>
      <c r="G612" s="53">
        <f t="shared" si="98"/>
        <v>5877</v>
      </c>
      <c r="H612" s="53">
        <f t="shared" si="98"/>
        <v>0</v>
      </c>
      <c r="I612" s="53">
        <f t="shared" si="98"/>
        <v>0</v>
      </c>
      <c r="J612" s="87"/>
      <c r="K612" s="87"/>
    </row>
    <row r="613" ht="15.3" customHeight="1" spans="1:11">
      <c r="A613" s="84" t="str">
        <f t="shared" si="90"/>
        <v>0</v>
      </c>
      <c r="B613" s="56">
        <v>2082601</v>
      </c>
      <c r="C613" s="85" t="s">
        <v>681</v>
      </c>
      <c r="D613" s="89">
        <v>365</v>
      </c>
      <c r="E613" s="89">
        <v>365</v>
      </c>
      <c r="F613" s="89"/>
      <c r="G613" s="89"/>
      <c r="H613" s="89"/>
      <c r="I613" s="89"/>
      <c r="J613" s="87"/>
      <c r="K613" s="87"/>
    </row>
    <row r="614" ht="15.3" customHeight="1" spans="1:11">
      <c r="A614" s="84" t="str">
        <f t="shared" si="90"/>
        <v>0</v>
      </c>
      <c r="B614" s="56">
        <v>2082602</v>
      </c>
      <c r="C614" s="85" t="s">
        <v>682</v>
      </c>
      <c r="D614" s="89">
        <v>7987</v>
      </c>
      <c r="E614" s="89">
        <v>2110</v>
      </c>
      <c r="F614" s="89"/>
      <c r="G614" s="89">
        <v>5877</v>
      </c>
      <c r="H614" s="89"/>
      <c r="I614" s="89"/>
      <c r="J614" s="87"/>
      <c r="K614" s="87"/>
    </row>
    <row r="615" ht="15.3" customHeight="1" spans="1:11">
      <c r="A615" s="84" t="str">
        <f t="shared" si="90"/>
        <v>9</v>
      </c>
      <c r="B615" s="56">
        <v>2082699</v>
      </c>
      <c r="C615" s="85" t="s">
        <v>683</v>
      </c>
      <c r="D615" s="89">
        <v>0</v>
      </c>
      <c r="E615" s="89">
        <v>0</v>
      </c>
      <c r="F615" s="89"/>
      <c r="G615" s="89"/>
      <c r="H615" s="89"/>
      <c r="I615" s="89"/>
      <c r="J615" s="87"/>
      <c r="K615" s="87"/>
    </row>
    <row r="616" ht="15.3" customHeight="1" spans="1:11">
      <c r="A616" s="84" t="str">
        <f t="shared" si="90"/>
        <v/>
      </c>
      <c r="B616" s="56">
        <v>20827</v>
      </c>
      <c r="C616" s="85" t="s">
        <v>684</v>
      </c>
      <c r="D616" s="53">
        <f t="shared" ref="D616:I616" si="99">SUM(D617:D619)</f>
        <v>0</v>
      </c>
      <c r="E616" s="53">
        <f t="shared" si="99"/>
        <v>0</v>
      </c>
      <c r="F616" s="53">
        <f t="shared" si="99"/>
        <v>0</v>
      </c>
      <c r="G616" s="53">
        <f t="shared" si="99"/>
        <v>0</v>
      </c>
      <c r="H616" s="53">
        <f t="shared" si="99"/>
        <v>0</v>
      </c>
      <c r="I616" s="53">
        <f t="shared" si="99"/>
        <v>0</v>
      </c>
      <c r="J616" s="87"/>
      <c r="K616" s="87"/>
    </row>
    <row r="617" ht="15.3" customHeight="1" spans="1:11">
      <c r="A617" s="84" t="str">
        <f t="shared" si="90"/>
        <v>0</v>
      </c>
      <c r="B617" s="56">
        <v>2082701</v>
      </c>
      <c r="C617" s="85" t="s">
        <v>685</v>
      </c>
      <c r="D617" s="89">
        <v>0</v>
      </c>
      <c r="E617" s="89">
        <v>0</v>
      </c>
      <c r="F617" s="89"/>
      <c r="G617" s="89"/>
      <c r="H617" s="89"/>
      <c r="I617" s="89"/>
      <c r="J617" s="87"/>
      <c r="K617" s="87"/>
    </row>
    <row r="618" ht="15.3" customHeight="1" spans="1:11">
      <c r="A618" s="84" t="str">
        <f t="shared" si="90"/>
        <v>0</v>
      </c>
      <c r="B618" s="56">
        <v>2082702</v>
      </c>
      <c r="C618" s="85" t="s">
        <v>686</v>
      </c>
      <c r="D618" s="89">
        <v>0</v>
      </c>
      <c r="E618" s="89">
        <v>0</v>
      </c>
      <c r="F618" s="89"/>
      <c r="G618" s="89"/>
      <c r="H618" s="89"/>
      <c r="I618" s="89"/>
      <c r="J618" s="87"/>
      <c r="K618" s="87"/>
    </row>
    <row r="619" ht="15.3" customHeight="1" spans="1:11">
      <c r="A619" s="84" t="str">
        <f t="shared" si="90"/>
        <v>9</v>
      </c>
      <c r="B619" s="56">
        <v>2082799</v>
      </c>
      <c r="C619" s="85" t="s">
        <v>687</v>
      </c>
      <c r="D619" s="89">
        <v>0</v>
      </c>
      <c r="E619" s="89">
        <v>0</v>
      </c>
      <c r="F619" s="89"/>
      <c r="G619" s="89"/>
      <c r="H619" s="89"/>
      <c r="I619" s="89"/>
      <c r="J619" s="87"/>
      <c r="K619" s="87"/>
    </row>
    <row r="620" ht="15.3" customHeight="1" spans="1:11">
      <c r="A620" s="84" t="str">
        <f t="shared" si="90"/>
        <v/>
      </c>
      <c r="B620" s="56">
        <v>20828</v>
      </c>
      <c r="C620" s="96" t="s">
        <v>688</v>
      </c>
      <c r="D620" s="53">
        <f t="shared" ref="D620:I620" si="100">SUM(D621:D627)</f>
        <v>255</v>
      </c>
      <c r="E620" s="53">
        <f t="shared" si="100"/>
        <v>233</v>
      </c>
      <c r="F620" s="53">
        <f t="shared" si="100"/>
        <v>0</v>
      </c>
      <c r="G620" s="53">
        <f t="shared" si="100"/>
        <v>0</v>
      </c>
      <c r="H620" s="53">
        <f t="shared" si="100"/>
        <v>22</v>
      </c>
      <c r="I620" s="53">
        <f t="shared" si="100"/>
        <v>0</v>
      </c>
      <c r="J620" s="87"/>
      <c r="K620" s="87"/>
    </row>
    <row r="621" ht="15.3" customHeight="1" spans="1:11">
      <c r="A621" s="84" t="str">
        <f t="shared" si="90"/>
        <v>0</v>
      </c>
      <c r="B621" s="56">
        <v>2082801</v>
      </c>
      <c r="C621" s="85" t="s">
        <v>54</v>
      </c>
      <c r="D621" s="89">
        <v>187</v>
      </c>
      <c r="E621" s="89">
        <v>187</v>
      </c>
      <c r="F621" s="89"/>
      <c r="G621" s="89"/>
      <c r="H621" s="89"/>
      <c r="I621" s="89"/>
      <c r="J621" s="87"/>
      <c r="K621" s="87"/>
    </row>
    <row r="622" ht="15.3" customHeight="1" spans="1:11">
      <c r="A622" s="84" t="str">
        <f t="shared" si="90"/>
        <v>0</v>
      </c>
      <c r="B622" s="56">
        <v>2082802</v>
      </c>
      <c r="C622" s="85" t="s">
        <v>56</v>
      </c>
      <c r="D622" s="89">
        <v>20</v>
      </c>
      <c r="E622" s="89">
        <v>17</v>
      </c>
      <c r="F622" s="89"/>
      <c r="G622" s="89"/>
      <c r="H622" s="89">
        <v>3</v>
      </c>
      <c r="I622" s="89"/>
      <c r="J622" s="87"/>
      <c r="K622" s="87"/>
    </row>
    <row r="623" ht="15.3" customHeight="1" spans="1:11">
      <c r="A623" s="84" t="str">
        <f t="shared" si="90"/>
        <v>0</v>
      </c>
      <c r="B623" s="56">
        <v>2082803</v>
      </c>
      <c r="C623" s="85" t="s">
        <v>58</v>
      </c>
      <c r="D623" s="89">
        <v>0</v>
      </c>
      <c r="E623" s="89">
        <v>0</v>
      </c>
      <c r="F623" s="89"/>
      <c r="G623" s="89"/>
      <c r="H623" s="89"/>
      <c r="I623" s="89"/>
      <c r="J623" s="87"/>
      <c r="K623" s="87"/>
    </row>
    <row r="624" ht="15.3" customHeight="1" spans="1:11">
      <c r="A624" s="84" t="str">
        <f t="shared" si="90"/>
        <v>0</v>
      </c>
      <c r="B624" s="56">
        <v>2082804</v>
      </c>
      <c r="C624" s="85" t="s">
        <v>689</v>
      </c>
      <c r="D624" s="89">
        <v>29</v>
      </c>
      <c r="E624" s="89">
        <v>29</v>
      </c>
      <c r="F624" s="89"/>
      <c r="G624" s="89"/>
      <c r="H624" s="89"/>
      <c r="I624" s="89"/>
      <c r="J624" s="87"/>
      <c r="K624" s="87"/>
    </row>
    <row r="625" ht="15.3" customHeight="1" spans="1:11">
      <c r="A625" s="84" t="str">
        <f t="shared" si="90"/>
        <v>0</v>
      </c>
      <c r="B625" s="56">
        <v>2082805</v>
      </c>
      <c r="C625" s="85" t="s">
        <v>690</v>
      </c>
      <c r="D625" s="89">
        <v>0</v>
      </c>
      <c r="E625" s="89">
        <v>0</v>
      </c>
      <c r="F625" s="89"/>
      <c r="G625" s="89"/>
      <c r="H625" s="89"/>
      <c r="I625" s="89"/>
      <c r="J625" s="87"/>
      <c r="K625" s="87"/>
    </row>
    <row r="626" ht="15.3" customHeight="1" spans="1:11">
      <c r="A626" s="84" t="str">
        <f t="shared" si="90"/>
        <v>5</v>
      </c>
      <c r="B626" s="56">
        <v>2082850</v>
      </c>
      <c r="C626" s="85" t="s">
        <v>72</v>
      </c>
      <c r="D626" s="89">
        <v>0</v>
      </c>
      <c r="E626" s="89">
        <v>0</v>
      </c>
      <c r="F626" s="89"/>
      <c r="G626" s="89"/>
      <c r="H626" s="89"/>
      <c r="I626" s="89"/>
      <c r="J626" s="87"/>
      <c r="K626" s="87"/>
    </row>
    <row r="627" ht="15.3" customHeight="1" spans="1:11">
      <c r="A627" s="84" t="str">
        <f t="shared" si="90"/>
        <v>9</v>
      </c>
      <c r="B627" s="56">
        <v>2082899</v>
      </c>
      <c r="C627" s="85" t="s">
        <v>691</v>
      </c>
      <c r="D627" s="89">
        <v>19</v>
      </c>
      <c r="E627" s="89">
        <v>0</v>
      </c>
      <c r="F627" s="89"/>
      <c r="G627" s="89"/>
      <c r="H627" s="89">
        <v>19</v>
      </c>
      <c r="I627" s="89"/>
      <c r="J627" s="87"/>
      <c r="K627" s="87"/>
    </row>
    <row r="628" ht="15.3" customHeight="1" spans="1:11">
      <c r="A628" s="84" t="str">
        <f t="shared" si="90"/>
        <v/>
      </c>
      <c r="B628" s="56">
        <v>20830</v>
      </c>
      <c r="C628" s="85" t="s">
        <v>692</v>
      </c>
      <c r="D628" s="53">
        <f t="shared" ref="D628:I628" si="101">SUM(D629:D630)</f>
        <v>0</v>
      </c>
      <c r="E628" s="53">
        <f t="shared" si="101"/>
        <v>0</v>
      </c>
      <c r="F628" s="53">
        <f t="shared" si="101"/>
        <v>0</v>
      </c>
      <c r="G628" s="53">
        <f t="shared" si="101"/>
        <v>0</v>
      </c>
      <c r="H628" s="53">
        <f t="shared" si="101"/>
        <v>0</v>
      </c>
      <c r="I628" s="53">
        <f t="shared" si="101"/>
        <v>0</v>
      </c>
      <c r="J628" s="87"/>
      <c r="K628" s="87"/>
    </row>
    <row r="629" ht="15.3" customHeight="1" spans="1:11">
      <c r="A629" s="84" t="str">
        <f t="shared" si="90"/>
        <v>0</v>
      </c>
      <c r="B629" s="56">
        <v>2083001</v>
      </c>
      <c r="C629" s="85" t="s">
        <v>693</v>
      </c>
      <c r="D629" s="89">
        <v>0</v>
      </c>
      <c r="E629" s="89">
        <v>0</v>
      </c>
      <c r="F629" s="89"/>
      <c r="G629" s="89"/>
      <c r="H629" s="89"/>
      <c r="I629" s="89"/>
      <c r="J629" s="87"/>
      <c r="K629" s="87"/>
    </row>
    <row r="630" ht="15.3" customHeight="1" spans="1:11">
      <c r="A630" s="84" t="str">
        <f t="shared" si="90"/>
        <v>9</v>
      </c>
      <c r="B630" s="56">
        <v>2083099</v>
      </c>
      <c r="C630" s="85" t="s">
        <v>694</v>
      </c>
      <c r="D630" s="89">
        <v>0</v>
      </c>
      <c r="E630" s="89">
        <v>0</v>
      </c>
      <c r="F630" s="89"/>
      <c r="G630" s="89"/>
      <c r="H630" s="89"/>
      <c r="I630" s="89"/>
      <c r="J630" s="87"/>
      <c r="K630" s="87"/>
    </row>
    <row r="631" ht="15.3" customHeight="1" spans="1:11">
      <c r="A631" s="84" t="str">
        <f t="shared" si="90"/>
        <v>9</v>
      </c>
      <c r="B631" s="56">
        <v>2089999</v>
      </c>
      <c r="C631" s="85" t="s">
        <v>695</v>
      </c>
      <c r="D631" s="89">
        <v>0</v>
      </c>
      <c r="E631" s="89">
        <v>0</v>
      </c>
      <c r="F631" s="89"/>
      <c r="G631" s="89"/>
      <c r="H631" s="89"/>
      <c r="I631" s="89"/>
      <c r="J631" s="87"/>
      <c r="K631" s="87"/>
    </row>
    <row r="632" ht="15.3" customHeight="1" spans="1:11">
      <c r="A632" s="84" t="str">
        <f t="shared" si="90"/>
        <v/>
      </c>
      <c r="B632" s="56">
        <v>210</v>
      </c>
      <c r="C632" s="85" t="s">
        <v>696</v>
      </c>
      <c r="D632" s="53">
        <f t="shared" ref="D632:I632" si="102">SUM(D633,D638,D653,D657,D669,D673,D678,D682,D686,D689,D698,D699,D700)</f>
        <v>21369</v>
      </c>
      <c r="E632" s="53">
        <f t="shared" si="102"/>
        <v>16890</v>
      </c>
      <c r="F632" s="53">
        <f t="shared" si="102"/>
        <v>0</v>
      </c>
      <c r="G632" s="53">
        <f t="shared" si="102"/>
        <v>2979</v>
      </c>
      <c r="H632" s="53">
        <f t="shared" si="102"/>
        <v>1500</v>
      </c>
      <c r="I632" s="53">
        <f t="shared" si="102"/>
        <v>0</v>
      </c>
      <c r="J632" s="87"/>
      <c r="K632" s="87"/>
    </row>
    <row r="633" ht="15.3" customHeight="1" spans="1:11">
      <c r="A633" s="84" t="str">
        <f t="shared" si="90"/>
        <v/>
      </c>
      <c r="B633" s="56">
        <v>21001</v>
      </c>
      <c r="C633" s="85" t="s">
        <v>697</v>
      </c>
      <c r="D633" s="53">
        <f t="shared" ref="D633:I633" si="103">SUM(D634:D637)</f>
        <v>460</v>
      </c>
      <c r="E633" s="53">
        <f t="shared" si="103"/>
        <v>451</v>
      </c>
      <c r="F633" s="53">
        <f t="shared" si="103"/>
        <v>0</v>
      </c>
      <c r="G633" s="53">
        <f t="shared" si="103"/>
        <v>0</v>
      </c>
      <c r="H633" s="53">
        <f t="shared" si="103"/>
        <v>9</v>
      </c>
      <c r="I633" s="53">
        <f t="shared" si="103"/>
        <v>0</v>
      </c>
      <c r="J633" s="87"/>
      <c r="K633" s="87"/>
    </row>
    <row r="634" ht="15.3" customHeight="1" spans="1:11">
      <c r="A634" s="84" t="str">
        <f t="shared" si="90"/>
        <v>0</v>
      </c>
      <c r="B634" s="56">
        <v>2100101</v>
      </c>
      <c r="C634" s="85" t="s">
        <v>54</v>
      </c>
      <c r="D634" s="89">
        <v>284</v>
      </c>
      <c r="E634" s="89">
        <v>284</v>
      </c>
      <c r="F634" s="89"/>
      <c r="G634" s="89"/>
      <c r="H634" s="89"/>
      <c r="I634" s="89"/>
      <c r="J634" s="87"/>
      <c r="K634" s="87"/>
    </row>
    <row r="635" ht="15.3" customHeight="1" spans="1:11">
      <c r="A635" s="84" t="str">
        <f t="shared" si="90"/>
        <v>0</v>
      </c>
      <c r="B635" s="56">
        <v>2100102</v>
      </c>
      <c r="C635" s="85" t="s">
        <v>56</v>
      </c>
      <c r="D635" s="89">
        <v>7</v>
      </c>
      <c r="E635" s="89">
        <v>0</v>
      </c>
      <c r="F635" s="89"/>
      <c r="G635" s="89"/>
      <c r="H635" s="89">
        <v>7</v>
      </c>
      <c r="I635" s="89"/>
      <c r="J635" s="87"/>
      <c r="K635" s="87"/>
    </row>
    <row r="636" ht="15.3" customHeight="1" spans="1:11">
      <c r="A636" s="84" t="str">
        <f t="shared" si="90"/>
        <v>0</v>
      </c>
      <c r="B636" s="56">
        <v>2100103</v>
      </c>
      <c r="C636" s="85" t="s">
        <v>58</v>
      </c>
      <c r="D636" s="89">
        <v>0</v>
      </c>
      <c r="E636" s="89">
        <v>0</v>
      </c>
      <c r="F636" s="89"/>
      <c r="G636" s="89"/>
      <c r="H636" s="89"/>
      <c r="I636" s="89"/>
      <c r="J636" s="87"/>
      <c r="K636" s="87"/>
    </row>
    <row r="637" ht="15.3" customHeight="1" spans="1:11">
      <c r="A637" s="84" t="str">
        <f t="shared" si="90"/>
        <v>9</v>
      </c>
      <c r="B637" s="56">
        <v>2100199</v>
      </c>
      <c r="C637" s="85" t="s">
        <v>698</v>
      </c>
      <c r="D637" s="89">
        <v>169</v>
      </c>
      <c r="E637" s="89">
        <v>167</v>
      </c>
      <c r="F637" s="89"/>
      <c r="G637" s="89"/>
      <c r="H637" s="89">
        <v>2</v>
      </c>
      <c r="I637" s="89"/>
      <c r="J637" s="87"/>
      <c r="K637" s="87"/>
    </row>
    <row r="638" ht="15.3" customHeight="1" spans="1:11">
      <c r="A638" s="84" t="str">
        <f t="shared" si="90"/>
        <v/>
      </c>
      <c r="B638" s="56">
        <v>21002</v>
      </c>
      <c r="C638" s="85" t="s">
        <v>699</v>
      </c>
      <c r="D638" s="53">
        <f t="shared" ref="D638:I638" si="104">SUM(D639:D652)</f>
        <v>3540</v>
      </c>
      <c r="E638" s="53">
        <f t="shared" si="104"/>
        <v>3096</v>
      </c>
      <c r="F638" s="53">
        <f t="shared" si="104"/>
        <v>0</v>
      </c>
      <c r="G638" s="53">
        <f t="shared" si="104"/>
        <v>208</v>
      </c>
      <c r="H638" s="53">
        <f t="shared" si="104"/>
        <v>236</v>
      </c>
      <c r="I638" s="53">
        <f t="shared" si="104"/>
        <v>0</v>
      </c>
      <c r="J638" s="87"/>
      <c r="K638" s="87"/>
    </row>
    <row r="639" ht="15.3" customHeight="1" spans="1:11">
      <c r="A639" s="84" t="str">
        <f t="shared" si="90"/>
        <v>0</v>
      </c>
      <c r="B639" s="56">
        <v>2100201</v>
      </c>
      <c r="C639" s="85" t="s">
        <v>700</v>
      </c>
      <c r="D639" s="89">
        <v>2365</v>
      </c>
      <c r="E639" s="89">
        <v>2365</v>
      </c>
      <c r="F639" s="89"/>
      <c r="G639" s="89"/>
      <c r="H639" s="89"/>
      <c r="I639" s="89"/>
      <c r="J639" s="87"/>
      <c r="K639" s="87"/>
    </row>
    <row r="640" ht="15.3" customHeight="1" spans="1:11">
      <c r="A640" s="84" t="str">
        <f t="shared" si="90"/>
        <v>0</v>
      </c>
      <c r="B640" s="56">
        <v>2100202</v>
      </c>
      <c r="C640" s="85" t="s">
        <v>701</v>
      </c>
      <c r="D640" s="89">
        <v>731</v>
      </c>
      <c r="E640" s="89">
        <v>731</v>
      </c>
      <c r="F640" s="89"/>
      <c r="G640" s="89"/>
      <c r="H640" s="89"/>
      <c r="I640" s="89"/>
      <c r="J640" s="87"/>
      <c r="K640" s="87"/>
    </row>
    <row r="641" ht="15.3" customHeight="1" spans="1:11">
      <c r="A641" s="84" t="str">
        <f t="shared" si="90"/>
        <v>0</v>
      </c>
      <c r="B641" s="56">
        <v>2100203</v>
      </c>
      <c r="C641" s="85" t="s">
        <v>702</v>
      </c>
      <c r="D641" s="89">
        <v>0</v>
      </c>
      <c r="E641" s="89">
        <v>0</v>
      </c>
      <c r="F641" s="89"/>
      <c r="G641" s="89"/>
      <c r="H641" s="89"/>
      <c r="I641" s="89"/>
      <c r="J641" s="87"/>
      <c r="K641" s="87"/>
    </row>
    <row r="642" ht="15.3" customHeight="1" spans="1:11">
      <c r="A642" s="84" t="str">
        <f t="shared" si="90"/>
        <v>0</v>
      </c>
      <c r="B642" s="56">
        <v>2100204</v>
      </c>
      <c r="C642" s="85" t="s">
        <v>703</v>
      </c>
      <c r="D642" s="89">
        <v>0</v>
      </c>
      <c r="E642" s="89">
        <v>0</v>
      </c>
      <c r="F642" s="89"/>
      <c r="G642" s="89"/>
      <c r="H642" s="89"/>
      <c r="I642" s="89"/>
      <c r="J642" s="87"/>
      <c r="K642" s="87"/>
    </row>
    <row r="643" ht="15.3" customHeight="1" spans="1:11">
      <c r="A643" s="84" t="str">
        <f t="shared" si="90"/>
        <v>0</v>
      </c>
      <c r="B643" s="56">
        <v>2100205</v>
      </c>
      <c r="C643" s="85" t="s">
        <v>704</v>
      </c>
      <c r="D643" s="89">
        <v>0</v>
      </c>
      <c r="E643" s="89">
        <v>0</v>
      </c>
      <c r="F643" s="89"/>
      <c r="G643" s="89"/>
      <c r="H643" s="89"/>
      <c r="I643" s="89"/>
      <c r="J643" s="87"/>
      <c r="K643" s="87"/>
    </row>
    <row r="644" ht="15.3" customHeight="1" spans="1:11">
      <c r="A644" s="84" t="str">
        <f t="shared" si="90"/>
        <v>0</v>
      </c>
      <c r="B644" s="56">
        <v>2100206</v>
      </c>
      <c r="C644" s="85" t="s">
        <v>705</v>
      </c>
      <c r="D644" s="89">
        <v>0</v>
      </c>
      <c r="E644" s="89">
        <v>0</v>
      </c>
      <c r="F644" s="89"/>
      <c r="G644" s="89"/>
      <c r="H644" s="89"/>
      <c r="I644" s="89"/>
      <c r="J644" s="87"/>
      <c r="K644" s="87"/>
    </row>
    <row r="645" ht="15.3" customHeight="1" spans="1:11">
      <c r="A645" s="84" t="str">
        <f t="shared" si="90"/>
        <v>0</v>
      </c>
      <c r="B645" s="56">
        <v>2100207</v>
      </c>
      <c r="C645" s="85" t="s">
        <v>706</v>
      </c>
      <c r="D645" s="89">
        <v>0</v>
      </c>
      <c r="E645" s="89">
        <v>0</v>
      </c>
      <c r="F645" s="89"/>
      <c r="G645" s="89"/>
      <c r="H645" s="89"/>
      <c r="I645" s="89"/>
      <c r="J645" s="87"/>
      <c r="K645" s="87"/>
    </row>
    <row r="646" ht="15.3" customHeight="1" spans="1:11">
      <c r="A646" s="84" t="str">
        <f t="shared" ref="A646:A669" si="105">MID(B646,6,1)</f>
        <v>0</v>
      </c>
      <c r="B646" s="56">
        <v>2100208</v>
      </c>
      <c r="C646" s="85" t="s">
        <v>707</v>
      </c>
      <c r="D646" s="89">
        <v>0</v>
      </c>
      <c r="E646" s="89">
        <v>0</v>
      </c>
      <c r="F646" s="89"/>
      <c r="G646" s="89"/>
      <c r="H646" s="89"/>
      <c r="I646" s="89"/>
      <c r="J646" s="87"/>
      <c r="K646" s="87"/>
    </row>
    <row r="647" ht="15.3" customHeight="1" spans="1:11">
      <c r="A647" s="84" t="str">
        <f t="shared" si="105"/>
        <v>0</v>
      </c>
      <c r="B647" s="56">
        <v>2100209</v>
      </c>
      <c r="C647" s="85" t="s">
        <v>708</v>
      </c>
      <c r="D647" s="89">
        <v>0</v>
      </c>
      <c r="E647" s="89">
        <v>0</v>
      </c>
      <c r="F647" s="89"/>
      <c r="G647" s="89"/>
      <c r="H647" s="89"/>
      <c r="I647" s="89"/>
      <c r="J647" s="87"/>
      <c r="K647" s="87"/>
    </row>
    <row r="648" ht="15.3" customHeight="1" spans="1:11">
      <c r="A648" s="84" t="str">
        <f t="shared" si="105"/>
        <v>1</v>
      </c>
      <c r="B648" s="56">
        <v>2100210</v>
      </c>
      <c r="C648" s="85" t="s">
        <v>709</v>
      </c>
      <c r="D648" s="89">
        <v>0</v>
      </c>
      <c r="E648" s="89">
        <v>0</v>
      </c>
      <c r="F648" s="89"/>
      <c r="G648" s="89"/>
      <c r="H648" s="89"/>
      <c r="I648" s="89"/>
      <c r="J648" s="87"/>
      <c r="K648" s="87"/>
    </row>
    <row r="649" ht="15.3" customHeight="1" spans="1:11">
      <c r="A649" s="84" t="str">
        <f t="shared" si="105"/>
        <v>1</v>
      </c>
      <c r="B649" s="56">
        <v>2100211</v>
      </c>
      <c r="C649" s="85" t="s">
        <v>710</v>
      </c>
      <c r="D649" s="89">
        <v>0</v>
      </c>
      <c r="E649" s="89">
        <v>0</v>
      </c>
      <c r="F649" s="89"/>
      <c r="G649" s="89"/>
      <c r="H649" s="89"/>
      <c r="I649" s="89"/>
      <c r="J649" s="87"/>
      <c r="K649" s="87"/>
    </row>
    <row r="650" ht="15.3" customHeight="1" spans="1:11">
      <c r="A650" s="84" t="str">
        <f t="shared" si="105"/>
        <v>1</v>
      </c>
      <c r="B650" s="56">
        <v>2100212</v>
      </c>
      <c r="C650" s="85" t="s">
        <v>711</v>
      </c>
      <c r="D650" s="89">
        <v>0</v>
      </c>
      <c r="E650" s="89">
        <v>0</v>
      </c>
      <c r="F650" s="89"/>
      <c r="G650" s="89"/>
      <c r="H650" s="89"/>
      <c r="I650" s="89"/>
      <c r="J650" s="87"/>
      <c r="K650" s="87"/>
    </row>
    <row r="651" ht="15.3" customHeight="1" spans="1:11">
      <c r="A651" s="84" t="str">
        <f t="shared" si="105"/>
        <v>1</v>
      </c>
      <c r="B651" s="56">
        <v>2100213</v>
      </c>
      <c r="C651" s="85" t="s">
        <v>712</v>
      </c>
      <c r="D651" s="89">
        <v>0</v>
      </c>
      <c r="E651" s="89">
        <v>0</v>
      </c>
      <c r="F651" s="89"/>
      <c r="G651" s="89"/>
      <c r="H651" s="89"/>
      <c r="I651" s="89"/>
      <c r="J651" s="87"/>
      <c r="K651" s="87"/>
    </row>
    <row r="652" ht="15.3" customHeight="1" spans="1:11">
      <c r="A652" s="84" t="str">
        <f t="shared" si="105"/>
        <v>9</v>
      </c>
      <c r="B652" s="56">
        <v>2100299</v>
      </c>
      <c r="C652" s="85" t="s">
        <v>713</v>
      </c>
      <c r="D652" s="89">
        <v>444</v>
      </c>
      <c r="E652" s="89">
        <v>0</v>
      </c>
      <c r="F652" s="89"/>
      <c r="G652" s="89">
        <v>208</v>
      </c>
      <c r="H652" s="89">
        <v>236</v>
      </c>
      <c r="I652" s="89"/>
      <c r="J652" s="87"/>
      <c r="K652" s="87"/>
    </row>
    <row r="653" ht="15.3" customHeight="1" spans="1:11">
      <c r="A653" s="84" t="str">
        <f t="shared" si="105"/>
        <v/>
      </c>
      <c r="B653" s="56">
        <v>21003</v>
      </c>
      <c r="C653" s="85" t="s">
        <v>714</v>
      </c>
      <c r="D653" s="53">
        <f t="shared" ref="D653:I653" si="106">SUM(D654:D656)</f>
        <v>5236</v>
      </c>
      <c r="E653" s="53">
        <f t="shared" si="106"/>
        <v>4403</v>
      </c>
      <c r="F653" s="53">
        <f t="shared" si="106"/>
        <v>0</v>
      </c>
      <c r="G653" s="53">
        <f t="shared" si="106"/>
        <v>830</v>
      </c>
      <c r="H653" s="53">
        <f t="shared" si="106"/>
        <v>3</v>
      </c>
      <c r="I653" s="53">
        <f t="shared" si="106"/>
        <v>0</v>
      </c>
      <c r="J653" s="87"/>
      <c r="K653" s="87"/>
    </row>
    <row r="654" ht="15.3" customHeight="1" spans="1:11">
      <c r="A654" s="84" t="str">
        <f t="shared" si="105"/>
        <v>0</v>
      </c>
      <c r="B654" s="56">
        <v>2100301</v>
      </c>
      <c r="C654" s="85" t="s">
        <v>715</v>
      </c>
      <c r="D654" s="89">
        <v>689</v>
      </c>
      <c r="E654" s="89">
        <v>689</v>
      </c>
      <c r="F654" s="89"/>
      <c r="G654" s="89"/>
      <c r="H654" s="89">
        <v>0</v>
      </c>
      <c r="I654" s="89"/>
      <c r="J654" s="87"/>
      <c r="K654" s="87"/>
    </row>
    <row r="655" ht="15.3" customHeight="1" spans="1:11">
      <c r="A655" s="84" t="str">
        <f t="shared" si="105"/>
        <v>0</v>
      </c>
      <c r="B655" s="56">
        <v>2100302</v>
      </c>
      <c r="C655" s="85" t="s">
        <v>716</v>
      </c>
      <c r="D655" s="89">
        <v>3321</v>
      </c>
      <c r="E655" s="89">
        <v>3319</v>
      </c>
      <c r="F655" s="89"/>
      <c r="G655" s="89"/>
      <c r="H655" s="89">
        <v>2</v>
      </c>
      <c r="I655" s="89"/>
      <c r="J655" s="87"/>
      <c r="K655" s="87"/>
    </row>
    <row r="656" ht="15.3" customHeight="1" spans="1:11">
      <c r="A656" s="84" t="str">
        <f t="shared" si="105"/>
        <v>9</v>
      </c>
      <c r="B656" s="56">
        <v>2100399</v>
      </c>
      <c r="C656" s="85" t="s">
        <v>717</v>
      </c>
      <c r="D656" s="89">
        <v>1226</v>
      </c>
      <c r="E656" s="89">
        <v>395</v>
      </c>
      <c r="F656" s="89"/>
      <c r="G656" s="89">
        <v>830</v>
      </c>
      <c r="H656" s="89">
        <v>1</v>
      </c>
      <c r="I656" s="89"/>
      <c r="J656" s="87"/>
      <c r="K656" s="87"/>
    </row>
    <row r="657" ht="15.3" customHeight="1" spans="1:11">
      <c r="A657" s="84" t="str">
        <f t="shared" si="105"/>
        <v/>
      </c>
      <c r="B657" s="56">
        <v>21004</v>
      </c>
      <c r="C657" s="85" t="s">
        <v>718</v>
      </c>
      <c r="D657" s="53">
        <f t="shared" ref="D657:I657" si="107">SUM(D658:D668)</f>
        <v>3656</v>
      </c>
      <c r="E657" s="53">
        <f t="shared" si="107"/>
        <v>1501</v>
      </c>
      <c r="F657" s="53">
        <f t="shared" si="107"/>
        <v>0</v>
      </c>
      <c r="G657" s="53">
        <f t="shared" si="107"/>
        <v>1396</v>
      </c>
      <c r="H657" s="53">
        <f t="shared" si="107"/>
        <v>759</v>
      </c>
      <c r="I657" s="53">
        <f t="shared" si="107"/>
        <v>0</v>
      </c>
      <c r="J657" s="87"/>
      <c r="K657" s="87"/>
    </row>
    <row r="658" ht="15.3" customHeight="1" spans="1:11">
      <c r="A658" s="84" t="str">
        <f t="shared" si="105"/>
        <v>0</v>
      </c>
      <c r="B658" s="56">
        <v>2100401</v>
      </c>
      <c r="C658" s="85" t="s">
        <v>719</v>
      </c>
      <c r="D658" s="89">
        <v>649</v>
      </c>
      <c r="E658" s="89">
        <v>649</v>
      </c>
      <c r="F658" s="89"/>
      <c r="G658" s="89"/>
      <c r="H658" s="89"/>
      <c r="I658" s="89"/>
      <c r="J658" s="87"/>
      <c r="K658" s="87"/>
    </row>
    <row r="659" ht="15.3" customHeight="1" spans="1:11">
      <c r="A659" s="84" t="str">
        <f t="shared" si="105"/>
        <v>0</v>
      </c>
      <c r="B659" s="56">
        <v>2100402</v>
      </c>
      <c r="C659" s="85" t="s">
        <v>720</v>
      </c>
      <c r="D659" s="89">
        <v>0</v>
      </c>
      <c r="E659" s="89">
        <v>0</v>
      </c>
      <c r="F659" s="89"/>
      <c r="G659" s="89"/>
      <c r="H659" s="89"/>
      <c r="I659" s="89"/>
      <c r="J659" s="87"/>
      <c r="K659" s="87"/>
    </row>
    <row r="660" ht="15.3" customHeight="1" spans="1:11">
      <c r="A660" s="84" t="str">
        <f t="shared" si="105"/>
        <v>0</v>
      </c>
      <c r="B660" s="56">
        <v>2100403</v>
      </c>
      <c r="C660" s="85" t="s">
        <v>721</v>
      </c>
      <c r="D660" s="89">
        <v>642</v>
      </c>
      <c r="E660" s="89">
        <v>642</v>
      </c>
      <c r="F660" s="89"/>
      <c r="G660" s="89"/>
      <c r="H660" s="89"/>
      <c r="I660" s="89"/>
      <c r="J660" s="87"/>
      <c r="K660" s="87"/>
    </row>
    <row r="661" ht="15.3" customHeight="1" spans="1:11">
      <c r="A661" s="84" t="str">
        <f t="shared" si="105"/>
        <v>0</v>
      </c>
      <c r="B661" s="56">
        <v>2100404</v>
      </c>
      <c r="C661" s="85" t="s">
        <v>722</v>
      </c>
      <c r="D661" s="89">
        <v>0</v>
      </c>
      <c r="E661" s="89">
        <v>0</v>
      </c>
      <c r="F661" s="89"/>
      <c r="G661" s="89"/>
      <c r="H661" s="89"/>
      <c r="I661" s="89"/>
      <c r="J661" s="87"/>
      <c r="K661" s="87"/>
    </row>
    <row r="662" ht="15.3" customHeight="1" spans="1:11">
      <c r="A662" s="84" t="str">
        <f t="shared" si="105"/>
        <v>0</v>
      </c>
      <c r="B662" s="56">
        <v>2100405</v>
      </c>
      <c r="C662" s="85" t="s">
        <v>723</v>
      </c>
      <c r="D662" s="89">
        <v>0</v>
      </c>
      <c r="E662" s="89">
        <v>0</v>
      </c>
      <c r="F662" s="89"/>
      <c r="G662" s="89"/>
      <c r="H662" s="89"/>
      <c r="I662" s="89"/>
      <c r="J662" s="87"/>
      <c r="K662" s="87"/>
    </row>
    <row r="663" ht="15.3" customHeight="1" spans="1:11">
      <c r="A663" s="84" t="str">
        <f t="shared" si="105"/>
        <v>0</v>
      </c>
      <c r="B663" s="56">
        <v>2100406</v>
      </c>
      <c r="C663" s="85" t="s">
        <v>724</v>
      </c>
      <c r="D663" s="89">
        <v>0</v>
      </c>
      <c r="E663" s="89">
        <v>0</v>
      </c>
      <c r="F663" s="89"/>
      <c r="G663" s="89"/>
      <c r="H663" s="89"/>
      <c r="I663" s="89"/>
      <c r="J663" s="87"/>
      <c r="K663" s="87"/>
    </row>
    <row r="664" ht="15.3" customHeight="1" spans="1:11">
      <c r="A664" s="84" t="str">
        <f t="shared" si="105"/>
        <v>0</v>
      </c>
      <c r="B664" s="56">
        <v>2100407</v>
      </c>
      <c r="C664" s="85" t="s">
        <v>725</v>
      </c>
      <c r="D664" s="89">
        <v>0</v>
      </c>
      <c r="E664" s="89">
        <v>0</v>
      </c>
      <c r="F664" s="89"/>
      <c r="G664" s="89"/>
      <c r="H664" s="89"/>
      <c r="I664" s="89"/>
      <c r="J664" s="87"/>
      <c r="K664" s="87"/>
    </row>
    <row r="665" ht="15.3" customHeight="1" spans="1:11">
      <c r="A665" s="84" t="str">
        <f t="shared" si="105"/>
        <v>0</v>
      </c>
      <c r="B665" s="56">
        <v>2100408</v>
      </c>
      <c r="C665" s="85" t="s">
        <v>726</v>
      </c>
      <c r="D665" s="89">
        <v>1585</v>
      </c>
      <c r="E665" s="89">
        <v>210</v>
      </c>
      <c r="F665" s="89"/>
      <c r="G665" s="89">
        <v>1223</v>
      </c>
      <c r="H665" s="89">
        <v>152</v>
      </c>
      <c r="I665" s="89"/>
      <c r="J665" s="87"/>
      <c r="K665" s="87"/>
    </row>
    <row r="666" ht="15.3" customHeight="1" spans="1:11">
      <c r="A666" s="84" t="str">
        <f t="shared" si="105"/>
        <v>0</v>
      </c>
      <c r="B666" s="56">
        <v>2100409</v>
      </c>
      <c r="C666" s="85" t="s">
        <v>727</v>
      </c>
      <c r="D666" s="89">
        <v>429</v>
      </c>
      <c r="E666" s="89">
        <v>0</v>
      </c>
      <c r="F666" s="89"/>
      <c r="G666" s="89">
        <v>14</v>
      </c>
      <c r="H666" s="89">
        <v>415</v>
      </c>
      <c r="I666" s="89"/>
      <c r="J666" s="87"/>
      <c r="K666" s="87"/>
    </row>
    <row r="667" ht="15.3" customHeight="1" spans="1:11">
      <c r="A667" s="84" t="str">
        <f t="shared" si="105"/>
        <v>1</v>
      </c>
      <c r="B667" s="56">
        <v>2100410</v>
      </c>
      <c r="C667" s="85" t="s">
        <v>728</v>
      </c>
      <c r="D667" s="89">
        <v>192</v>
      </c>
      <c r="E667" s="89">
        <v>0</v>
      </c>
      <c r="F667" s="89"/>
      <c r="G667" s="89"/>
      <c r="H667" s="89">
        <v>192</v>
      </c>
      <c r="I667" s="89"/>
      <c r="J667" s="87"/>
      <c r="K667" s="87"/>
    </row>
    <row r="668" ht="15.3" customHeight="1" spans="1:11">
      <c r="A668" s="84" t="str">
        <f t="shared" si="105"/>
        <v>9</v>
      </c>
      <c r="B668" s="56">
        <v>2100499</v>
      </c>
      <c r="C668" s="85" t="s">
        <v>729</v>
      </c>
      <c r="D668" s="89">
        <v>159</v>
      </c>
      <c r="E668" s="89">
        <v>0</v>
      </c>
      <c r="F668" s="89"/>
      <c r="G668" s="89">
        <v>159</v>
      </c>
      <c r="H668" s="89"/>
      <c r="I668" s="89"/>
      <c r="J668" s="87"/>
      <c r="K668" s="87"/>
    </row>
    <row r="669" ht="15.3" customHeight="1" spans="1:11">
      <c r="A669" s="84" t="str">
        <f t="shared" si="105"/>
        <v/>
      </c>
      <c r="B669" s="56">
        <v>21007</v>
      </c>
      <c r="C669" s="85" t="s">
        <v>733</v>
      </c>
      <c r="D669" s="53">
        <f>SUM(D670:D672)</f>
        <v>842</v>
      </c>
      <c r="E669" s="53">
        <f t="shared" ref="E669:K669" si="108">SUM(E670:E672)</f>
        <v>348</v>
      </c>
      <c r="F669" s="53">
        <f t="shared" si="108"/>
        <v>0</v>
      </c>
      <c r="G669" s="53">
        <f t="shared" si="108"/>
        <v>317</v>
      </c>
      <c r="H669" s="53">
        <f t="shared" si="108"/>
        <v>177</v>
      </c>
      <c r="I669" s="53">
        <f t="shared" si="108"/>
        <v>0</v>
      </c>
      <c r="J669" s="53">
        <f t="shared" si="108"/>
        <v>0</v>
      </c>
      <c r="K669" s="53">
        <f t="shared" si="108"/>
        <v>0</v>
      </c>
    </row>
    <row r="670" ht="15.3" customHeight="1" spans="1:11">
      <c r="B670" s="97">
        <v>2100716</v>
      </c>
      <c r="C670" s="98" t="s">
        <v>734</v>
      </c>
      <c r="D670" s="99">
        <v>150</v>
      </c>
      <c r="E670" s="100">
        <v>150</v>
      </c>
      <c r="F670" s="100"/>
      <c r="G670" s="100"/>
      <c r="H670" s="100"/>
      <c r="I670" s="100"/>
      <c r="J670" s="101"/>
      <c r="K670" s="101"/>
    </row>
    <row r="671" ht="15.3" customHeight="1" spans="1:11">
      <c r="A671" s="84" t="str">
        <f t="shared" ref="A671:A699" si="109">MID(B671,6,1)</f>
        <v>1</v>
      </c>
      <c r="B671" s="56">
        <v>2100717</v>
      </c>
      <c r="C671" s="85" t="s">
        <v>735</v>
      </c>
      <c r="D671" s="89">
        <v>493</v>
      </c>
      <c r="E671" s="89">
        <v>-1</v>
      </c>
      <c r="F671" s="89"/>
      <c r="G671" s="89">
        <v>317</v>
      </c>
      <c r="H671" s="89">
        <v>177</v>
      </c>
      <c r="I671" s="89"/>
      <c r="J671" s="87"/>
      <c r="K671" s="87"/>
    </row>
    <row r="672" ht="15.3" customHeight="1" spans="1:11">
      <c r="A672" s="84" t="str">
        <f t="shared" si="109"/>
        <v>9</v>
      </c>
      <c r="B672" s="56">
        <v>2100799</v>
      </c>
      <c r="C672" s="85" t="s">
        <v>736</v>
      </c>
      <c r="D672" s="89">
        <v>199</v>
      </c>
      <c r="E672" s="89">
        <v>199</v>
      </c>
      <c r="F672" s="89"/>
      <c r="G672" s="89"/>
      <c r="H672" s="89"/>
      <c r="I672" s="89"/>
      <c r="J672" s="87"/>
      <c r="K672" s="87"/>
    </row>
    <row r="673" ht="15.3" customHeight="1" spans="1:11">
      <c r="A673" s="84" t="str">
        <f t="shared" si="109"/>
        <v/>
      </c>
      <c r="B673" s="56">
        <v>21011</v>
      </c>
      <c r="C673" s="85" t="s">
        <v>737</v>
      </c>
      <c r="D673" s="53">
        <f t="shared" ref="D673:I673" si="110">SUM(D674:D677)</f>
        <v>6715</v>
      </c>
      <c r="E673" s="53">
        <f t="shared" si="110"/>
        <v>6707</v>
      </c>
      <c r="F673" s="53">
        <f t="shared" si="110"/>
        <v>0</v>
      </c>
      <c r="G673" s="53">
        <f t="shared" si="110"/>
        <v>0</v>
      </c>
      <c r="H673" s="53">
        <f t="shared" si="110"/>
        <v>8</v>
      </c>
      <c r="I673" s="53">
        <f t="shared" si="110"/>
        <v>0</v>
      </c>
      <c r="J673" s="87"/>
      <c r="K673" s="87"/>
    </row>
    <row r="674" ht="15.3" customHeight="1" spans="1:11">
      <c r="A674" s="84" t="str">
        <f t="shared" si="109"/>
        <v>0</v>
      </c>
      <c r="B674" s="56">
        <v>2101101</v>
      </c>
      <c r="C674" s="85" t="s">
        <v>738</v>
      </c>
      <c r="D674" s="89">
        <v>1505</v>
      </c>
      <c r="E674" s="89">
        <v>1505</v>
      </c>
      <c r="F674" s="89"/>
      <c r="G674" s="89"/>
      <c r="H674" s="89"/>
      <c r="I674" s="89"/>
      <c r="J674" s="87"/>
      <c r="K674" s="87"/>
    </row>
    <row r="675" ht="15.3" customHeight="1" spans="1:11">
      <c r="A675" s="84" t="str">
        <f t="shared" si="109"/>
        <v>0</v>
      </c>
      <c r="B675" s="56">
        <v>2101102</v>
      </c>
      <c r="C675" s="85" t="s">
        <v>739</v>
      </c>
      <c r="D675" s="89">
        <v>3558</v>
      </c>
      <c r="E675" s="89">
        <v>3550</v>
      </c>
      <c r="F675" s="89"/>
      <c r="G675" s="89"/>
      <c r="H675" s="89">
        <v>8</v>
      </c>
      <c r="I675" s="89"/>
      <c r="J675" s="87"/>
      <c r="K675" s="87"/>
    </row>
    <row r="676" ht="15.3" customHeight="1" spans="1:11">
      <c r="A676" s="84" t="str">
        <f t="shared" si="109"/>
        <v>0</v>
      </c>
      <c r="B676" s="56">
        <v>2101103</v>
      </c>
      <c r="C676" s="85" t="s">
        <v>740</v>
      </c>
      <c r="D676" s="89">
        <v>1652</v>
      </c>
      <c r="E676" s="89">
        <v>1652</v>
      </c>
      <c r="F676" s="89"/>
      <c r="G676" s="89"/>
      <c r="H676" s="89"/>
      <c r="I676" s="89"/>
      <c r="J676" s="87"/>
      <c r="K676" s="87"/>
    </row>
    <row r="677" ht="15.3" customHeight="1" spans="1:11">
      <c r="A677" s="84" t="str">
        <f t="shared" si="109"/>
        <v>9</v>
      </c>
      <c r="B677" s="56">
        <v>2101199</v>
      </c>
      <c r="C677" s="85" t="s">
        <v>741</v>
      </c>
      <c r="D677" s="89">
        <v>0</v>
      </c>
      <c r="E677" s="89">
        <v>0</v>
      </c>
      <c r="F677" s="89"/>
      <c r="G677" s="89"/>
      <c r="H677" s="89"/>
      <c r="I677" s="89"/>
      <c r="J677" s="87"/>
      <c r="K677" s="87"/>
    </row>
    <row r="678" ht="15.3" customHeight="1" spans="1:11">
      <c r="A678" s="84" t="str">
        <f t="shared" si="109"/>
        <v/>
      </c>
      <c r="B678" s="56">
        <v>21012</v>
      </c>
      <c r="C678" s="85" t="s">
        <v>742</v>
      </c>
      <c r="D678" s="53">
        <f t="shared" ref="D678:I678" si="111">SUM(D679:D681)</f>
        <v>0</v>
      </c>
      <c r="E678" s="53">
        <f t="shared" si="111"/>
        <v>0</v>
      </c>
      <c r="F678" s="53">
        <f t="shared" si="111"/>
        <v>0</v>
      </c>
      <c r="G678" s="53">
        <f t="shared" si="111"/>
        <v>0</v>
      </c>
      <c r="H678" s="53">
        <f t="shared" si="111"/>
        <v>0</v>
      </c>
      <c r="I678" s="53">
        <f t="shared" si="111"/>
        <v>0</v>
      </c>
      <c r="J678" s="87"/>
      <c r="K678" s="87"/>
    </row>
    <row r="679" ht="15.3" customHeight="1" spans="1:11">
      <c r="A679" s="84" t="str">
        <f t="shared" si="109"/>
        <v>0</v>
      </c>
      <c r="B679" s="56">
        <v>2101201</v>
      </c>
      <c r="C679" s="85" t="s">
        <v>743</v>
      </c>
      <c r="D679" s="89">
        <v>0</v>
      </c>
      <c r="E679" s="89">
        <v>0</v>
      </c>
      <c r="F679" s="89"/>
      <c r="G679" s="89"/>
      <c r="H679" s="89"/>
      <c r="I679" s="89"/>
      <c r="J679" s="87"/>
      <c r="K679" s="87"/>
    </row>
    <row r="680" ht="15.3" customHeight="1" spans="1:11">
      <c r="A680" s="84" t="str">
        <f t="shared" si="109"/>
        <v>0</v>
      </c>
      <c r="B680" s="56">
        <v>2101202</v>
      </c>
      <c r="C680" s="85" t="s">
        <v>744</v>
      </c>
      <c r="D680" s="89">
        <v>0</v>
      </c>
      <c r="E680" s="89">
        <v>0</v>
      </c>
      <c r="F680" s="89"/>
      <c r="G680" s="89"/>
      <c r="H680" s="89"/>
      <c r="I680" s="89"/>
      <c r="J680" s="87"/>
      <c r="K680" s="87"/>
    </row>
    <row r="681" ht="15.3" customHeight="1" spans="1:11">
      <c r="A681" s="84" t="str">
        <f t="shared" si="109"/>
        <v>9</v>
      </c>
      <c r="B681" s="56">
        <v>2101299</v>
      </c>
      <c r="C681" s="85" t="s">
        <v>745</v>
      </c>
      <c r="D681" s="89">
        <v>0</v>
      </c>
      <c r="E681" s="89">
        <v>0</v>
      </c>
      <c r="F681" s="89"/>
      <c r="G681" s="89"/>
      <c r="H681" s="89"/>
      <c r="I681" s="89"/>
      <c r="J681" s="87"/>
      <c r="K681" s="87"/>
    </row>
    <row r="682" ht="15.3" customHeight="1" spans="1:11">
      <c r="A682" s="84" t="str">
        <f t="shared" si="109"/>
        <v/>
      </c>
      <c r="B682" s="56">
        <v>21013</v>
      </c>
      <c r="C682" s="85" t="s">
        <v>746</v>
      </c>
      <c r="D682" s="53">
        <f t="shared" ref="D682:I682" si="112">SUM(D683:D685)</f>
        <v>0</v>
      </c>
      <c r="E682" s="53">
        <f t="shared" si="112"/>
        <v>0</v>
      </c>
      <c r="F682" s="53">
        <f t="shared" si="112"/>
        <v>0</v>
      </c>
      <c r="G682" s="53">
        <f t="shared" si="112"/>
        <v>0</v>
      </c>
      <c r="H682" s="53">
        <f t="shared" si="112"/>
        <v>0</v>
      </c>
      <c r="I682" s="53">
        <f t="shared" si="112"/>
        <v>0</v>
      </c>
      <c r="J682" s="87"/>
      <c r="K682" s="87"/>
    </row>
    <row r="683" ht="15.3" customHeight="1" spans="1:11">
      <c r="A683" s="84" t="str">
        <f t="shared" si="109"/>
        <v>0</v>
      </c>
      <c r="B683" s="56">
        <v>2101301</v>
      </c>
      <c r="C683" s="85" t="s">
        <v>747</v>
      </c>
      <c r="D683" s="89">
        <v>0</v>
      </c>
      <c r="E683" s="89">
        <v>0</v>
      </c>
      <c r="F683" s="89"/>
      <c r="G683" s="89"/>
      <c r="H683" s="89"/>
      <c r="I683" s="89"/>
      <c r="J683" s="87"/>
      <c r="K683" s="87"/>
    </row>
    <row r="684" ht="15.3" customHeight="1" spans="1:11">
      <c r="A684" s="84" t="str">
        <f t="shared" si="109"/>
        <v>0</v>
      </c>
      <c r="B684" s="56">
        <v>2101302</v>
      </c>
      <c r="C684" s="85" t="s">
        <v>748</v>
      </c>
      <c r="D684" s="89">
        <v>0</v>
      </c>
      <c r="E684" s="89">
        <v>0</v>
      </c>
      <c r="F684" s="89"/>
      <c r="G684" s="89"/>
      <c r="H684" s="89"/>
      <c r="I684" s="89"/>
      <c r="J684" s="87"/>
      <c r="K684" s="87"/>
    </row>
    <row r="685" ht="15.3" customHeight="1" spans="1:11">
      <c r="A685" s="84" t="str">
        <f t="shared" si="109"/>
        <v>9</v>
      </c>
      <c r="B685" s="56">
        <v>2101399</v>
      </c>
      <c r="C685" s="85" t="s">
        <v>749</v>
      </c>
      <c r="D685" s="89">
        <v>0</v>
      </c>
      <c r="E685" s="89">
        <v>0</v>
      </c>
      <c r="F685" s="89"/>
      <c r="G685" s="89"/>
      <c r="H685" s="89"/>
      <c r="I685" s="89"/>
      <c r="J685" s="87"/>
      <c r="K685" s="87"/>
    </row>
    <row r="686" ht="15.3" customHeight="1" spans="1:11">
      <c r="A686" s="84" t="str">
        <f t="shared" si="109"/>
        <v/>
      </c>
      <c r="B686" s="56">
        <v>21014</v>
      </c>
      <c r="C686" s="85" t="s">
        <v>750</v>
      </c>
      <c r="D686" s="53">
        <f t="shared" ref="D686:I686" si="113">SUM(D687:D688)</f>
        <v>7</v>
      </c>
      <c r="E686" s="53">
        <f t="shared" si="113"/>
        <v>0</v>
      </c>
      <c r="F686" s="53">
        <f t="shared" si="113"/>
        <v>0</v>
      </c>
      <c r="G686" s="53">
        <f t="shared" si="113"/>
        <v>7</v>
      </c>
      <c r="H686" s="53">
        <f t="shared" si="113"/>
        <v>0</v>
      </c>
      <c r="I686" s="53">
        <f t="shared" si="113"/>
        <v>0</v>
      </c>
      <c r="J686" s="87"/>
      <c r="K686" s="87"/>
    </row>
    <row r="687" ht="15.3" customHeight="1" spans="1:11">
      <c r="A687" s="84" t="str">
        <f t="shared" si="109"/>
        <v>0</v>
      </c>
      <c r="B687" s="56">
        <v>2101401</v>
      </c>
      <c r="C687" s="85" t="s">
        <v>751</v>
      </c>
      <c r="D687" s="89">
        <v>7</v>
      </c>
      <c r="E687" s="89">
        <v>0</v>
      </c>
      <c r="F687" s="89"/>
      <c r="G687" s="89">
        <v>7</v>
      </c>
      <c r="H687" s="89">
        <v>0</v>
      </c>
      <c r="I687" s="89"/>
      <c r="J687" s="87"/>
      <c r="K687" s="87"/>
    </row>
    <row r="688" ht="15.3" customHeight="1" spans="1:11">
      <c r="A688" s="84" t="str">
        <f t="shared" si="109"/>
        <v>9</v>
      </c>
      <c r="B688" s="56">
        <v>2101499</v>
      </c>
      <c r="C688" s="85" t="s">
        <v>752</v>
      </c>
      <c r="D688" s="89">
        <v>0</v>
      </c>
      <c r="E688" s="89">
        <v>0</v>
      </c>
      <c r="F688" s="89"/>
      <c r="G688" s="89"/>
      <c r="H688" s="89"/>
      <c r="I688" s="89"/>
      <c r="J688" s="87"/>
      <c r="K688" s="87"/>
    </row>
    <row r="689" ht="15.3" customHeight="1" spans="1:11">
      <c r="A689" s="84" t="str">
        <f t="shared" si="109"/>
        <v/>
      </c>
      <c r="B689" s="56">
        <v>21015</v>
      </c>
      <c r="C689" s="85" t="s">
        <v>753</v>
      </c>
      <c r="D689" s="53">
        <f t="shared" ref="D689:I689" si="114">SUM(D690:D697)</f>
        <v>742</v>
      </c>
      <c r="E689" s="53">
        <f t="shared" si="114"/>
        <v>378</v>
      </c>
      <c r="F689" s="53">
        <f t="shared" si="114"/>
        <v>0</v>
      </c>
      <c r="G689" s="53">
        <f t="shared" si="114"/>
        <v>117</v>
      </c>
      <c r="H689" s="53">
        <f t="shared" si="114"/>
        <v>247</v>
      </c>
      <c r="I689" s="53">
        <f t="shared" si="114"/>
        <v>0</v>
      </c>
      <c r="J689" s="87"/>
      <c r="K689" s="87"/>
    </row>
    <row r="690" ht="15.3" customHeight="1" spans="1:11">
      <c r="A690" s="84" t="str">
        <f t="shared" si="109"/>
        <v>0</v>
      </c>
      <c r="B690" s="56">
        <v>2101501</v>
      </c>
      <c r="C690" s="85" t="s">
        <v>54</v>
      </c>
      <c r="D690" s="89">
        <v>100</v>
      </c>
      <c r="E690" s="89">
        <v>100</v>
      </c>
      <c r="F690" s="89"/>
      <c r="G690" s="89"/>
      <c r="H690" s="89"/>
      <c r="I690" s="89"/>
      <c r="J690" s="87"/>
      <c r="K690" s="87"/>
    </row>
    <row r="691" ht="15.3" customHeight="1" spans="1:11">
      <c r="A691" s="84" t="str">
        <f t="shared" si="109"/>
        <v>0</v>
      </c>
      <c r="B691" s="56">
        <v>2101502</v>
      </c>
      <c r="C691" s="85" t="s">
        <v>56</v>
      </c>
      <c r="D691" s="89">
        <v>0</v>
      </c>
      <c r="E691" s="89">
        <v>0</v>
      </c>
      <c r="F691" s="89"/>
      <c r="G691" s="89"/>
      <c r="H691" s="89"/>
      <c r="I691" s="89"/>
      <c r="J691" s="87"/>
      <c r="K691" s="87"/>
    </row>
    <row r="692" ht="15.3" customHeight="1" spans="1:11">
      <c r="A692" s="84" t="str">
        <f t="shared" si="109"/>
        <v>0</v>
      </c>
      <c r="B692" s="56">
        <v>2101503</v>
      </c>
      <c r="C692" s="85" t="s">
        <v>58</v>
      </c>
      <c r="D692" s="89">
        <v>0</v>
      </c>
      <c r="E692" s="89">
        <v>0</v>
      </c>
      <c r="F692" s="89"/>
      <c r="G692" s="89"/>
      <c r="H692" s="89"/>
      <c r="I692" s="89"/>
      <c r="J692" s="87"/>
      <c r="K692" s="87"/>
    </row>
    <row r="693" ht="15.3" customHeight="1" spans="1:11">
      <c r="A693" s="84" t="str">
        <f t="shared" si="109"/>
        <v>0</v>
      </c>
      <c r="B693" s="56">
        <v>2101504</v>
      </c>
      <c r="C693" s="85" t="s">
        <v>152</v>
      </c>
      <c r="D693" s="89">
        <v>0</v>
      </c>
      <c r="E693" s="89">
        <v>0</v>
      </c>
      <c r="F693" s="89"/>
      <c r="G693" s="89"/>
      <c r="H693" s="89"/>
      <c r="I693" s="89"/>
      <c r="J693" s="87"/>
      <c r="K693" s="87"/>
    </row>
    <row r="694" ht="15.3" customHeight="1" spans="1:11">
      <c r="A694" s="84" t="str">
        <f t="shared" si="109"/>
        <v>0</v>
      </c>
      <c r="B694" s="56">
        <v>2101505</v>
      </c>
      <c r="C694" s="85" t="s">
        <v>754</v>
      </c>
      <c r="D694" s="89">
        <v>364</v>
      </c>
      <c r="E694" s="89">
        <v>0</v>
      </c>
      <c r="F694" s="89"/>
      <c r="G694" s="89">
        <v>117</v>
      </c>
      <c r="H694" s="89">
        <v>247</v>
      </c>
      <c r="I694" s="89"/>
      <c r="J694" s="87"/>
      <c r="K694" s="87"/>
    </row>
    <row r="695" ht="15.3" customHeight="1" spans="1:11">
      <c r="A695" s="84" t="str">
        <f t="shared" si="109"/>
        <v>0</v>
      </c>
      <c r="B695" s="56">
        <v>2101506</v>
      </c>
      <c r="C695" s="85" t="s">
        <v>755</v>
      </c>
      <c r="D695" s="89">
        <v>0</v>
      </c>
      <c r="E695" s="89">
        <v>0</v>
      </c>
      <c r="F695" s="89"/>
      <c r="G695" s="89"/>
      <c r="H695" s="89"/>
      <c r="I695" s="89"/>
      <c r="J695" s="87"/>
      <c r="K695" s="87"/>
    </row>
    <row r="696" ht="15.3" customHeight="1" spans="1:11">
      <c r="A696" s="84" t="str">
        <f t="shared" si="109"/>
        <v>5</v>
      </c>
      <c r="B696" s="56">
        <v>2101550</v>
      </c>
      <c r="C696" s="85" t="s">
        <v>72</v>
      </c>
      <c r="D696" s="89">
        <v>278</v>
      </c>
      <c r="E696" s="89">
        <v>278</v>
      </c>
      <c r="F696" s="89"/>
      <c r="G696" s="89"/>
      <c r="H696" s="89"/>
      <c r="I696" s="89"/>
      <c r="J696" s="87"/>
      <c r="K696" s="87"/>
    </row>
    <row r="697" ht="15.3" customHeight="1" spans="1:11">
      <c r="A697" s="84" t="str">
        <f t="shared" si="109"/>
        <v>9</v>
      </c>
      <c r="B697" s="56">
        <v>2101599</v>
      </c>
      <c r="C697" s="85" t="s">
        <v>756</v>
      </c>
      <c r="D697" s="89">
        <v>0</v>
      </c>
      <c r="E697" s="89">
        <v>0</v>
      </c>
      <c r="F697" s="89"/>
      <c r="G697" s="89"/>
      <c r="H697" s="89"/>
      <c r="I697" s="89"/>
      <c r="J697" s="87"/>
      <c r="K697" s="87"/>
    </row>
    <row r="698" ht="15.3" customHeight="1" spans="1:11">
      <c r="A698" s="84" t="str">
        <f t="shared" si="109"/>
        <v/>
      </c>
      <c r="B698" s="56">
        <v>21016</v>
      </c>
      <c r="C698" s="85" t="s">
        <v>757</v>
      </c>
      <c r="D698" s="53">
        <v>6</v>
      </c>
      <c r="E698" s="53">
        <v>6</v>
      </c>
      <c r="F698" s="53"/>
      <c r="G698" s="53"/>
      <c r="H698" s="53"/>
      <c r="I698" s="53"/>
      <c r="J698" s="87"/>
      <c r="K698" s="87"/>
    </row>
    <row r="699" ht="15.3" customHeight="1" spans="1:11">
      <c r="A699" s="84" t="str">
        <f t="shared" si="109"/>
        <v/>
      </c>
      <c r="B699" s="56">
        <v>21099</v>
      </c>
      <c r="C699" s="102" t="s">
        <v>758</v>
      </c>
      <c r="D699" s="53">
        <v>34</v>
      </c>
      <c r="E699" s="53"/>
      <c r="F699" s="53"/>
      <c r="G699" s="53"/>
      <c r="H699" s="53">
        <v>34</v>
      </c>
      <c r="I699" s="53"/>
      <c r="J699" s="87"/>
      <c r="K699" s="87"/>
    </row>
    <row r="700" ht="15.3" customHeight="1" spans="1:11">
      <c r="B700" s="56">
        <v>21017</v>
      </c>
      <c r="C700" s="102" t="s">
        <v>1462</v>
      </c>
      <c r="D700" s="53">
        <f t="shared" ref="D700:I700" si="115">D701</f>
        <v>131</v>
      </c>
      <c r="E700" s="53">
        <f t="shared" si="115"/>
        <v>0</v>
      </c>
      <c r="F700" s="53">
        <f t="shared" si="115"/>
        <v>0</v>
      </c>
      <c r="G700" s="53">
        <f t="shared" si="115"/>
        <v>104</v>
      </c>
      <c r="H700" s="53">
        <f t="shared" si="115"/>
        <v>27</v>
      </c>
      <c r="I700" s="53">
        <f t="shared" si="115"/>
        <v>0</v>
      </c>
      <c r="J700" s="87"/>
      <c r="K700" s="87"/>
    </row>
    <row r="701" ht="15.3" customHeight="1" spans="1:11">
      <c r="B701" s="56">
        <v>2101704</v>
      </c>
      <c r="C701" s="102" t="s">
        <v>1463</v>
      </c>
      <c r="D701" s="53">
        <v>131</v>
      </c>
      <c r="E701" s="53"/>
      <c r="F701" s="53"/>
      <c r="G701" s="89">
        <v>104</v>
      </c>
      <c r="H701" s="53">
        <v>27</v>
      </c>
      <c r="I701" s="53"/>
      <c r="J701" s="87"/>
      <c r="K701" s="87"/>
    </row>
    <row r="702" ht="15.3" customHeight="1" spans="1:11">
      <c r="A702" s="84" t="str">
        <f t="shared" ref="A702:A765" si="116">MID(B702,6,1)</f>
        <v/>
      </c>
      <c r="B702" s="56">
        <v>211</v>
      </c>
      <c r="C702" s="102" t="s">
        <v>759</v>
      </c>
      <c r="D702" s="53">
        <f t="shared" ref="D702:I702" si="117">SUM(D703,D713,D717,D726,D733,D740,D743,D746,D747,D748,D754,D755,D756,D767)</f>
        <v>14865</v>
      </c>
      <c r="E702" s="53">
        <f t="shared" si="117"/>
        <v>5180</v>
      </c>
      <c r="F702" s="53">
        <f t="shared" si="117"/>
        <v>0</v>
      </c>
      <c r="G702" s="53">
        <f t="shared" si="117"/>
        <v>1841</v>
      </c>
      <c r="H702" s="53">
        <f t="shared" si="117"/>
        <v>7844</v>
      </c>
      <c r="I702" s="53">
        <f t="shared" si="117"/>
        <v>0</v>
      </c>
      <c r="J702" s="87"/>
      <c r="K702" s="87"/>
    </row>
    <row r="703" ht="15.3" customHeight="1" spans="1:11">
      <c r="A703" s="84" t="str">
        <f t="shared" si="116"/>
        <v/>
      </c>
      <c r="B703" s="56">
        <v>21101</v>
      </c>
      <c r="C703" s="102" t="s">
        <v>760</v>
      </c>
      <c r="D703" s="53">
        <f t="shared" ref="D703:I703" si="118">SUM(D704:D712)</f>
        <v>0</v>
      </c>
      <c r="E703" s="53">
        <f t="shared" si="118"/>
        <v>0</v>
      </c>
      <c r="F703" s="53">
        <f t="shared" si="118"/>
        <v>0</v>
      </c>
      <c r="G703" s="53">
        <f t="shared" si="118"/>
        <v>0</v>
      </c>
      <c r="H703" s="53">
        <f t="shared" si="118"/>
        <v>0</v>
      </c>
      <c r="I703" s="53">
        <f t="shared" si="118"/>
        <v>0</v>
      </c>
      <c r="J703" s="87"/>
      <c r="K703" s="87"/>
    </row>
    <row r="704" ht="15.3" customHeight="1" spans="1:11">
      <c r="A704" s="84" t="str">
        <f t="shared" si="116"/>
        <v>0</v>
      </c>
      <c r="B704" s="56">
        <v>2110101</v>
      </c>
      <c r="C704" s="102" t="s">
        <v>54</v>
      </c>
      <c r="D704" s="89">
        <v>0</v>
      </c>
      <c r="E704" s="89">
        <v>0</v>
      </c>
      <c r="F704" s="89"/>
      <c r="G704" s="89"/>
      <c r="H704" s="89"/>
      <c r="I704" s="89"/>
      <c r="J704" s="87"/>
      <c r="K704" s="87"/>
    </row>
    <row r="705" ht="15.3" customHeight="1" spans="1:11">
      <c r="A705" s="84" t="str">
        <f t="shared" si="116"/>
        <v>0</v>
      </c>
      <c r="B705" s="56">
        <v>2110102</v>
      </c>
      <c r="C705" s="102" t="s">
        <v>56</v>
      </c>
      <c r="D705" s="89">
        <v>0</v>
      </c>
      <c r="E705" s="89">
        <v>0</v>
      </c>
      <c r="F705" s="89"/>
      <c r="G705" s="89"/>
      <c r="H705" s="89"/>
      <c r="I705" s="89"/>
      <c r="J705" s="87"/>
      <c r="K705" s="87"/>
    </row>
    <row r="706" ht="15.3" customHeight="1" spans="1:11">
      <c r="A706" s="84" t="str">
        <f t="shared" si="116"/>
        <v>0</v>
      </c>
      <c r="B706" s="56">
        <v>2110103</v>
      </c>
      <c r="C706" s="102" t="s">
        <v>58</v>
      </c>
      <c r="D706" s="89">
        <v>0</v>
      </c>
      <c r="E706" s="89">
        <v>0</v>
      </c>
      <c r="F706" s="89"/>
      <c r="G706" s="89"/>
      <c r="H706" s="89"/>
      <c r="I706" s="89"/>
      <c r="J706" s="87"/>
      <c r="K706" s="87"/>
    </row>
    <row r="707" ht="15.3" customHeight="1" spans="1:11">
      <c r="A707" s="84" t="str">
        <f t="shared" si="116"/>
        <v>0</v>
      </c>
      <c r="B707" s="56">
        <v>2110104</v>
      </c>
      <c r="C707" s="102" t="s">
        <v>761</v>
      </c>
      <c r="D707" s="89">
        <v>0</v>
      </c>
      <c r="E707" s="89">
        <v>0</v>
      </c>
      <c r="F707" s="89"/>
      <c r="G707" s="89"/>
      <c r="H707" s="89"/>
      <c r="I707" s="89"/>
      <c r="J707" s="87"/>
      <c r="K707" s="87"/>
    </row>
    <row r="708" ht="15.3" customHeight="1" spans="1:11">
      <c r="A708" s="84" t="str">
        <f t="shared" si="116"/>
        <v>0</v>
      </c>
      <c r="B708" s="56">
        <v>2110105</v>
      </c>
      <c r="C708" s="102" t="s">
        <v>762</v>
      </c>
      <c r="D708" s="89">
        <v>0</v>
      </c>
      <c r="E708" s="89">
        <v>0</v>
      </c>
      <c r="F708" s="89"/>
      <c r="G708" s="89"/>
      <c r="H708" s="89"/>
      <c r="I708" s="89"/>
      <c r="J708" s="87"/>
      <c r="K708" s="87"/>
    </row>
    <row r="709" ht="15.3" customHeight="1" spans="1:11">
      <c r="A709" s="84" t="str">
        <f t="shared" si="116"/>
        <v>0</v>
      </c>
      <c r="B709" s="56">
        <v>2110106</v>
      </c>
      <c r="C709" s="102" t="s">
        <v>763</v>
      </c>
      <c r="D709" s="89">
        <v>0</v>
      </c>
      <c r="E709" s="89">
        <v>0</v>
      </c>
      <c r="F709" s="89"/>
      <c r="G709" s="89"/>
      <c r="H709" s="89"/>
      <c r="I709" s="89"/>
      <c r="J709" s="87"/>
      <c r="K709" s="87"/>
    </row>
    <row r="710" ht="15.3" customHeight="1" spans="1:11">
      <c r="A710" s="84" t="str">
        <f t="shared" si="116"/>
        <v>0</v>
      </c>
      <c r="B710" s="56">
        <v>2110107</v>
      </c>
      <c r="C710" s="102" t="s">
        <v>764</v>
      </c>
      <c r="D710" s="89">
        <v>0</v>
      </c>
      <c r="E710" s="89">
        <v>0</v>
      </c>
      <c r="F710" s="89"/>
      <c r="G710" s="89"/>
      <c r="H710" s="89"/>
      <c r="I710" s="89"/>
      <c r="J710" s="87"/>
      <c r="K710" s="87"/>
    </row>
    <row r="711" ht="15.3" customHeight="1" spans="1:11">
      <c r="A711" s="84" t="str">
        <f t="shared" si="116"/>
        <v>0</v>
      </c>
      <c r="B711" s="56">
        <v>2110108</v>
      </c>
      <c r="C711" s="102" t="s">
        <v>765</v>
      </c>
      <c r="D711" s="89">
        <v>0</v>
      </c>
      <c r="E711" s="89">
        <v>0</v>
      </c>
      <c r="F711" s="89"/>
      <c r="G711" s="89"/>
      <c r="H711" s="89"/>
      <c r="I711" s="89"/>
      <c r="J711" s="87"/>
      <c r="K711" s="87"/>
    </row>
    <row r="712" ht="15.3" customHeight="1" spans="1:11">
      <c r="A712" s="84" t="str">
        <f t="shared" si="116"/>
        <v>9</v>
      </c>
      <c r="B712" s="56">
        <v>2110199</v>
      </c>
      <c r="C712" s="102" t="s">
        <v>766</v>
      </c>
      <c r="D712" s="89">
        <v>0</v>
      </c>
      <c r="E712" s="89">
        <v>0</v>
      </c>
      <c r="F712" s="89"/>
      <c r="G712" s="89"/>
      <c r="H712" s="89"/>
      <c r="I712" s="89"/>
      <c r="J712" s="87"/>
      <c r="K712" s="87"/>
    </row>
    <row r="713" ht="15.3" customHeight="1" spans="1:11">
      <c r="A713" s="84" t="str">
        <f t="shared" si="116"/>
        <v/>
      </c>
      <c r="B713" s="56">
        <v>21102</v>
      </c>
      <c r="C713" s="102" t="s">
        <v>767</v>
      </c>
      <c r="D713" s="53">
        <f t="shared" ref="D713:I713" si="119">SUM(D714:D716)</f>
        <v>0</v>
      </c>
      <c r="E713" s="53">
        <f t="shared" si="119"/>
        <v>0</v>
      </c>
      <c r="F713" s="53">
        <f t="shared" si="119"/>
        <v>0</v>
      </c>
      <c r="G713" s="53">
        <f t="shared" si="119"/>
        <v>0</v>
      </c>
      <c r="H713" s="53">
        <f t="shared" si="119"/>
        <v>0</v>
      </c>
      <c r="I713" s="53">
        <f t="shared" si="119"/>
        <v>0</v>
      </c>
      <c r="J713" s="87"/>
      <c r="K713" s="87"/>
    </row>
    <row r="714" ht="15.3" customHeight="1" spans="1:11">
      <c r="A714" s="84" t="str">
        <f t="shared" si="116"/>
        <v>0</v>
      </c>
      <c r="B714" s="56">
        <v>2110203</v>
      </c>
      <c r="C714" s="102" t="s">
        <v>768</v>
      </c>
      <c r="D714" s="89">
        <v>0</v>
      </c>
      <c r="E714" s="89">
        <v>0</v>
      </c>
      <c r="F714" s="89"/>
      <c r="G714" s="89"/>
      <c r="H714" s="89"/>
      <c r="I714" s="89"/>
      <c r="J714" s="87"/>
      <c r="K714" s="87"/>
    </row>
    <row r="715" ht="15.3" customHeight="1" spans="1:11">
      <c r="A715" s="84" t="str">
        <f t="shared" si="116"/>
        <v>0</v>
      </c>
      <c r="B715" s="56">
        <v>2110204</v>
      </c>
      <c r="C715" s="102" t="s">
        <v>769</v>
      </c>
      <c r="D715" s="89">
        <v>0</v>
      </c>
      <c r="E715" s="89">
        <v>0</v>
      </c>
      <c r="F715" s="89"/>
      <c r="G715" s="89"/>
      <c r="H715" s="89"/>
      <c r="I715" s="89"/>
      <c r="J715" s="87"/>
      <c r="K715" s="87"/>
    </row>
    <row r="716" ht="15.3" customHeight="1" spans="1:11">
      <c r="A716" s="84" t="str">
        <f t="shared" si="116"/>
        <v>9</v>
      </c>
      <c r="B716" s="56">
        <v>2110299</v>
      </c>
      <c r="C716" s="102" t="s">
        <v>770</v>
      </c>
      <c r="D716" s="89">
        <v>0</v>
      </c>
      <c r="E716" s="89">
        <v>0</v>
      </c>
      <c r="F716" s="89"/>
      <c r="G716" s="89"/>
      <c r="H716" s="89"/>
      <c r="I716" s="89"/>
      <c r="J716" s="87"/>
      <c r="K716" s="87"/>
    </row>
    <row r="717" ht="15.3" customHeight="1" spans="1:11">
      <c r="A717" s="84" t="str">
        <f t="shared" si="116"/>
        <v/>
      </c>
      <c r="B717" s="56">
        <v>21103</v>
      </c>
      <c r="C717" s="102" t="s">
        <v>771</v>
      </c>
      <c r="D717" s="53">
        <f t="shared" ref="D717:I717" si="120">SUM(D718:D725)</f>
        <v>4521</v>
      </c>
      <c r="E717" s="53">
        <f t="shared" si="120"/>
        <v>3830</v>
      </c>
      <c r="F717" s="53">
        <f t="shared" si="120"/>
        <v>0</v>
      </c>
      <c r="G717" s="53">
        <f t="shared" si="120"/>
        <v>0</v>
      </c>
      <c r="H717" s="53">
        <f t="shared" si="120"/>
        <v>691</v>
      </c>
      <c r="I717" s="53">
        <f t="shared" si="120"/>
        <v>0</v>
      </c>
      <c r="J717" s="87"/>
      <c r="K717" s="87"/>
    </row>
    <row r="718" ht="15.3" customHeight="1" spans="1:11">
      <c r="A718" s="84" t="str">
        <f t="shared" si="116"/>
        <v>0</v>
      </c>
      <c r="B718" s="56">
        <v>2110301</v>
      </c>
      <c r="C718" s="102" t="s">
        <v>772</v>
      </c>
      <c r="D718" s="89">
        <v>691</v>
      </c>
      <c r="E718" s="89">
        <v>0</v>
      </c>
      <c r="F718" s="89"/>
      <c r="G718" s="89"/>
      <c r="H718" s="89">
        <v>691</v>
      </c>
      <c r="I718" s="89"/>
      <c r="J718" s="87"/>
      <c r="K718" s="87"/>
    </row>
    <row r="719" ht="15.3" customHeight="1" spans="1:11">
      <c r="A719" s="84" t="str">
        <f t="shared" si="116"/>
        <v>0</v>
      </c>
      <c r="B719" s="56">
        <v>2110302</v>
      </c>
      <c r="C719" s="102" t="s">
        <v>773</v>
      </c>
      <c r="D719" s="89">
        <v>3830</v>
      </c>
      <c r="E719" s="89">
        <v>3830</v>
      </c>
      <c r="F719" s="89"/>
      <c r="G719" s="89"/>
      <c r="H719" s="89"/>
      <c r="I719" s="89"/>
      <c r="J719" s="87"/>
      <c r="K719" s="87"/>
    </row>
    <row r="720" ht="15.3" customHeight="1" spans="1:11">
      <c r="A720" s="84" t="str">
        <f t="shared" si="116"/>
        <v>0</v>
      </c>
      <c r="B720" s="56">
        <v>2110303</v>
      </c>
      <c r="C720" s="102" t="s">
        <v>774</v>
      </c>
      <c r="D720" s="89">
        <v>0</v>
      </c>
      <c r="E720" s="89">
        <v>0</v>
      </c>
      <c r="F720" s="89"/>
      <c r="G720" s="89"/>
      <c r="H720" s="89"/>
      <c r="I720" s="89"/>
      <c r="J720" s="87"/>
      <c r="K720" s="87"/>
    </row>
    <row r="721" ht="15.3" customHeight="1" spans="1:11">
      <c r="A721" s="84" t="str">
        <f t="shared" si="116"/>
        <v>0</v>
      </c>
      <c r="B721" s="56">
        <v>2110304</v>
      </c>
      <c r="C721" s="102" t="s">
        <v>775</v>
      </c>
      <c r="D721" s="89">
        <v>0</v>
      </c>
      <c r="E721" s="89">
        <v>0</v>
      </c>
      <c r="F721" s="89"/>
      <c r="G721" s="89"/>
      <c r="H721" s="89"/>
      <c r="I721" s="89"/>
      <c r="J721" s="87"/>
      <c r="K721" s="87"/>
    </row>
    <row r="722" ht="15.3" customHeight="1" spans="1:11">
      <c r="A722" s="84" t="str">
        <f t="shared" si="116"/>
        <v>0</v>
      </c>
      <c r="B722" s="56">
        <v>2110305</v>
      </c>
      <c r="C722" s="102" t="s">
        <v>776</v>
      </c>
      <c r="D722" s="89">
        <v>0</v>
      </c>
      <c r="E722" s="89">
        <v>0</v>
      </c>
      <c r="F722" s="89"/>
      <c r="G722" s="89"/>
      <c r="H722" s="89"/>
      <c r="I722" s="89"/>
      <c r="J722" s="87"/>
      <c r="K722" s="87"/>
    </row>
    <row r="723" ht="15.3" customHeight="1" spans="1:11">
      <c r="A723" s="84" t="str">
        <f t="shared" si="116"/>
        <v>0</v>
      </c>
      <c r="B723" s="56">
        <v>2110306</v>
      </c>
      <c r="C723" s="102" t="s">
        <v>777</v>
      </c>
      <c r="D723" s="89">
        <v>0</v>
      </c>
      <c r="E723" s="89">
        <v>0</v>
      </c>
      <c r="F723" s="89"/>
      <c r="G723" s="89"/>
      <c r="H723" s="89"/>
      <c r="I723" s="89"/>
      <c r="J723" s="87"/>
      <c r="K723" s="87"/>
    </row>
    <row r="724" ht="15.3" customHeight="1" spans="1:11">
      <c r="A724" s="84" t="str">
        <f t="shared" si="116"/>
        <v>0</v>
      </c>
      <c r="B724" s="56">
        <v>2110307</v>
      </c>
      <c r="C724" s="102" t="s">
        <v>778</v>
      </c>
      <c r="D724" s="89">
        <v>0</v>
      </c>
      <c r="E724" s="89">
        <v>0</v>
      </c>
      <c r="F724" s="89"/>
      <c r="G724" s="89"/>
      <c r="H724" s="89"/>
      <c r="I724" s="89"/>
      <c r="J724" s="87"/>
      <c r="K724" s="87"/>
    </row>
    <row r="725" ht="15.3" customHeight="1" spans="1:11">
      <c r="A725" s="84" t="str">
        <f t="shared" si="116"/>
        <v>9</v>
      </c>
      <c r="B725" s="56">
        <v>2110399</v>
      </c>
      <c r="C725" s="102" t="s">
        <v>779</v>
      </c>
      <c r="D725" s="89">
        <v>0</v>
      </c>
      <c r="E725" s="89">
        <v>0</v>
      </c>
      <c r="F725" s="89"/>
      <c r="G725" s="89"/>
      <c r="H725" s="89"/>
      <c r="I725" s="89"/>
      <c r="J725" s="87"/>
      <c r="K725" s="87"/>
    </row>
    <row r="726" ht="15.3" customHeight="1" spans="1:11">
      <c r="A726" s="84" t="str">
        <f t="shared" si="116"/>
        <v/>
      </c>
      <c r="B726" s="56">
        <v>21104</v>
      </c>
      <c r="C726" s="102" t="s">
        <v>780</v>
      </c>
      <c r="D726" s="53">
        <f t="shared" ref="D726:I726" si="121">SUM(D727:D732)</f>
        <v>1632</v>
      </c>
      <c r="E726" s="53">
        <f t="shared" si="121"/>
        <v>550</v>
      </c>
      <c r="F726" s="53">
        <f t="shared" si="121"/>
        <v>0</v>
      </c>
      <c r="G726" s="53">
        <f t="shared" si="121"/>
        <v>780</v>
      </c>
      <c r="H726" s="53">
        <f t="shared" si="121"/>
        <v>302</v>
      </c>
      <c r="I726" s="53">
        <f t="shared" si="121"/>
        <v>0</v>
      </c>
      <c r="J726" s="87"/>
      <c r="K726" s="87"/>
    </row>
    <row r="727" ht="15.3" customHeight="1" spans="1:11">
      <c r="A727" s="84" t="str">
        <f t="shared" si="116"/>
        <v>0</v>
      </c>
      <c r="B727" s="56">
        <v>2110401</v>
      </c>
      <c r="C727" s="102" t="s">
        <v>781</v>
      </c>
      <c r="D727" s="89">
        <v>740</v>
      </c>
      <c r="E727" s="89">
        <v>0</v>
      </c>
      <c r="F727" s="89"/>
      <c r="G727" s="89">
        <v>740</v>
      </c>
      <c r="H727" s="89"/>
      <c r="I727" s="89"/>
      <c r="J727" s="87"/>
      <c r="K727" s="87"/>
    </row>
    <row r="728" ht="15.3" customHeight="1" spans="1:11">
      <c r="A728" s="84" t="str">
        <f t="shared" si="116"/>
        <v>0</v>
      </c>
      <c r="B728" s="56">
        <v>2110402</v>
      </c>
      <c r="C728" s="102" t="s">
        <v>782</v>
      </c>
      <c r="D728" s="89">
        <v>550</v>
      </c>
      <c r="E728" s="89">
        <v>550</v>
      </c>
      <c r="F728" s="89"/>
      <c r="G728" s="89"/>
      <c r="H728" s="89"/>
      <c r="I728" s="89"/>
      <c r="J728" s="87"/>
      <c r="K728" s="87"/>
    </row>
    <row r="729" ht="15.3" customHeight="1" spans="1:11">
      <c r="A729" s="84" t="str">
        <f t="shared" si="116"/>
        <v>0</v>
      </c>
      <c r="B729" s="56">
        <v>2110404</v>
      </c>
      <c r="C729" s="102" t="s">
        <v>783</v>
      </c>
      <c r="D729" s="89">
        <v>0</v>
      </c>
      <c r="E729" s="89">
        <v>0</v>
      </c>
      <c r="F729" s="89"/>
      <c r="G729" s="89"/>
      <c r="H729" s="89"/>
      <c r="I729" s="89"/>
      <c r="J729" s="87"/>
      <c r="K729" s="87"/>
    </row>
    <row r="730" ht="15.3" customHeight="1" spans="1:11">
      <c r="A730" s="84" t="str">
        <f t="shared" si="116"/>
        <v>0</v>
      </c>
      <c r="B730" s="56">
        <v>2110405</v>
      </c>
      <c r="C730" s="102" t="s">
        <v>784</v>
      </c>
      <c r="D730" s="89">
        <v>40</v>
      </c>
      <c r="E730" s="89">
        <v>0</v>
      </c>
      <c r="F730" s="89"/>
      <c r="G730" s="89"/>
      <c r="H730" s="89">
        <v>40</v>
      </c>
      <c r="I730" s="89"/>
      <c r="J730" s="87"/>
      <c r="K730" s="87"/>
    </row>
    <row r="731" ht="15.3" customHeight="1" spans="1:11">
      <c r="A731" s="84" t="str">
        <f t="shared" si="116"/>
        <v>0</v>
      </c>
      <c r="B731" s="56">
        <v>2110406</v>
      </c>
      <c r="C731" s="102" t="s">
        <v>785</v>
      </c>
      <c r="D731" s="89">
        <v>40</v>
      </c>
      <c r="E731" s="89">
        <v>0</v>
      </c>
      <c r="F731" s="89"/>
      <c r="G731" s="89">
        <v>40</v>
      </c>
      <c r="H731" s="89"/>
      <c r="I731" s="89"/>
      <c r="J731" s="87"/>
      <c r="K731" s="87"/>
    </row>
    <row r="732" ht="15.3" customHeight="1" spans="1:11">
      <c r="A732" s="84" t="str">
        <f t="shared" si="116"/>
        <v>9</v>
      </c>
      <c r="B732" s="56">
        <v>2110499</v>
      </c>
      <c r="C732" s="102" t="s">
        <v>786</v>
      </c>
      <c r="D732" s="89">
        <v>262</v>
      </c>
      <c r="E732" s="89">
        <v>0</v>
      </c>
      <c r="F732" s="89"/>
      <c r="G732" s="89"/>
      <c r="H732" s="89">
        <v>262</v>
      </c>
      <c r="I732" s="89"/>
      <c r="J732" s="87"/>
      <c r="K732" s="87"/>
    </row>
    <row r="733" ht="15.3" customHeight="1" spans="1:11">
      <c r="A733" s="84" t="str">
        <f t="shared" si="116"/>
        <v/>
      </c>
      <c r="B733" s="56">
        <v>21105</v>
      </c>
      <c r="C733" s="102" t="s">
        <v>787</v>
      </c>
      <c r="D733" s="53">
        <f t="shared" ref="D733:I733" si="122">SUM(D734:D739)</f>
        <v>228</v>
      </c>
      <c r="E733" s="53">
        <f t="shared" si="122"/>
        <v>0</v>
      </c>
      <c r="F733" s="53">
        <f t="shared" si="122"/>
        <v>0</v>
      </c>
      <c r="G733" s="53">
        <f t="shared" si="122"/>
        <v>136</v>
      </c>
      <c r="H733" s="53">
        <f t="shared" si="122"/>
        <v>92</v>
      </c>
      <c r="I733" s="53">
        <f t="shared" si="122"/>
        <v>0</v>
      </c>
      <c r="J733" s="87"/>
      <c r="K733" s="87"/>
    </row>
    <row r="734" ht="15.3" customHeight="1" spans="1:11">
      <c r="A734" s="84" t="str">
        <f t="shared" si="116"/>
        <v>0</v>
      </c>
      <c r="B734" s="56">
        <v>2110501</v>
      </c>
      <c r="C734" s="102" t="s">
        <v>788</v>
      </c>
      <c r="D734" s="89">
        <v>228</v>
      </c>
      <c r="E734" s="89">
        <v>0</v>
      </c>
      <c r="F734" s="89"/>
      <c r="G734" s="89">
        <v>136</v>
      </c>
      <c r="H734" s="89">
        <v>92</v>
      </c>
      <c r="I734" s="89"/>
      <c r="J734" s="87"/>
      <c r="K734" s="87"/>
    </row>
    <row r="735" ht="15.3" customHeight="1" spans="1:11">
      <c r="A735" s="84" t="str">
        <f t="shared" si="116"/>
        <v>0</v>
      </c>
      <c r="B735" s="56">
        <v>2110502</v>
      </c>
      <c r="C735" s="102" t="s">
        <v>789</v>
      </c>
      <c r="D735" s="89">
        <v>0</v>
      </c>
      <c r="E735" s="89">
        <v>0</v>
      </c>
      <c r="F735" s="89"/>
      <c r="G735" s="89"/>
      <c r="H735" s="89"/>
      <c r="I735" s="89"/>
      <c r="J735" s="87"/>
      <c r="K735" s="87"/>
    </row>
    <row r="736" ht="15.3" customHeight="1" spans="1:11">
      <c r="A736" s="84" t="str">
        <f t="shared" si="116"/>
        <v>0</v>
      </c>
      <c r="B736" s="56">
        <v>2110503</v>
      </c>
      <c r="C736" s="102" t="s">
        <v>790</v>
      </c>
      <c r="D736" s="89">
        <v>0</v>
      </c>
      <c r="E736" s="89">
        <v>0</v>
      </c>
      <c r="F736" s="89"/>
      <c r="G736" s="89"/>
      <c r="H736" s="89"/>
      <c r="I736" s="89"/>
      <c r="J736" s="87"/>
      <c r="K736" s="87"/>
    </row>
    <row r="737" ht="15.3" customHeight="1" spans="1:11">
      <c r="A737" s="84" t="str">
        <f t="shared" si="116"/>
        <v>0</v>
      </c>
      <c r="B737" s="56">
        <v>2110506</v>
      </c>
      <c r="C737" s="102" t="s">
        <v>791</v>
      </c>
      <c r="D737" s="89">
        <v>0</v>
      </c>
      <c r="E737" s="89">
        <v>0</v>
      </c>
      <c r="F737" s="89"/>
      <c r="G737" s="89"/>
      <c r="H737" s="89"/>
      <c r="I737" s="89"/>
      <c r="J737" s="87"/>
      <c r="K737" s="87"/>
    </row>
    <row r="738" ht="15.3" customHeight="1" spans="1:11">
      <c r="A738" s="84" t="str">
        <f t="shared" si="116"/>
        <v>0</v>
      </c>
      <c r="B738" s="56">
        <v>2110507</v>
      </c>
      <c r="C738" s="102" t="s">
        <v>792</v>
      </c>
      <c r="D738" s="89">
        <v>0</v>
      </c>
      <c r="E738" s="89">
        <v>0</v>
      </c>
      <c r="F738" s="89"/>
      <c r="G738" s="89"/>
      <c r="H738" s="89"/>
      <c r="I738" s="89"/>
      <c r="J738" s="87"/>
      <c r="K738" s="87"/>
    </row>
    <row r="739" ht="15.3" customHeight="1" spans="1:11">
      <c r="A739" s="84" t="str">
        <f t="shared" si="116"/>
        <v>9</v>
      </c>
      <c r="B739" s="56">
        <v>2110599</v>
      </c>
      <c r="C739" s="102" t="s">
        <v>793</v>
      </c>
      <c r="D739" s="89">
        <v>0</v>
      </c>
      <c r="E739" s="89">
        <v>0</v>
      </c>
      <c r="F739" s="89"/>
      <c r="G739" s="89"/>
      <c r="H739" s="89"/>
      <c r="I739" s="89"/>
      <c r="J739" s="87"/>
      <c r="K739" s="87"/>
    </row>
    <row r="740" ht="15.3" customHeight="1" spans="1:11">
      <c r="A740" s="84" t="str">
        <f t="shared" si="116"/>
        <v/>
      </c>
      <c r="B740" s="56">
        <v>21107</v>
      </c>
      <c r="C740" s="102" t="s">
        <v>800</v>
      </c>
      <c r="D740" s="53">
        <f t="shared" ref="D740:I740" si="123">SUM(D741:D742)</f>
        <v>0</v>
      </c>
      <c r="E740" s="53">
        <f t="shared" si="123"/>
        <v>0</v>
      </c>
      <c r="F740" s="53">
        <f t="shared" si="123"/>
        <v>0</v>
      </c>
      <c r="G740" s="53">
        <f t="shared" si="123"/>
        <v>0</v>
      </c>
      <c r="H740" s="53">
        <f t="shared" si="123"/>
        <v>0</v>
      </c>
      <c r="I740" s="53">
        <f t="shared" si="123"/>
        <v>0</v>
      </c>
      <c r="J740" s="87"/>
      <c r="K740" s="87"/>
    </row>
    <row r="741" ht="15.3" customHeight="1" spans="1:11">
      <c r="A741" s="84" t="str">
        <f t="shared" si="116"/>
        <v>0</v>
      </c>
      <c r="B741" s="56">
        <v>2110704</v>
      </c>
      <c r="C741" s="102" t="s">
        <v>801</v>
      </c>
      <c r="D741" s="89">
        <v>0</v>
      </c>
      <c r="E741" s="89">
        <v>0</v>
      </c>
      <c r="F741" s="89"/>
      <c r="G741" s="89"/>
      <c r="H741" s="89"/>
      <c r="I741" s="89"/>
      <c r="J741" s="87"/>
      <c r="K741" s="87"/>
    </row>
    <row r="742" ht="15.3" customHeight="1" spans="1:11">
      <c r="A742" s="84" t="str">
        <f t="shared" si="116"/>
        <v>9</v>
      </c>
      <c r="B742" s="56">
        <v>2110799</v>
      </c>
      <c r="C742" s="102" t="s">
        <v>802</v>
      </c>
      <c r="D742" s="89">
        <v>0</v>
      </c>
      <c r="E742" s="89">
        <v>0</v>
      </c>
      <c r="F742" s="89"/>
      <c r="G742" s="89"/>
      <c r="H742" s="89"/>
      <c r="I742" s="89"/>
      <c r="J742" s="87"/>
      <c r="K742" s="87"/>
    </row>
    <row r="743" ht="15.3" customHeight="1" spans="1:11">
      <c r="A743" s="84" t="str">
        <f t="shared" si="116"/>
        <v/>
      </c>
      <c r="B743" s="56">
        <v>21108</v>
      </c>
      <c r="C743" s="102" t="s">
        <v>803</v>
      </c>
      <c r="D743" s="53">
        <f t="shared" ref="D743:I743" si="124">SUM(D744:D745)</f>
        <v>0</v>
      </c>
      <c r="E743" s="53">
        <f t="shared" si="124"/>
        <v>0</v>
      </c>
      <c r="F743" s="53">
        <f t="shared" si="124"/>
        <v>0</v>
      </c>
      <c r="G743" s="53">
        <f t="shared" si="124"/>
        <v>0</v>
      </c>
      <c r="H743" s="53">
        <f t="shared" si="124"/>
        <v>0</v>
      </c>
      <c r="I743" s="53">
        <f t="shared" si="124"/>
        <v>0</v>
      </c>
      <c r="J743" s="87"/>
      <c r="K743" s="87"/>
    </row>
    <row r="744" ht="15.3" customHeight="1" spans="1:11">
      <c r="A744" s="84" t="str">
        <f t="shared" si="116"/>
        <v>0</v>
      </c>
      <c r="B744" s="56">
        <v>2110804</v>
      </c>
      <c r="C744" s="102" t="s">
        <v>804</v>
      </c>
      <c r="D744" s="89">
        <v>0</v>
      </c>
      <c r="E744" s="89">
        <v>0</v>
      </c>
      <c r="F744" s="89"/>
      <c r="G744" s="89"/>
      <c r="H744" s="89"/>
      <c r="I744" s="89"/>
      <c r="J744" s="87"/>
      <c r="K744" s="87"/>
    </row>
    <row r="745" ht="15.3" customHeight="1" spans="1:11">
      <c r="A745" s="84" t="str">
        <f t="shared" si="116"/>
        <v>9</v>
      </c>
      <c r="B745" s="56">
        <v>2110899</v>
      </c>
      <c r="C745" s="102" t="s">
        <v>805</v>
      </c>
      <c r="D745" s="89">
        <v>0</v>
      </c>
      <c r="E745" s="89">
        <v>0</v>
      </c>
      <c r="F745" s="89"/>
      <c r="G745" s="89"/>
      <c r="H745" s="89"/>
      <c r="I745" s="89"/>
      <c r="J745" s="87"/>
      <c r="K745" s="87"/>
    </row>
    <row r="746" ht="15.3" customHeight="1" spans="1:11">
      <c r="A746" s="84" t="str">
        <f t="shared" si="116"/>
        <v/>
      </c>
      <c r="B746" s="56">
        <v>21109</v>
      </c>
      <c r="C746" s="102" t="s">
        <v>806</v>
      </c>
      <c r="D746" s="53"/>
      <c r="E746" s="53"/>
      <c r="F746" s="53"/>
      <c r="G746" s="53"/>
      <c r="H746" s="53"/>
      <c r="I746" s="53"/>
      <c r="J746" s="87"/>
      <c r="K746" s="87"/>
    </row>
    <row r="747" ht="15.3" customHeight="1" spans="1:11">
      <c r="A747" s="84" t="str">
        <f t="shared" si="116"/>
        <v/>
      </c>
      <c r="B747" s="56">
        <v>21110</v>
      </c>
      <c r="C747" s="102" t="s">
        <v>807</v>
      </c>
      <c r="D747" s="53">
        <v>5</v>
      </c>
      <c r="E747" s="53"/>
      <c r="F747" s="53"/>
      <c r="G747" s="53"/>
      <c r="H747" s="53">
        <v>5</v>
      </c>
      <c r="I747" s="53"/>
      <c r="J747" s="87"/>
      <c r="K747" s="87"/>
    </row>
    <row r="748" ht="15.3" customHeight="1" spans="1:11">
      <c r="A748" s="84" t="str">
        <f t="shared" si="116"/>
        <v/>
      </c>
      <c r="B748" s="56">
        <v>21111</v>
      </c>
      <c r="C748" s="102" t="s">
        <v>808</v>
      </c>
      <c r="D748" s="53">
        <f t="shared" ref="D748:I748" si="125">SUM(D749:D753)</f>
        <v>0</v>
      </c>
      <c r="E748" s="53">
        <f t="shared" si="125"/>
        <v>0</v>
      </c>
      <c r="F748" s="53">
        <f t="shared" si="125"/>
        <v>0</v>
      </c>
      <c r="G748" s="53">
        <f t="shared" si="125"/>
        <v>0</v>
      </c>
      <c r="H748" s="53">
        <f t="shared" si="125"/>
        <v>0</v>
      </c>
      <c r="I748" s="53">
        <f t="shared" si="125"/>
        <v>0</v>
      </c>
      <c r="J748" s="87"/>
      <c r="K748" s="87"/>
    </row>
    <row r="749" ht="15.3" customHeight="1" spans="1:11">
      <c r="A749" s="84" t="str">
        <f t="shared" si="116"/>
        <v>0</v>
      </c>
      <c r="B749" s="56">
        <v>2111101</v>
      </c>
      <c r="C749" s="102" t="s">
        <v>809</v>
      </c>
      <c r="D749" s="89">
        <v>0</v>
      </c>
      <c r="E749" s="89">
        <v>0</v>
      </c>
      <c r="F749" s="89"/>
      <c r="G749" s="89"/>
      <c r="H749" s="89"/>
      <c r="I749" s="89"/>
      <c r="J749" s="87"/>
      <c r="K749" s="87"/>
    </row>
    <row r="750" ht="15.3" customHeight="1" spans="1:11">
      <c r="A750" s="84" t="str">
        <f t="shared" si="116"/>
        <v>0</v>
      </c>
      <c r="B750" s="56">
        <v>2111102</v>
      </c>
      <c r="C750" s="102" t="s">
        <v>810</v>
      </c>
      <c r="D750" s="89">
        <v>0</v>
      </c>
      <c r="E750" s="89">
        <v>0</v>
      </c>
      <c r="F750" s="89"/>
      <c r="G750" s="89"/>
      <c r="H750" s="89"/>
      <c r="I750" s="89"/>
      <c r="J750" s="87"/>
      <c r="K750" s="87"/>
    </row>
    <row r="751" ht="15.3" customHeight="1" spans="1:11">
      <c r="A751" s="84" t="str">
        <f t="shared" si="116"/>
        <v>0</v>
      </c>
      <c r="B751" s="56">
        <v>2111103</v>
      </c>
      <c r="C751" s="102" t="s">
        <v>811</v>
      </c>
      <c r="D751" s="89">
        <v>0</v>
      </c>
      <c r="E751" s="89">
        <v>0</v>
      </c>
      <c r="F751" s="89"/>
      <c r="G751" s="89"/>
      <c r="H751" s="89"/>
      <c r="I751" s="89"/>
      <c r="J751" s="87"/>
      <c r="K751" s="87"/>
    </row>
    <row r="752" ht="15.3" customHeight="1" spans="1:11">
      <c r="A752" s="84" t="str">
        <f t="shared" si="116"/>
        <v>0</v>
      </c>
      <c r="B752" s="56">
        <v>2111104</v>
      </c>
      <c r="C752" s="102" t="s">
        <v>812</v>
      </c>
      <c r="D752" s="89">
        <v>0</v>
      </c>
      <c r="E752" s="89">
        <v>0</v>
      </c>
      <c r="F752" s="89"/>
      <c r="G752" s="89"/>
      <c r="H752" s="89"/>
      <c r="I752" s="89"/>
      <c r="J752" s="87"/>
      <c r="K752" s="87"/>
    </row>
    <row r="753" ht="15.3" customHeight="1" spans="1:11">
      <c r="A753" s="84" t="str">
        <f t="shared" si="116"/>
        <v>9</v>
      </c>
      <c r="B753" s="56">
        <v>2111199</v>
      </c>
      <c r="C753" s="102" t="s">
        <v>813</v>
      </c>
      <c r="D753" s="89">
        <v>0</v>
      </c>
      <c r="E753" s="89">
        <v>0</v>
      </c>
      <c r="F753" s="89"/>
      <c r="G753" s="89"/>
      <c r="H753" s="89"/>
      <c r="I753" s="89"/>
      <c r="J753" s="87"/>
      <c r="K753" s="87"/>
    </row>
    <row r="754" ht="15.3" customHeight="1" spans="1:11">
      <c r="A754" s="84" t="str">
        <f t="shared" si="116"/>
        <v/>
      </c>
      <c r="B754" s="56">
        <v>21112</v>
      </c>
      <c r="C754" s="102" t="s">
        <v>814</v>
      </c>
      <c r="D754" s="53"/>
      <c r="E754" s="53"/>
      <c r="F754" s="53"/>
      <c r="G754" s="53"/>
      <c r="H754" s="53"/>
      <c r="I754" s="53"/>
      <c r="J754" s="87"/>
      <c r="K754" s="87"/>
    </row>
    <row r="755" ht="15.3" customHeight="1" spans="1:11">
      <c r="A755" s="84" t="str">
        <f t="shared" si="116"/>
        <v/>
      </c>
      <c r="B755" s="56">
        <v>21113</v>
      </c>
      <c r="C755" s="102" t="s">
        <v>815</v>
      </c>
      <c r="D755" s="53"/>
      <c r="E755" s="53"/>
      <c r="F755" s="53"/>
      <c r="G755" s="53"/>
      <c r="H755" s="53"/>
      <c r="I755" s="53"/>
      <c r="J755" s="87"/>
      <c r="K755" s="87"/>
    </row>
    <row r="756" ht="15.3" customHeight="1" spans="1:11">
      <c r="A756" s="84" t="str">
        <f t="shared" si="116"/>
        <v/>
      </c>
      <c r="B756" s="56">
        <v>21114</v>
      </c>
      <c r="C756" s="102" t="s">
        <v>816</v>
      </c>
      <c r="D756" s="53">
        <f t="shared" ref="D756:I756" si="126">SUM(D757:D766)</f>
        <v>0</v>
      </c>
      <c r="E756" s="53">
        <f t="shared" si="126"/>
        <v>0</v>
      </c>
      <c r="F756" s="53">
        <f t="shared" si="126"/>
        <v>0</v>
      </c>
      <c r="G756" s="53">
        <f t="shared" si="126"/>
        <v>0</v>
      </c>
      <c r="H756" s="53">
        <f t="shared" si="126"/>
        <v>0</v>
      </c>
      <c r="I756" s="53">
        <f t="shared" si="126"/>
        <v>0</v>
      </c>
      <c r="J756" s="87"/>
      <c r="K756" s="87"/>
    </row>
    <row r="757" ht="15.3" customHeight="1" spans="1:11">
      <c r="A757" s="84" t="str">
        <f t="shared" si="116"/>
        <v>0</v>
      </c>
      <c r="B757" s="56">
        <v>2111401</v>
      </c>
      <c r="C757" s="102" t="s">
        <v>54</v>
      </c>
      <c r="D757" s="89">
        <v>0</v>
      </c>
      <c r="E757" s="89">
        <v>0</v>
      </c>
      <c r="F757" s="89"/>
      <c r="G757" s="89"/>
      <c r="H757" s="89"/>
      <c r="I757" s="89"/>
      <c r="J757" s="87"/>
      <c r="K757" s="87"/>
    </row>
    <row r="758" ht="15.3" customHeight="1" spans="1:11">
      <c r="A758" s="84" t="str">
        <f t="shared" si="116"/>
        <v>0</v>
      </c>
      <c r="B758" s="56">
        <v>2111402</v>
      </c>
      <c r="C758" s="102" t="s">
        <v>56</v>
      </c>
      <c r="D758" s="89">
        <v>0</v>
      </c>
      <c r="E758" s="89">
        <v>0</v>
      </c>
      <c r="F758" s="89"/>
      <c r="G758" s="89"/>
      <c r="H758" s="89"/>
      <c r="I758" s="89"/>
      <c r="J758" s="87"/>
      <c r="K758" s="87"/>
    </row>
    <row r="759" ht="15.3" customHeight="1" spans="1:11">
      <c r="A759" s="84" t="str">
        <f t="shared" si="116"/>
        <v>0</v>
      </c>
      <c r="B759" s="56">
        <v>2111403</v>
      </c>
      <c r="C759" s="102" t="s">
        <v>58</v>
      </c>
      <c r="D759" s="89">
        <v>0</v>
      </c>
      <c r="E759" s="89">
        <v>0</v>
      </c>
      <c r="F759" s="89"/>
      <c r="G759" s="89"/>
      <c r="H759" s="89"/>
      <c r="I759" s="89"/>
      <c r="J759" s="87"/>
      <c r="K759" s="87"/>
    </row>
    <row r="760" ht="15.3" customHeight="1" spans="1:11">
      <c r="A760" s="84" t="str">
        <f t="shared" ref="A760:A823" si="127">MID(B760,6,1)</f>
        <v>0</v>
      </c>
      <c r="B760" s="56">
        <v>2111406</v>
      </c>
      <c r="C760" s="102" t="s">
        <v>817</v>
      </c>
      <c r="D760" s="89">
        <v>0</v>
      </c>
      <c r="E760" s="89">
        <v>0</v>
      </c>
      <c r="F760" s="89"/>
      <c r="G760" s="89"/>
      <c r="H760" s="89"/>
      <c r="I760" s="89"/>
      <c r="J760" s="87"/>
      <c r="K760" s="87"/>
    </row>
    <row r="761" ht="15.3" customHeight="1" spans="1:11">
      <c r="A761" s="84" t="str">
        <f t="shared" si="127"/>
        <v>0</v>
      </c>
      <c r="B761" s="56">
        <v>2111407</v>
      </c>
      <c r="C761" s="102" t="s">
        <v>818</v>
      </c>
      <c r="D761" s="89">
        <v>0</v>
      </c>
      <c r="E761" s="89">
        <v>0</v>
      </c>
      <c r="F761" s="89"/>
      <c r="G761" s="89"/>
      <c r="H761" s="89"/>
      <c r="I761" s="89"/>
      <c r="J761" s="87"/>
      <c r="K761" s="87"/>
    </row>
    <row r="762" ht="15.3" customHeight="1" spans="1:11">
      <c r="A762" s="84" t="str">
        <f t="shared" si="127"/>
        <v>0</v>
      </c>
      <c r="B762" s="56">
        <v>2111408</v>
      </c>
      <c r="C762" s="102" t="s">
        <v>819</v>
      </c>
      <c r="D762" s="89">
        <v>0</v>
      </c>
      <c r="E762" s="89">
        <v>0</v>
      </c>
      <c r="F762" s="89"/>
      <c r="G762" s="89"/>
      <c r="H762" s="89"/>
      <c r="I762" s="89"/>
      <c r="J762" s="87"/>
      <c r="K762" s="87"/>
    </row>
    <row r="763" ht="15.3" customHeight="1" spans="1:11">
      <c r="A763" s="84" t="str">
        <f t="shared" si="127"/>
        <v>1</v>
      </c>
      <c r="B763" s="56">
        <v>2111411</v>
      </c>
      <c r="C763" s="102" t="s">
        <v>152</v>
      </c>
      <c r="D763" s="89">
        <v>0</v>
      </c>
      <c r="E763" s="89">
        <v>0</v>
      </c>
      <c r="F763" s="89"/>
      <c r="G763" s="89"/>
      <c r="H763" s="89"/>
      <c r="I763" s="89"/>
      <c r="J763" s="87"/>
      <c r="K763" s="87"/>
    </row>
    <row r="764" ht="15.3" customHeight="1" spans="1:11">
      <c r="A764" s="84" t="str">
        <f t="shared" si="127"/>
        <v>1</v>
      </c>
      <c r="B764" s="56">
        <v>2111413</v>
      </c>
      <c r="C764" s="102" t="s">
        <v>820</v>
      </c>
      <c r="D764" s="89">
        <v>0</v>
      </c>
      <c r="E764" s="89">
        <v>0</v>
      </c>
      <c r="F764" s="89"/>
      <c r="G764" s="89"/>
      <c r="H764" s="89"/>
      <c r="I764" s="89"/>
      <c r="J764" s="87"/>
      <c r="K764" s="87"/>
    </row>
    <row r="765" ht="15.3" customHeight="1" spans="1:11">
      <c r="A765" s="84" t="str">
        <f t="shared" si="127"/>
        <v>5</v>
      </c>
      <c r="B765" s="56">
        <v>2111450</v>
      </c>
      <c r="C765" s="102" t="s">
        <v>72</v>
      </c>
      <c r="D765" s="89">
        <v>0</v>
      </c>
      <c r="E765" s="89">
        <v>0</v>
      </c>
      <c r="F765" s="89"/>
      <c r="G765" s="89"/>
      <c r="H765" s="89"/>
      <c r="I765" s="89"/>
      <c r="J765" s="87"/>
      <c r="K765" s="87"/>
    </row>
    <row r="766" ht="15.3" customHeight="1" spans="1:11">
      <c r="A766" s="84" t="str">
        <f t="shared" si="127"/>
        <v>9</v>
      </c>
      <c r="B766" s="56">
        <v>2111499</v>
      </c>
      <c r="C766" s="102" t="s">
        <v>821</v>
      </c>
      <c r="D766" s="89">
        <v>0</v>
      </c>
      <c r="E766" s="89">
        <v>0</v>
      </c>
      <c r="F766" s="89"/>
      <c r="G766" s="89"/>
      <c r="H766" s="89"/>
      <c r="I766" s="89"/>
      <c r="J766" s="87"/>
      <c r="K766" s="87"/>
    </row>
    <row r="767" ht="15.3" customHeight="1" spans="1:11">
      <c r="A767" s="84" t="str">
        <f t="shared" si="127"/>
        <v>9</v>
      </c>
      <c r="B767" s="56">
        <v>2119999</v>
      </c>
      <c r="C767" s="102" t="s">
        <v>822</v>
      </c>
      <c r="D767" s="89">
        <v>8479</v>
      </c>
      <c r="E767" s="89">
        <v>800</v>
      </c>
      <c r="F767" s="89"/>
      <c r="G767" s="89">
        <v>925</v>
      </c>
      <c r="H767" s="89">
        <v>6754</v>
      </c>
      <c r="I767" s="89"/>
      <c r="J767" s="87"/>
      <c r="K767" s="87"/>
    </row>
    <row r="768" ht="15.3" customHeight="1" spans="1:11">
      <c r="A768" s="84" t="str">
        <f t="shared" si="127"/>
        <v/>
      </c>
      <c r="B768" s="56">
        <v>212</v>
      </c>
      <c r="C768" s="102" t="s">
        <v>823</v>
      </c>
      <c r="D768" s="53">
        <f t="shared" ref="D768:I768" si="128">SUM(D769,D780,D781,D784,D785,D786)</f>
        <v>11444</v>
      </c>
      <c r="E768" s="53">
        <f t="shared" si="128"/>
        <v>8296</v>
      </c>
      <c r="F768" s="53">
        <f t="shared" si="128"/>
        <v>0</v>
      </c>
      <c r="G768" s="53">
        <f t="shared" si="128"/>
        <v>0</v>
      </c>
      <c r="H768" s="53">
        <f t="shared" si="128"/>
        <v>3148</v>
      </c>
      <c r="I768" s="53">
        <f t="shared" si="128"/>
        <v>0</v>
      </c>
      <c r="J768" s="87"/>
      <c r="K768" s="87"/>
    </row>
    <row r="769" ht="15.3" customHeight="1" spans="1:11">
      <c r="A769" s="84" t="str">
        <f t="shared" si="127"/>
        <v/>
      </c>
      <c r="B769" s="56">
        <v>21201</v>
      </c>
      <c r="C769" s="102" t="s">
        <v>824</v>
      </c>
      <c r="D769" s="53">
        <f t="shared" ref="D769:I769" si="129">SUM(D770:D779)</f>
        <v>1485</v>
      </c>
      <c r="E769" s="53">
        <f t="shared" si="129"/>
        <v>1485</v>
      </c>
      <c r="F769" s="53">
        <f t="shared" si="129"/>
        <v>0</v>
      </c>
      <c r="G769" s="53">
        <f t="shared" si="129"/>
        <v>0</v>
      </c>
      <c r="H769" s="53">
        <f t="shared" si="129"/>
        <v>0</v>
      </c>
      <c r="I769" s="53">
        <f t="shared" si="129"/>
        <v>0</v>
      </c>
      <c r="J769" s="87"/>
      <c r="K769" s="87"/>
    </row>
    <row r="770" ht="15.3" customHeight="1" spans="1:11">
      <c r="A770" s="84" t="str">
        <f t="shared" si="127"/>
        <v>0</v>
      </c>
      <c r="B770" s="56">
        <v>2120101</v>
      </c>
      <c r="C770" s="102" t="s">
        <v>54</v>
      </c>
      <c r="D770" s="89">
        <v>1288</v>
      </c>
      <c r="E770" s="89">
        <v>1288</v>
      </c>
      <c r="F770" s="89"/>
      <c r="G770" s="89"/>
      <c r="H770" s="89"/>
      <c r="I770" s="89"/>
      <c r="J770" s="87"/>
      <c r="K770" s="87"/>
    </row>
    <row r="771" ht="15.3" customHeight="1" spans="1:11">
      <c r="A771" s="84" t="str">
        <f t="shared" si="127"/>
        <v>0</v>
      </c>
      <c r="B771" s="56">
        <v>2120102</v>
      </c>
      <c r="C771" s="102" t="s">
        <v>56</v>
      </c>
      <c r="D771" s="89">
        <v>192</v>
      </c>
      <c r="E771" s="89">
        <v>192</v>
      </c>
      <c r="F771" s="89"/>
      <c r="G771" s="89"/>
      <c r="H771" s="89"/>
      <c r="I771" s="89"/>
      <c r="J771" s="87"/>
      <c r="K771" s="87"/>
    </row>
    <row r="772" ht="15.3" customHeight="1" spans="1:11">
      <c r="A772" s="84" t="str">
        <f t="shared" si="127"/>
        <v>0</v>
      </c>
      <c r="B772" s="56">
        <v>2120103</v>
      </c>
      <c r="C772" s="102" t="s">
        <v>58</v>
      </c>
      <c r="D772" s="89">
        <v>0</v>
      </c>
      <c r="E772" s="89">
        <v>0</v>
      </c>
      <c r="F772" s="89"/>
      <c r="G772" s="89"/>
      <c r="H772" s="89"/>
      <c r="I772" s="89"/>
      <c r="J772" s="87"/>
      <c r="K772" s="87"/>
    </row>
    <row r="773" ht="15.3" customHeight="1" spans="1:11">
      <c r="A773" s="84" t="str">
        <f t="shared" si="127"/>
        <v>0</v>
      </c>
      <c r="B773" s="56">
        <v>2120104</v>
      </c>
      <c r="C773" s="102" t="s">
        <v>825</v>
      </c>
      <c r="D773" s="89">
        <v>0</v>
      </c>
      <c r="E773" s="89">
        <v>0</v>
      </c>
      <c r="F773" s="89"/>
      <c r="G773" s="89"/>
      <c r="H773" s="89"/>
      <c r="I773" s="89"/>
      <c r="J773" s="87"/>
      <c r="K773" s="87"/>
    </row>
    <row r="774" ht="15.3" customHeight="1" spans="1:11">
      <c r="A774" s="84" t="str">
        <f t="shared" si="127"/>
        <v>0</v>
      </c>
      <c r="B774" s="56">
        <v>2120105</v>
      </c>
      <c r="C774" s="102" t="s">
        <v>826</v>
      </c>
      <c r="D774" s="89">
        <v>0</v>
      </c>
      <c r="E774" s="89">
        <v>0</v>
      </c>
      <c r="F774" s="89"/>
      <c r="G774" s="89"/>
      <c r="H774" s="89"/>
      <c r="I774" s="89"/>
      <c r="J774" s="87"/>
      <c r="K774" s="87"/>
    </row>
    <row r="775" ht="15.3" customHeight="1" spans="1:11">
      <c r="A775" s="84" t="str">
        <f t="shared" si="127"/>
        <v>0</v>
      </c>
      <c r="B775" s="56">
        <v>2120106</v>
      </c>
      <c r="C775" s="102" t="s">
        <v>827</v>
      </c>
      <c r="D775" s="89">
        <v>0</v>
      </c>
      <c r="E775" s="89">
        <v>0</v>
      </c>
      <c r="F775" s="89"/>
      <c r="G775" s="89"/>
      <c r="H775" s="89"/>
      <c r="I775" s="89"/>
      <c r="J775" s="87"/>
      <c r="K775" s="87"/>
    </row>
    <row r="776" ht="15.3" customHeight="1" spans="1:11">
      <c r="A776" s="84" t="str">
        <f t="shared" si="127"/>
        <v>0</v>
      </c>
      <c r="B776" s="56">
        <v>2120107</v>
      </c>
      <c r="C776" s="102" t="s">
        <v>828</v>
      </c>
      <c r="D776" s="89">
        <v>0</v>
      </c>
      <c r="E776" s="89">
        <v>0</v>
      </c>
      <c r="F776" s="89"/>
      <c r="G776" s="89"/>
      <c r="H776" s="89"/>
      <c r="I776" s="89"/>
      <c r="J776" s="87"/>
      <c r="K776" s="87"/>
    </row>
    <row r="777" ht="15.3" customHeight="1" spans="1:11">
      <c r="A777" s="84" t="str">
        <f t="shared" si="127"/>
        <v>0</v>
      </c>
      <c r="B777" s="56">
        <v>2120109</v>
      </c>
      <c r="C777" s="102" t="s">
        <v>829</v>
      </c>
      <c r="D777" s="89">
        <v>0</v>
      </c>
      <c r="E777" s="89">
        <v>0</v>
      </c>
      <c r="F777" s="89"/>
      <c r="G777" s="89"/>
      <c r="H777" s="89"/>
      <c r="I777" s="89"/>
      <c r="J777" s="87"/>
      <c r="K777" s="87"/>
    </row>
    <row r="778" ht="15.3" customHeight="1" spans="1:11">
      <c r="A778" s="84" t="str">
        <f t="shared" si="127"/>
        <v>1</v>
      </c>
      <c r="B778" s="56">
        <v>2120110</v>
      </c>
      <c r="C778" s="102" t="s">
        <v>830</v>
      </c>
      <c r="D778" s="89">
        <v>0</v>
      </c>
      <c r="E778" s="89">
        <v>0</v>
      </c>
      <c r="F778" s="89"/>
      <c r="G778" s="89"/>
      <c r="H778" s="89"/>
      <c r="I778" s="89"/>
      <c r="J778" s="87"/>
      <c r="K778" s="87"/>
    </row>
    <row r="779" ht="15.3" customHeight="1" spans="1:11">
      <c r="A779" s="84" t="str">
        <f t="shared" si="127"/>
        <v>9</v>
      </c>
      <c r="B779" s="56">
        <v>2120199</v>
      </c>
      <c r="C779" s="102" t="s">
        <v>831</v>
      </c>
      <c r="D779" s="89">
        <v>5</v>
      </c>
      <c r="E779" s="89">
        <v>5</v>
      </c>
      <c r="F779" s="89"/>
      <c r="G779" s="89"/>
      <c r="H779" s="89"/>
      <c r="I779" s="89"/>
      <c r="J779" s="87"/>
      <c r="K779" s="87"/>
    </row>
    <row r="780" ht="15.3" customHeight="1" spans="1:11">
      <c r="A780" s="84" t="str">
        <f t="shared" si="127"/>
        <v/>
      </c>
      <c r="B780" s="56">
        <v>21202</v>
      </c>
      <c r="C780" s="102" t="s">
        <v>832</v>
      </c>
      <c r="D780" s="53">
        <v>493</v>
      </c>
      <c r="E780" s="89">
        <v>493</v>
      </c>
      <c r="F780" s="53"/>
      <c r="G780" s="53"/>
      <c r="H780" s="53"/>
      <c r="I780" s="53"/>
      <c r="J780" s="87"/>
      <c r="K780" s="87"/>
    </row>
    <row r="781" ht="15.3" customHeight="1" spans="1:11">
      <c r="A781" s="84" t="str">
        <f t="shared" si="127"/>
        <v/>
      </c>
      <c r="B781" s="56">
        <v>21203</v>
      </c>
      <c r="C781" s="102" t="s">
        <v>833</v>
      </c>
      <c r="D781" s="53">
        <f t="shared" ref="D781:I781" si="130">SUM(D782:D783)</f>
        <v>1529</v>
      </c>
      <c r="E781" s="53">
        <f t="shared" si="130"/>
        <v>1474</v>
      </c>
      <c r="F781" s="53">
        <f t="shared" si="130"/>
        <v>0</v>
      </c>
      <c r="G781" s="53">
        <f t="shared" si="130"/>
        <v>0</v>
      </c>
      <c r="H781" s="53">
        <f t="shared" si="130"/>
        <v>55</v>
      </c>
      <c r="I781" s="53">
        <f t="shared" si="130"/>
        <v>0</v>
      </c>
      <c r="J781" s="87"/>
      <c r="K781" s="87"/>
    </row>
    <row r="782" ht="15.3" customHeight="1" spans="1:11">
      <c r="A782" s="84" t="str">
        <f t="shared" si="127"/>
        <v>0</v>
      </c>
      <c r="B782" s="56">
        <v>2120303</v>
      </c>
      <c r="C782" s="102" t="s">
        <v>834</v>
      </c>
      <c r="D782" s="89">
        <v>55</v>
      </c>
      <c r="E782" s="89">
        <v>0</v>
      </c>
      <c r="F782" s="89"/>
      <c r="G782" s="89"/>
      <c r="H782" s="89">
        <v>55</v>
      </c>
      <c r="I782" s="89"/>
      <c r="J782" s="87"/>
      <c r="K782" s="87"/>
    </row>
    <row r="783" ht="15.3" customHeight="1" spans="1:11">
      <c r="A783" s="84" t="str">
        <f t="shared" si="127"/>
        <v>9</v>
      </c>
      <c r="B783" s="56">
        <v>2120399</v>
      </c>
      <c r="C783" s="102" t="s">
        <v>835</v>
      </c>
      <c r="D783" s="89">
        <v>1474</v>
      </c>
      <c r="E783" s="89">
        <v>1474</v>
      </c>
      <c r="F783" s="89"/>
      <c r="G783" s="89"/>
      <c r="H783" s="89"/>
      <c r="I783" s="89"/>
      <c r="J783" s="87"/>
      <c r="K783" s="87"/>
    </row>
    <row r="784" ht="15.3" customHeight="1" spans="1:11">
      <c r="A784" s="84" t="str">
        <f t="shared" si="127"/>
        <v/>
      </c>
      <c r="B784" s="56">
        <v>21205</v>
      </c>
      <c r="C784" s="102" t="s">
        <v>836</v>
      </c>
      <c r="D784" s="53">
        <v>1400</v>
      </c>
      <c r="E784" s="89">
        <v>1356</v>
      </c>
      <c r="F784" s="53"/>
      <c r="G784" s="53"/>
      <c r="H784" s="53">
        <v>44</v>
      </c>
      <c r="I784" s="53"/>
      <c r="J784" s="87"/>
      <c r="K784" s="87"/>
    </row>
    <row r="785" ht="15.3" customHeight="1" spans="1:11">
      <c r="A785" s="84" t="str">
        <f t="shared" si="127"/>
        <v/>
      </c>
      <c r="B785" s="56">
        <v>21206</v>
      </c>
      <c r="C785" s="102" t="s">
        <v>837</v>
      </c>
      <c r="D785" s="53"/>
      <c r="E785" s="53"/>
      <c r="F785" s="53"/>
      <c r="G785" s="53"/>
      <c r="H785" s="53"/>
      <c r="I785" s="53"/>
      <c r="J785" s="87"/>
      <c r="K785" s="87"/>
    </row>
    <row r="786" ht="15.3" customHeight="1" spans="1:11">
      <c r="A786" s="84" t="str">
        <f t="shared" si="127"/>
        <v/>
      </c>
      <c r="B786" s="56">
        <v>21299</v>
      </c>
      <c r="C786" s="102" t="s">
        <v>838</v>
      </c>
      <c r="D786" s="53">
        <f>3560+2977</f>
        <v>6537</v>
      </c>
      <c r="E786" s="89">
        <v>3488</v>
      </c>
      <c r="F786" s="53"/>
      <c r="G786" s="53"/>
      <c r="H786" s="53">
        <f>72+2977</f>
        <v>3049</v>
      </c>
      <c r="I786" s="53"/>
      <c r="J786" s="87"/>
      <c r="K786" s="87"/>
    </row>
    <row r="787" ht="15.3" customHeight="1" spans="1:11">
      <c r="A787" s="84" t="str">
        <f t="shared" si="127"/>
        <v/>
      </c>
      <c r="B787" s="56">
        <v>213</v>
      </c>
      <c r="C787" s="102" t="s">
        <v>839</v>
      </c>
      <c r="D787" s="53">
        <f t="shared" ref="D787:I787" si="131">SUM(D788,D814,D837,D865,D876,D883,D889,D892)</f>
        <v>89898</v>
      </c>
      <c r="E787" s="53">
        <f t="shared" si="131"/>
        <v>18431</v>
      </c>
      <c r="F787" s="53">
        <f t="shared" si="131"/>
        <v>1623</v>
      </c>
      <c r="G787" s="53">
        <f t="shared" si="131"/>
        <v>38805</v>
      </c>
      <c r="H787" s="53">
        <f t="shared" si="131"/>
        <v>31039</v>
      </c>
      <c r="I787" s="53">
        <f t="shared" si="131"/>
        <v>0</v>
      </c>
      <c r="J787" s="87"/>
      <c r="K787" s="87"/>
    </row>
    <row r="788" ht="15.3" customHeight="1" spans="1:11">
      <c r="A788" s="84" t="str">
        <f t="shared" si="127"/>
        <v/>
      </c>
      <c r="B788" s="56">
        <v>21301</v>
      </c>
      <c r="C788" s="102" t="s">
        <v>840</v>
      </c>
      <c r="D788" s="53">
        <f t="shared" ref="D788:I788" si="132">SUM(D789:D813)</f>
        <v>35224</v>
      </c>
      <c r="E788" s="53">
        <f t="shared" si="132"/>
        <v>3522</v>
      </c>
      <c r="F788" s="53">
        <f t="shared" si="132"/>
        <v>0</v>
      </c>
      <c r="G788" s="53">
        <f t="shared" si="132"/>
        <v>18410</v>
      </c>
      <c r="H788" s="53">
        <f t="shared" si="132"/>
        <v>13292</v>
      </c>
      <c r="I788" s="53">
        <f t="shared" si="132"/>
        <v>0</v>
      </c>
      <c r="J788" s="87"/>
      <c r="K788" s="87"/>
    </row>
    <row r="789" ht="15.3" customHeight="1" spans="1:11">
      <c r="A789" s="84" t="str">
        <f t="shared" si="127"/>
        <v>0</v>
      </c>
      <c r="B789" s="56">
        <v>2130101</v>
      </c>
      <c r="C789" s="102" t="s">
        <v>54</v>
      </c>
      <c r="D789" s="89">
        <v>177</v>
      </c>
      <c r="E789" s="89">
        <v>177</v>
      </c>
      <c r="F789" s="89"/>
      <c r="G789" s="89"/>
      <c r="H789" s="89"/>
      <c r="I789" s="89"/>
      <c r="J789" s="87"/>
      <c r="K789" s="87"/>
    </row>
    <row r="790" ht="15.3" customHeight="1" spans="1:11">
      <c r="A790" s="84" t="str">
        <f t="shared" si="127"/>
        <v>0</v>
      </c>
      <c r="B790" s="56">
        <v>2130102</v>
      </c>
      <c r="C790" s="102" t="s">
        <v>56</v>
      </c>
      <c r="D790" s="89">
        <v>102</v>
      </c>
      <c r="E790" s="89">
        <v>27</v>
      </c>
      <c r="F790" s="89"/>
      <c r="G790" s="89"/>
      <c r="H790" s="89">
        <v>75</v>
      </c>
      <c r="I790" s="89"/>
      <c r="J790" s="87"/>
      <c r="K790" s="87"/>
    </row>
    <row r="791" ht="15.3" customHeight="1" spans="1:11">
      <c r="A791" s="84" t="str">
        <f t="shared" si="127"/>
        <v>0</v>
      </c>
      <c r="B791" s="56">
        <v>2130103</v>
      </c>
      <c r="C791" s="102" t="s">
        <v>58</v>
      </c>
      <c r="D791" s="89">
        <v>0</v>
      </c>
      <c r="E791" s="89">
        <v>0</v>
      </c>
      <c r="F791" s="89"/>
      <c r="G791" s="89"/>
      <c r="H791" s="89"/>
      <c r="I791" s="89"/>
      <c r="J791" s="87"/>
      <c r="K791" s="87"/>
    </row>
    <row r="792" ht="15.3" customHeight="1" spans="1:11">
      <c r="A792" s="84" t="str">
        <f t="shared" si="127"/>
        <v>0</v>
      </c>
      <c r="B792" s="56">
        <v>2130104</v>
      </c>
      <c r="C792" s="102" t="s">
        <v>72</v>
      </c>
      <c r="D792" s="89">
        <v>3060</v>
      </c>
      <c r="E792" s="89">
        <v>2978</v>
      </c>
      <c r="F792" s="89"/>
      <c r="G792" s="89"/>
      <c r="H792" s="89">
        <v>82</v>
      </c>
      <c r="I792" s="89"/>
      <c r="J792" s="87"/>
      <c r="K792" s="87"/>
    </row>
    <row r="793" ht="15.3" customHeight="1" spans="1:11">
      <c r="A793" s="84" t="str">
        <f t="shared" si="127"/>
        <v>0</v>
      </c>
      <c r="B793" s="56">
        <v>2130105</v>
      </c>
      <c r="C793" s="102" t="s">
        <v>841</v>
      </c>
      <c r="D793" s="89">
        <v>0</v>
      </c>
      <c r="E793" s="89">
        <v>0</v>
      </c>
      <c r="F793" s="89"/>
      <c r="G793" s="89"/>
      <c r="H793" s="89"/>
      <c r="I793" s="89"/>
      <c r="J793" s="87"/>
      <c r="K793" s="87"/>
    </row>
    <row r="794" ht="15.3" customHeight="1" spans="1:11">
      <c r="A794" s="84" t="str">
        <f t="shared" si="127"/>
        <v>0</v>
      </c>
      <c r="B794" s="56">
        <v>2130106</v>
      </c>
      <c r="C794" s="102" t="s">
        <v>842</v>
      </c>
      <c r="D794" s="89">
        <v>15</v>
      </c>
      <c r="E794" s="89">
        <v>7</v>
      </c>
      <c r="F794" s="89"/>
      <c r="G794" s="89"/>
      <c r="H794" s="89">
        <v>8</v>
      </c>
      <c r="I794" s="89"/>
      <c r="J794" s="87"/>
      <c r="K794" s="87"/>
    </row>
    <row r="795" ht="15.3" customHeight="1" spans="1:11">
      <c r="A795" s="84" t="str">
        <f t="shared" si="127"/>
        <v>0</v>
      </c>
      <c r="B795" s="56">
        <v>2130108</v>
      </c>
      <c r="C795" s="102" t="s">
        <v>843</v>
      </c>
      <c r="D795" s="89">
        <v>544</v>
      </c>
      <c r="E795" s="89">
        <v>160</v>
      </c>
      <c r="F795" s="89"/>
      <c r="G795" s="89">
        <v>364</v>
      </c>
      <c r="H795" s="89">
        <v>20</v>
      </c>
      <c r="I795" s="89"/>
      <c r="J795" s="87"/>
      <c r="K795" s="87"/>
    </row>
    <row r="796" ht="15.3" customHeight="1" spans="1:11">
      <c r="A796" s="84" t="str">
        <f t="shared" si="127"/>
        <v>0</v>
      </c>
      <c r="B796" s="56">
        <v>2130109</v>
      </c>
      <c r="C796" s="102" t="s">
        <v>844</v>
      </c>
      <c r="D796" s="89">
        <v>0</v>
      </c>
      <c r="E796" s="89">
        <v>0</v>
      </c>
      <c r="F796" s="89"/>
      <c r="G796" s="89"/>
      <c r="H796" s="89"/>
      <c r="I796" s="89"/>
      <c r="J796" s="87"/>
      <c r="K796" s="87"/>
    </row>
    <row r="797" ht="15.3" customHeight="1" spans="1:11">
      <c r="A797" s="84" t="str">
        <f t="shared" si="127"/>
        <v>1</v>
      </c>
      <c r="B797" s="56">
        <v>2130110</v>
      </c>
      <c r="C797" s="102" t="s">
        <v>845</v>
      </c>
      <c r="D797" s="89">
        <v>28</v>
      </c>
      <c r="E797" s="89">
        <v>5</v>
      </c>
      <c r="F797" s="89"/>
      <c r="G797" s="89">
        <v>23</v>
      </c>
      <c r="H797" s="89"/>
      <c r="I797" s="89"/>
      <c r="J797" s="87"/>
      <c r="K797" s="87"/>
    </row>
    <row r="798" ht="15.3" customHeight="1" spans="1:11">
      <c r="A798" s="84" t="str">
        <f t="shared" si="127"/>
        <v>1</v>
      </c>
      <c r="B798" s="56">
        <v>2130111</v>
      </c>
      <c r="C798" s="102" t="s">
        <v>846</v>
      </c>
      <c r="D798" s="89">
        <v>0</v>
      </c>
      <c r="E798" s="89">
        <v>0</v>
      </c>
      <c r="F798" s="89"/>
      <c r="G798" s="89"/>
      <c r="H798" s="89"/>
      <c r="I798" s="89"/>
      <c r="J798" s="87"/>
      <c r="K798" s="87"/>
    </row>
    <row r="799" ht="15.3" customHeight="1" spans="1:11">
      <c r="A799" s="84" t="str">
        <f t="shared" si="127"/>
        <v>1</v>
      </c>
      <c r="B799" s="56">
        <v>2130112</v>
      </c>
      <c r="C799" s="102" t="s">
        <v>847</v>
      </c>
      <c r="D799" s="89">
        <v>0</v>
      </c>
      <c r="E799" s="89">
        <v>0</v>
      </c>
      <c r="F799" s="89"/>
      <c r="G799" s="89"/>
      <c r="H799" s="89"/>
      <c r="I799" s="89"/>
      <c r="J799" s="87"/>
      <c r="K799" s="87"/>
    </row>
    <row r="800" ht="15.3" customHeight="1" spans="1:11">
      <c r="A800" s="84" t="str">
        <f t="shared" si="127"/>
        <v>1</v>
      </c>
      <c r="B800" s="56">
        <v>2130114</v>
      </c>
      <c r="C800" s="102" t="s">
        <v>848</v>
      </c>
      <c r="D800" s="89">
        <v>0</v>
      </c>
      <c r="E800" s="89">
        <v>0</v>
      </c>
      <c r="F800" s="89"/>
      <c r="G800" s="89"/>
      <c r="H800" s="89"/>
      <c r="I800" s="89"/>
      <c r="J800" s="87"/>
      <c r="K800" s="87"/>
    </row>
    <row r="801" ht="15.3" customHeight="1" spans="1:11">
      <c r="A801" s="84" t="str">
        <f t="shared" si="127"/>
        <v>1</v>
      </c>
      <c r="B801" s="56">
        <v>2130119</v>
      </c>
      <c r="C801" s="102" t="s">
        <v>849</v>
      </c>
      <c r="D801" s="89">
        <v>459</v>
      </c>
      <c r="E801" s="89">
        <v>0</v>
      </c>
      <c r="F801" s="89"/>
      <c r="G801" s="89"/>
      <c r="H801" s="89">
        <v>459</v>
      </c>
      <c r="I801" s="89"/>
      <c r="J801" s="87"/>
      <c r="K801" s="87"/>
    </row>
    <row r="802" ht="15.3" customHeight="1" spans="1:11">
      <c r="A802" s="84" t="str">
        <f t="shared" si="127"/>
        <v>2</v>
      </c>
      <c r="B802" s="56">
        <v>2130120</v>
      </c>
      <c r="C802" s="102" t="s">
        <v>850</v>
      </c>
      <c r="D802" s="89">
        <v>3804</v>
      </c>
      <c r="E802" s="89">
        <v>0</v>
      </c>
      <c r="F802" s="89"/>
      <c r="G802" s="89">
        <v>3804</v>
      </c>
      <c r="H802" s="89"/>
      <c r="I802" s="89"/>
      <c r="J802" s="87"/>
      <c r="K802" s="87"/>
    </row>
    <row r="803" ht="15.3" customHeight="1" spans="1:11">
      <c r="A803" s="84" t="str">
        <f t="shared" si="127"/>
        <v>2</v>
      </c>
      <c r="B803" s="56">
        <v>2130121</v>
      </c>
      <c r="C803" s="102" t="s">
        <v>851</v>
      </c>
      <c r="D803" s="89">
        <v>0</v>
      </c>
      <c r="E803" s="89">
        <v>0</v>
      </c>
      <c r="F803" s="89"/>
      <c r="G803" s="89"/>
      <c r="H803" s="89"/>
      <c r="I803" s="89"/>
      <c r="J803" s="87"/>
      <c r="K803" s="87"/>
    </row>
    <row r="804" ht="15.3" customHeight="1" spans="1:11">
      <c r="A804" s="84" t="str">
        <f t="shared" si="127"/>
        <v>2</v>
      </c>
      <c r="B804" s="56">
        <v>2130122</v>
      </c>
      <c r="C804" s="102" t="s">
        <v>852</v>
      </c>
      <c r="D804" s="89">
        <v>12061</v>
      </c>
      <c r="E804" s="89">
        <v>108</v>
      </c>
      <c r="F804" s="89"/>
      <c r="G804" s="89">
        <v>8912</v>
      </c>
      <c r="H804" s="89">
        <v>3041</v>
      </c>
      <c r="I804" s="89"/>
      <c r="J804" s="87"/>
      <c r="K804" s="87"/>
    </row>
    <row r="805" ht="15.3" customHeight="1" spans="1:11">
      <c r="A805" s="84" t="str">
        <f t="shared" si="127"/>
        <v>2</v>
      </c>
      <c r="B805" s="56">
        <v>2130124</v>
      </c>
      <c r="C805" s="102" t="s">
        <v>853</v>
      </c>
      <c r="D805" s="89">
        <v>1205</v>
      </c>
      <c r="E805" s="89">
        <v>0</v>
      </c>
      <c r="F805" s="89"/>
      <c r="G805" s="89">
        <v>1205</v>
      </c>
      <c r="H805" s="89"/>
      <c r="I805" s="89"/>
      <c r="J805" s="87"/>
      <c r="K805" s="87"/>
    </row>
    <row r="806" ht="15.3" customHeight="1" spans="1:11">
      <c r="A806" s="84" t="str">
        <f t="shared" si="127"/>
        <v>2</v>
      </c>
      <c r="B806" s="56">
        <v>2130125</v>
      </c>
      <c r="C806" s="102" t="s">
        <v>854</v>
      </c>
      <c r="D806" s="89">
        <v>0</v>
      </c>
      <c r="E806" s="89">
        <v>0</v>
      </c>
      <c r="F806" s="89"/>
      <c r="G806" s="89"/>
      <c r="H806" s="89"/>
      <c r="I806" s="89"/>
      <c r="J806" s="87"/>
      <c r="K806" s="87"/>
    </row>
    <row r="807" ht="15.3" customHeight="1" spans="1:11">
      <c r="A807" s="84" t="str">
        <f t="shared" si="127"/>
        <v>2</v>
      </c>
      <c r="B807" s="56">
        <v>2130126</v>
      </c>
      <c r="C807" s="102" t="s">
        <v>855</v>
      </c>
      <c r="D807" s="89">
        <v>199</v>
      </c>
      <c r="E807" s="89">
        <v>0</v>
      </c>
      <c r="F807" s="89"/>
      <c r="G807" s="89">
        <v>75</v>
      </c>
      <c r="H807" s="89">
        <v>124</v>
      </c>
      <c r="I807" s="89"/>
      <c r="J807" s="87"/>
      <c r="K807" s="87"/>
    </row>
    <row r="808" ht="15.3" customHeight="1" spans="1:11">
      <c r="A808" s="84" t="str">
        <f t="shared" si="127"/>
        <v>3</v>
      </c>
      <c r="B808" s="56">
        <v>2130135</v>
      </c>
      <c r="C808" s="102" t="s">
        <v>856</v>
      </c>
      <c r="D808" s="89">
        <v>3416</v>
      </c>
      <c r="E808" s="89">
        <v>15</v>
      </c>
      <c r="F808" s="89"/>
      <c r="G808" s="89">
        <v>1277</v>
      </c>
      <c r="H808" s="89">
        <v>2124</v>
      </c>
      <c r="I808" s="89"/>
      <c r="J808" s="87"/>
      <c r="K808" s="87"/>
    </row>
    <row r="809" ht="15.3" customHeight="1" spans="1:11">
      <c r="A809" s="84" t="str">
        <f t="shared" si="127"/>
        <v>4</v>
      </c>
      <c r="B809" s="56">
        <v>2130142</v>
      </c>
      <c r="C809" s="102" t="s">
        <v>857</v>
      </c>
      <c r="D809" s="89">
        <v>2219</v>
      </c>
      <c r="E809" s="89">
        <v>30</v>
      </c>
      <c r="F809" s="89"/>
      <c r="G809" s="89"/>
      <c r="H809" s="89">
        <v>2189</v>
      </c>
      <c r="I809" s="89"/>
      <c r="J809" s="87"/>
      <c r="K809" s="87"/>
    </row>
    <row r="810" ht="15.3" customHeight="1" spans="1:11">
      <c r="A810" s="84" t="str">
        <f t="shared" si="127"/>
        <v>4</v>
      </c>
      <c r="B810" s="56">
        <v>2130148</v>
      </c>
      <c r="C810" s="102" t="s">
        <v>858</v>
      </c>
      <c r="D810" s="89">
        <v>0</v>
      </c>
      <c r="E810" s="89">
        <v>0</v>
      </c>
      <c r="F810" s="89"/>
      <c r="G810" s="89"/>
      <c r="H810" s="89"/>
      <c r="I810" s="89"/>
      <c r="J810" s="87"/>
      <c r="K810" s="87"/>
    </row>
    <row r="811" ht="15.3" customHeight="1" spans="1:11">
      <c r="A811" s="84" t="str">
        <f t="shared" si="127"/>
        <v>5</v>
      </c>
      <c r="B811" s="56">
        <v>2130152</v>
      </c>
      <c r="C811" s="102" t="s">
        <v>859</v>
      </c>
      <c r="D811" s="89">
        <v>0</v>
      </c>
      <c r="E811" s="89">
        <v>0</v>
      </c>
      <c r="F811" s="89"/>
      <c r="G811" s="89"/>
      <c r="H811" s="89"/>
      <c r="I811" s="89"/>
      <c r="J811" s="87"/>
      <c r="K811" s="87"/>
    </row>
    <row r="812" ht="15.3" customHeight="1" spans="1:11">
      <c r="A812" s="84" t="str">
        <f t="shared" si="127"/>
        <v>5</v>
      </c>
      <c r="B812" s="56">
        <v>2130153</v>
      </c>
      <c r="C812" s="102" t="s">
        <v>860</v>
      </c>
      <c r="D812" s="89">
        <v>7320</v>
      </c>
      <c r="E812" s="89">
        <v>0</v>
      </c>
      <c r="F812" s="89"/>
      <c r="G812" s="89">
        <v>2750</v>
      </c>
      <c r="H812" s="89">
        <v>4570</v>
      </c>
      <c r="I812" s="89"/>
      <c r="J812" s="87"/>
      <c r="K812" s="87"/>
    </row>
    <row r="813" ht="15.3" customHeight="1" spans="1:11">
      <c r="A813" s="84" t="str">
        <f t="shared" si="127"/>
        <v>9</v>
      </c>
      <c r="B813" s="56">
        <v>2130199</v>
      </c>
      <c r="C813" s="102" t="s">
        <v>861</v>
      </c>
      <c r="D813" s="89">
        <v>615</v>
      </c>
      <c r="E813" s="89">
        <v>15</v>
      </c>
      <c r="F813" s="89"/>
      <c r="G813" s="89"/>
      <c r="H813" s="89">
        <v>600</v>
      </c>
      <c r="I813" s="89"/>
      <c r="J813" s="87"/>
      <c r="K813" s="87"/>
    </row>
    <row r="814" ht="15.3" customHeight="1" spans="1:11">
      <c r="A814" s="84" t="str">
        <f t="shared" si="127"/>
        <v/>
      </c>
      <c r="B814" s="56">
        <v>21302</v>
      </c>
      <c r="C814" s="102" t="s">
        <v>862</v>
      </c>
      <c r="D814" s="53">
        <f t="shared" ref="D814:I814" si="133">SUM(D815:D836)</f>
        <v>4405</v>
      </c>
      <c r="E814" s="53">
        <f t="shared" si="133"/>
        <v>558</v>
      </c>
      <c r="F814" s="53">
        <f t="shared" si="133"/>
        <v>0</v>
      </c>
      <c r="G814" s="53">
        <f t="shared" si="133"/>
        <v>702</v>
      </c>
      <c r="H814" s="53">
        <f t="shared" si="133"/>
        <v>3145</v>
      </c>
      <c r="I814" s="53">
        <f t="shared" si="133"/>
        <v>0</v>
      </c>
      <c r="J814" s="87"/>
      <c r="K814" s="87"/>
    </row>
    <row r="815" ht="15.3" customHeight="1" spans="1:11">
      <c r="A815" s="84" t="str">
        <f t="shared" si="127"/>
        <v>0</v>
      </c>
      <c r="B815" s="56">
        <v>2130201</v>
      </c>
      <c r="C815" s="102" t="s">
        <v>54</v>
      </c>
      <c r="D815" s="89">
        <v>0</v>
      </c>
      <c r="E815" s="89">
        <v>0</v>
      </c>
      <c r="F815" s="89"/>
      <c r="G815" s="89"/>
      <c r="H815" s="89"/>
      <c r="I815" s="89"/>
      <c r="J815" s="87"/>
      <c r="K815" s="87"/>
    </row>
    <row r="816" ht="15.3" customHeight="1" spans="1:11">
      <c r="A816" s="84" t="str">
        <f t="shared" si="127"/>
        <v>0</v>
      </c>
      <c r="B816" s="56">
        <v>2130202</v>
      </c>
      <c r="C816" s="102" t="s">
        <v>56</v>
      </c>
      <c r="D816" s="89">
        <v>0</v>
      </c>
      <c r="E816" s="89">
        <v>0</v>
      </c>
      <c r="F816" s="89"/>
      <c r="G816" s="89"/>
      <c r="H816" s="89"/>
      <c r="I816" s="89"/>
      <c r="J816" s="87"/>
      <c r="K816" s="87"/>
    </row>
    <row r="817" ht="15.3" customHeight="1" spans="1:11">
      <c r="A817" s="84" t="str">
        <f t="shared" si="127"/>
        <v>0</v>
      </c>
      <c r="B817" s="56">
        <v>2130203</v>
      </c>
      <c r="C817" s="102" t="s">
        <v>58</v>
      </c>
      <c r="D817" s="89">
        <v>0</v>
      </c>
      <c r="E817" s="89">
        <v>0</v>
      </c>
      <c r="F817" s="89"/>
      <c r="G817" s="89"/>
      <c r="H817" s="89"/>
      <c r="I817" s="89"/>
      <c r="J817" s="87"/>
      <c r="K817" s="87"/>
    </row>
    <row r="818" ht="15.3" customHeight="1" spans="1:11">
      <c r="A818" s="84" t="str">
        <f t="shared" si="127"/>
        <v>0</v>
      </c>
      <c r="B818" s="56">
        <v>2130204</v>
      </c>
      <c r="C818" s="102" t="s">
        <v>863</v>
      </c>
      <c r="D818" s="89">
        <v>0</v>
      </c>
      <c r="E818" s="89">
        <v>0</v>
      </c>
      <c r="F818" s="89"/>
      <c r="G818" s="89"/>
      <c r="H818" s="89"/>
      <c r="I818" s="89"/>
      <c r="J818" s="87"/>
      <c r="K818" s="87"/>
    </row>
    <row r="819" ht="15.3" customHeight="1" spans="1:11">
      <c r="A819" s="84" t="str">
        <f t="shared" si="127"/>
        <v>0</v>
      </c>
      <c r="B819" s="56">
        <v>2130205</v>
      </c>
      <c r="C819" s="102" t="s">
        <v>864</v>
      </c>
      <c r="D819" s="89">
        <v>3002</v>
      </c>
      <c r="E819" s="89">
        <v>43</v>
      </c>
      <c r="F819" s="89"/>
      <c r="G819" s="89"/>
      <c r="H819" s="89">
        <v>2959</v>
      </c>
      <c r="I819" s="89"/>
      <c r="J819" s="87"/>
      <c r="K819" s="87"/>
    </row>
    <row r="820" ht="15.3" customHeight="1" spans="1:11">
      <c r="A820" s="84" t="str">
        <f t="shared" si="127"/>
        <v>0</v>
      </c>
      <c r="B820" s="56">
        <v>2130206</v>
      </c>
      <c r="C820" s="102" t="s">
        <v>865</v>
      </c>
      <c r="D820" s="89">
        <v>30</v>
      </c>
      <c r="E820" s="89">
        <v>20</v>
      </c>
      <c r="F820" s="89"/>
      <c r="G820" s="89"/>
      <c r="H820" s="89">
        <v>10</v>
      </c>
      <c r="I820" s="89"/>
      <c r="J820" s="87"/>
      <c r="K820" s="87"/>
    </row>
    <row r="821" ht="15.3" customHeight="1" spans="1:11">
      <c r="A821" s="84" t="str">
        <f t="shared" si="127"/>
        <v>0</v>
      </c>
      <c r="B821" s="56">
        <v>2130207</v>
      </c>
      <c r="C821" s="102" t="s">
        <v>866</v>
      </c>
      <c r="D821" s="89">
        <v>0</v>
      </c>
      <c r="E821" s="89">
        <v>0</v>
      </c>
      <c r="F821" s="89"/>
      <c r="G821" s="89"/>
      <c r="H821" s="89"/>
      <c r="I821" s="89"/>
      <c r="J821" s="87"/>
      <c r="K821" s="87"/>
    </row>
    <row r="822" ht="15.3" customHeight="1" spans="1:11">
      <c r="A822" s="84" t="str">
        <f t="shared" si="127"/>
        <v>0</v>
      </c>
      <c r="B822" s="56">
        <v>2130209</v>
      </c>
      <c r="C822" s="102" t="s">
        <v>867</v>
      </c>
      <c r="D822" s="89">
        <v>464</v>
      </c>
      <c r="E822" s="89">
        <v>378</v>
      </c>
      <c r="F822" s="89"/>
      <c r="G822" s="89"/>
      <c r="H822" s="89">
        <v>86</v>
      </c>
      <c r="I822" s="89"/>
      <c r="J822" s="87"/>
      <c r="K822" s="87"/>
    </row>
    <row r="823" ht="15.3" customHeight="1" spans="1:11">
      <c r="A823" s="84" t="str">
        <f t="shared" si="127"/>
        <v>1</v>
      </c>
      <c r="B823" s="56">
        <v>2130211</v>
      </c>
      <c r="C823" s="102" t="s">
        <v>868</v>
      </c>
      <c r="D823" s="89">
        <v>0</v>
      </c>
      <c r="E823" s="89">
        <v>0</v>
      </c>
      <c r="F823" s="89"/>
      <c r="G823" s="89"/>
      <c r="H823" s="89"/>
      <c r="I823" s="89"/>
      <c r="J823" s="87"/>
      <c r="K823" s="87"/>
    </row>
    <row r="824" ht="15.3" customHeight="1" spans="1:11">
      <c r="A824" s="84" t="str">
        <f t="shared" ref="A824:A834" si="134">MID(B824,6,1)</f>
        <v>1</v>
      </c>
      <c r="B824" s="56">
        <v>2130212</v>
      </c>
      <c r="C824" s="102" t="s">
        <v>869</v>
      </c>
      <c r="D824" s="89">
        <v>4</v>
      </c>
      <c r="E824" s="89">
        <v>0</v>
      </c>
      <c r="F824" s="89"/>
      <c r="G824" s="89"/>
      <c r="H824" s="89">
        <v>4</v>
      </c>
      <c r="I824" s="89"/>
      <c r="J824" s="87"/>
      <c r="K824" s="87"/>
    </row>
    <row r="825" ht="15.3" customHeight="1" spans="1:11">
      <c r="A825" s="84" t="str">
        <f t="shared" si="134"/>
        <v>1</v>
      </c>
      <c r="B825" s="56">
        <v>2130213</v>
      </c>
      <c r="C825" s="102" t="s">
        <v>870</v>
      </c>
      <c r="D825" s="89">
        <v>0</v>
      </c>
      <c r="E825" s="89">
        <v>0</v>
      </c>
      <c r="F825" s="89"/>
      <c r="G825" s="89"/>
      <c r="H825" s="89"/>
      <c r="I825" s="89"/>
      <c r="J825" s="87"/>
      <c r="K825" s="87"/>
    </row>
    <row r="826" ht="15.3" customHeight="1" spans="1:11">
      <c r="A826" s="84" t="str">
        <f t="shared" si="134"/>
        <v>1</v>
      </c>
      <c r="B826" s="56">
        <v>2130217</v>
      </c>
      <c r="C826" s="102" t="s">
        <v>871</v>
      </c>
      <c r="D826" s="89">
        <v>0</v>
      </c>
      <c r="E826" s="89">
        <v>0</v>
      </c>
      <c r="F826" s="89"/>
      <c r="G826" s="89"/>
      <c r="H826" s="89"/>
      <c r="I826" s="89"/>
      <c r="J826" s="87"/>
      <c r="K826" s="87"/>
    </row>
    <row r="827" ht="15.3" customHeight="1" spans="1:11">
      <c r="A827" s="84" t="str">
        <f t="shared" si="134"/>
        <v>2</v>
      </c>
      <c r="B827" s="56">
        <v>2130220</v>
      </c>
      <c r="C827" s="102" t="s">
        <v>872</v>
      </c>
      <c r="D827" s="89">
        <v>0</v>
      </c>
      <c r="E827" s="89">
        <v>0</v>
      </c>
      <c r="F827" s="89"/>
      <c r="G827" s="89"/>
      <c r="H827" s="89"/>
      <c r="I827" s="89"/>
      <c r="J827" s="87"/>
      <c r="K827" s="87"/>
    </row>
    <row r="828" ht="15.3" customHeight="1" spans="1:11">
      <c r="A828" s="84" t="str">
        <f t="shared" si="134"/>
        <v>2</v>
      </c>
      <c r="B828" s="56">
        <v>2130221</v>
      </c>
      <c r="C828" s="102" t="s">
        <v>873</v>
      </c>
      <c r="D828" s="89">
        <v>31</v>
      </c>
      <c r="E828" s="89">
        <v>30</v>
      </c>
      <c r="F828" s="89"/>
      <c r="G828" s="89"/>
      <c r="H828" s="89">
        <v>1</v>
      </c>
      <c r="I828" s="89"/>
      <c r="J828" s="87"/>
      <c r="K828" s="87"/>
    </row>
    <row r="829" ht="15.3" customHeight="1" spans="1:11">
      <c r="A829" s="84" t="str">
        <f t="shared" si="134"/>
        <v>2</v>
      </c>
      <c r="B829" s="56">
        <v>2130223</v>
      </c>
      <c r="C829" s="102" t="s">
        <v>874</v>
      </c>
      <c r="D829" s="89">
        <v>0</v>
      </c>
      <c r="E829" s="89">
        <v>0</v>
      </c>
      <c r="F829" s="89"/>
      <c r="G829" s="89"/>
      <c r="H829" s="89"/>
      <c r="I829" s="89"/>
      <c r="J829" s="87"/>
      <c r="K829" s="87"/>
    </row>
    <row r="830" ht="15.3" customHeight="1" spans="1:11">
      <c r="A830" s="84" t="str">
        <f t="shared" si="134"/>
        <v>2</v>
      </c>
      <c r="B830" s="56">
        <v>2130226</v>
      </c>
      <c r="C830" s="102" t="s">
        <v>875</v>
      </c>
      <c r="D830" s="89">
        <v>0</v>
      </c>
      <c r="E830" s="89">
        <v>0</v>
      </c>
      <c r="F830" s="89"/>
      <c r="G830" s="89"/>
      <c r="H830" s="89"/>
      <c r="I830" s="89"/>
      <c r="J830" s="87"/>
      <c r="K830" s="87"/>
    </row>
    <row r="831" ht="15.3" customHeight="1" spans="1:11">
      <c r="A831" s="84" t="str">
        <f t="shared" si="134"/>
        <v>2</v>
      </c>
      <c r="B831" s="56">
        <v>2130227</v>
      </c>
      <c r="C831" s="102" t="s">
        <v>876</v>
      </c>
      <c r="D831" s="89">
        <v>0</v>
      </c>
      <c r="E831" s="89">
        <v>0</v>
      </c>
      <c r="F831" s="89"/>
      <c r="G831" s="89"/>
      <c r="H831" s="89"/>
      <c r="I831" s="89"/>
      <c r="J831" s="87"/>
      <c r="K831" s="87"/>
    </row>
    <row r="832" ht="15.3" customHeight="1" spans="1:11">
      <c r="A832" s="84" t="str">
        <f t="shared" si="134"/>
        <v>3</v>
      </c>
      <c r="B832" s="56">
        <v>2130234</v>
      </c>
      <c r="C832" s="102" t="s">
        <v>877</v>
      </c>
      <c r="D832" s="89">
        <v>205</v>
      </c>
      <c r="E832" s="89">
        <v>52</v>
      </c>
      <c r="F832" s="89"/>
      <c r="G832" s="89">
        <v>102</v>
      </c>
      <c r="H832" s="89">
        <v>51</v>
      </c>
      <c r="I832" s="89"/>
      <c r="J832" s="87"/>
      <c r="K832" s="87"/>
    </row>
    <row r="833" ht="15.3" customHeight="1" spans="1:11">
      <c r="A833" s="84" t="str">
        <f t="shared" si="134"/>
        <v>3</v>
      </c>
      <c r="B833" s="56">
        <v>2130236</v>
      </c>
      <c r="C833" s="102" t="s">
        <v>878</v>
      </c>
      <c r="D833" s="89">
        <v>0</v>
      </c>
      <c r="E833" s="89">
        <v>0</v>
      </c>
      <c r="F833" s="89"/>
      <c r="G833" s="89"/>
      <c r="H833" s="89"/>
      <c r="I833" s="89"/>
      <c r="J833" s="87"/>
      <c r="K833" s="87"/>
    </row>
    <row r="834" ht="15.3" customHeight="1" spans="1:11">
      <c r="A834" s="84" t="str">
        <f t="shared" si="134"/>
        <v>3</v>
      </c>
      <c r="B834" s="56">
        <v>2130237</v>
      </c>
      <c r="C834" s="102" t="s">
        <v>847</v>
      </c>
      <c r="D834" s="89">
        <v>0</v>
      </c>
      <c r="E834" s="89">
        <v>0</v>
      </c>
      <c r="F834" s="89"/>
      <c r="G834" s="89"/>
      <c r="H834" s="89"/>
      <c r="I834" s="89"/>
      <c r="J834" s="87"/>
      <c r="K834" s="87"/>
    </row>
    <row r="835" ht="15.3" customHeight="1" spans="1:11">
      <c r="B835" s="56">
        <v>2130238</v>
      </c>
      <c r="C835" s="102" t="s">
        <v>1464</v>
      </c>
      <c r="D835" s="89">
        <v>633</v>
      </c>
      <c r="E835" s="89"/>
      <c r="F835" s="89"/>
      <c r="G835" s="89">
        <v>600</v>
      </c>
      <c r="H835" s="89">
        <v>33</v>
      </c>
      <c r="I835" s="89"/>
      <c r="J835" s="87"/>
      <c r="K835" s="87"/>
    </row>
    <row r="836" ht="15.3" customHeight="1" spans="1:11">
      <c r="A836" s="84" t="str">
        <f t="shared" ref="A836:A899" si="135">MID(B836,6,1)</f>
        <v>9</v>
      </c>
      <c r="B836" s="56">
        <v>2130299</v>
      </c>
      <c r="C836" s="102" t="s">
        <v>879</v>
      </c>
      <c r="D836" s="89">
        <v>36</v>
      </c>
      <c r="E836" s="89">
        <v>35</v>
      </c>
      <c r="F836" s="89"/>
      <c r="G836" s="89"/>
      <c r="H836" s="89">
        <v>1</v>
      </c>
      <c r="I836" s="89"/>
      <c r="J836" s="87"/>
      <c r="K836" s="87"/>
    </row>
    <row r="837" ht="15.3" customHeight="1" spans="1:11">
      <c r="A837" s="84" t="str">
        <f t="shared" si="135"/>
        <v/>
      </c>
      <c r="B837" s="56">
        <v>21303</v>
      </c>
      <c r="C837" s="102" t="s">
        <v>880</v>
      </c>
      <c r="D837" s="53">
        <f t="shared" ref="D837:I837" si="136">SUM(D838:D864)</f>
        <v>7828</v>
      </c>
      <c r="E837" s="53">
        <f t="shared" si="136"/>
        <v>6143</v>
      </c>
      <c r="F837" s="53">
        <f t="shared" si="136"/>
        <v>0</v>
      </c>
      <c r="G837" s="53">
        <f t="shared" si="136"/>
        <v>603</v>
      </c>
      <c r="H837" s="53">
        <f t="shared" si="136"/>
        <v>1082</v>
      </c>
      <c r="I837" s="53">
        <f t="shared" si="136"/>
        <v>0</v>
      </c>
      <c r="J837" s="87"/>
      <c r="K837" s="87"/>
    </row>
    <row r="838" ht="15.3" customHeight="1" spans="1:11">
      <c r="A838" s="84" t="str">
        <f t="shared" si="135"/>
        <v>0</v>
      </c>
      <c r="B838" s="56">
        <v>2130301</v>
      </c>
      <c r="C838" s="102" t="s">
        <v>54</v>
      </c>
      <c r="D838" s="89">
        <v>2428</v>
      </c>
      <c r="E838" s="89">
        <v>2428</v>
      </c>
      <c r="F838" s="89"/>
      <c r="G838" s="89"/>
      <c r="H838" s="89"/>
      <c r="I838" s="89"/>
      <c r="J838" s="87"/>
      <c r="K838" s="87"/>
    </row>
    <row r="839" ht="15.3" customHeight="1" spans="1:11">
      <c r="A839" s="84" t="str">
        <f t="shared" si="135"/>
        <v>0</v>
      </c>
      <c r="B839" s="56">
        <v>2130302</v>
      </c>
      <c r="C839" s="102" t="s">
        <v>56</v>
      </c>
      <c r="D839" s="89">
        <v>33</v>
      </c>
      <c r="E839" s="89">
        <v>0</v>
      </c>
      <c r="F839" s="89"/>
      <c r="G839" s="89"/>
      <c r="H839" s="89">
        <v>33</v>
      </c>
      <c r="I839" s="89"/>
      <c r="J839" s="87"/>
      <c r="K839" s="87"/>
    </row>
    <row r="840" ht="15.3" customHeight="1" spans="1:11">
      <c r="A840" s="84" t="str">
        <f t="shared" si="135"/>
        <v>0</v>
      </c>
      <c r="B840" s="56">
        <v>2130303</v>
      </c>
      <c r="C840" s="102" t="s">
        <v>58</v>
      </c>
      <c r="D840" s="89">
        <v>0</v>
      </c>
      <c r="E840" s="89">
        <v>0</v>
      </c>
      <c r="F840" s="89"/>
      <c r="G840" s="89"/>
      <c r="H840" s="89"/>
      <c r="I840" s="89"/>
      <c r="J840" s="87"/>
      <c r="K840" s="87"/>
    </row>
    <row r="841" ht="15.3" customHeight="1" spans="1:11">
      <c r="A841" s="84" t="str">
        <f t="shared" si="135"/>
        <v>0</v>
      </c>
      <c r="B841" s="56">
        <v>2130304</v>
      </c>
      <c r="C841" s="102" t="s">
        <v>881</v>
      </c>
      <c r="D841" s="89">
        <v>0</v>
      </c>
      <c r="E841" s="89">
        <v>0</v>
      </c>
      <c r="F841" s="89"/>
      <c r="G841" s="89"/>
      <c r="H841" s="89"/>
      <c r="I841" s="89"/>
      <c r="J841" s="87"/>
      <c r="K841" s="87"/>
    </row>
    <row r="842" ht="15.3" customHeight="1" spans="1:11">
      <c r="A842" s="84" t="str">
        <f t="shared" si="135"/>
        <v>0</v>
      </c>
      <c r="B842" s="56">
        <v>2130305</v>
      </c>
      <c r="C842" s="102" t="s">
        <v>882</v>
      </c>
      <c r="D842" s="89">
        <v>515</v>
      </c>
      <c r="E842" s="89">
        <v>0</v>
      </c>
      <c r="F842" s="89"/>
      <c r="G842" s="89"/>
      <c r="H842" s="89">
        <v>515</v>
      </c>
      <c r="I842" s="89"/>
      <c r="J842" s="87"/>
      <c r="K842" s="87"/>
    </row>
    <row r="843" ht="15.3" customHeight="1" spans="1:11">
      <c r="A843" s="84" t="str">
        <f t="shared" si="135"/>
        <v>0</v>
      </c>
      <c r="B843" s="56">
        <v>2130306</v>
      </c>
      <c r="C843" s="102" t="s">
        <v>883</v>
      </c>
      <c r="D843" s="89">
        <v>3128</v>
      </c>
      <c r="E843" s="89">
        <v>2854</v>
      </c>
      <c r="F843" s="89"/>
      <c r="G843" s="89"/>
      <c r="H843" s="89">
        <v>274</v>
      </c>
      <c r="I843" s="89"/>
      <c r="J843" s="87"/>
      <c r="K843" s="87"/>
    </row>
    <row r="844" ht="15.3" customHeight="1" spans="1:11">
      <c r="A844" s="84" t="str">
        <f t="shared" si="135"/>
        <v>0</v>
      </c>
      <c r="B844" s="56">
        <v>2130307</v>
      </c>
      <c r="C844" s="102" t="s">
        <v>884</v>
      </c>
      <c r="D844" s="89">
        <v>0</v>
      </c>
      <c r="E844" s="89">
        <v>0</v>
      </c>
      <c r="F844" s="89"/>
      <c r="G844" s="89"/>
      <c r="H844" s="89"/>
      <c r="I844" s="89"/>
      <c r="J844" s="87"/>
      <c r="K844" s="87"/>
    </row>
    <row r="845" ht="15.3" customHeight="1" spans="1:11">
      <c r="A845" s="84" t="str">
        <f t="shared" si="135"/>
        <v>0</v>
      </c>
      <c r="B845" s="56">
        <v>2130308</v>
      </c>
      <c r="C845" s="102" t="s">
        <v>885</v>
      </c>
      <c r="D845" s="89">
        <v>0</v>
      </c>
      <c r="E845" s="89">
        <v>0</v>
      </c>
      <c r="F845" s="89"/>
      <c r="G845" s="89"/>
      <c r="H845" s="89"/>
      <c r="I845" s="89"/>
      <c r="J845" s="87"/>
      <c r="K845" s="87"/>
    </row>
    <row r="846" ht="15.3" customHeight="1" spans="1:11">
      <c r="A846" s="84" t="str">
        <f t="shared" si="135"/>
        <v>0</v>
      </c>
      <c r="B846" s="56">
        <v>2130309</v>
      </c>
      <c r="C846" s="102" t="s">
        <v>886</v>
      </c>
      <c r="D846" s="89">
        <v>0</v>
      </c>
      <c r="E846" s="89">
        <v>0</v>
      </c>
      <c r="F846" s="89"/>
      <c r="G846" s="89"/>
      <c r="H846" s="89"/>
      <c r="I846" s="89"/>
      <c r="J846" s="87"/>
      <c r="K846" s="87"/>
    </row>
    <row r="847" ht="15.3" customHeight="1" spans="1:11">
      <c r="A847" s="84" t="str">
        <f t="shared" si="135"/>
        <v>1</v>
      </c>
      <c r="B847" s="56">
        <v>2130310</v>
      </c>
      <c r="C847" s="102" t="s">
        <v>887</v>
      </c>
      <c r="D847" s="89">
        <v>0</v>
      </c>
      <c r="E847" s="89">
        <v>0</v>
      </c>
      <c r="F847" s="89"/>
      <c r="G847" s="89"/>
      <c r="H847" s="89"/>
      <c r="I847" s="89"/>
      <c r="J847" s="87"/>
      <c r="K847" s="87"/>
    </row>
    <row r="848" ht="15.3" customHeight="1" spans="1:11">
      <c r="A848" s="84" t="str">
        <f t="shared" si="135"/>
        <v>1</v>
      </c>
      <c r="B848" s="56">
        <v>2130311</v>
      </c>
      <c r="C848" s="102" t="s">
        <v>888</v>
      </c>
      <c r="D848" s="89">
        <v>0</v>
      </c>
      <c r="E848" s="89">
        <v>0</v>
      </c>
      <c r="F848" s="89"/>
      <c r="G848" s="89"/>
      <c r="H848" s="89"/>
      <c r="I848" s="89"/>
      <c r="J848" s="87"/>
      <c r="K848" s="87"/>
    </row>
    <row r="849" ht="15.3" customHeight="1" spans="1:11">
      <c r="A849" s="84" t="str">
        <f t="shared" si="135"/>
        <v>1</v>
      </c>
      <c r="B849" s="56">
        <v>2130312</v>
      </c>
      <c r="C849" s="102" t="s">
        <v>889</v>
      </c>
      <c r="D849" s="89">
        <v>0</v>
      </c>
      <c r="E849" s="89">
        <v>0</v>
      </c>
      <c r="F849" s="89"/>
      <c r="G849" s="89"/>
      <c r="H849" s="89"/>
      <c r="I849" s="89"/>
      <c r="J849" s="87"/>
      <c r="K849" s="87"/>
    </row>
    <row r="850" ht="15.3" customHeight="1" spans="1:11">
      <c r="A850" s="84" t="str">
        <f t="shared" si="135"/>
        <v>1</v>
      </c>
      <c r="B850" s="56">
        <v>2130313</v>
      </c>
      <c r="C850" s="102" t="s">
        <v>890</v>
      </c>
      <c r="D850" s="89">
        <v>0</v>
      </c>
      <c r="E850" s="89">
        <v>0</v>
      </c>
      <c r="F850" s="89"/>
      <c r="G850" s="89"/>
      <c r="H850" s="89"/>
      <c r="I850" s="89"/>
      <c r="J850" s="87"/>
      <c r="K850" s="87"/>
    </row>
    <row r="851" ht="15.3" customHeight="1" spans="1:11">
      <c r="A851" s="84" t="str">
        <f t="shared" si="135"/>
        <v>1</v>
      </c>
      <c r="B851" s="56">
        <v>2130314</v>
      </c>
      <c r="C851" s="102" t="s">
        <v>891</v>
      </c>
      <c r="D851" s="89">
        <v>0</v>
      </c>
      <c r="E851" s="89">
        <v>0</v>
      </c>
      <c r="F851" s="89"/>
      <c r="G851" s="89"/>
      <c r="H851" s="89"/>
      <c r="I851" s="89"/>
      <c r="J851" s="87"/>
      <c r="K851" s="87"/>
    </row>
    <row r="852" ht="15.3" customHeight="1" spans="1:11">
      <c r="A852" s="84" t="str">
        <f t="shared" si="135"/>
        <v>1</v>
      </c>
      <c r="B852" s="56">
        <v>2130315</v>
      </c>
      <c r="C852" s="102" t="s">
        <v>892</v>
      </c>
      <c r="D852" s="89">
        <v>100</v>
      </c>
      <c r="E852" s="89">
        <v>0</v>
      </c>
      <c r="F852" s="89"/>
      <c r="G852" s="89"/>
      <c r="H852" s="89">
        <v>100</v>
      </c>
      <c r="I852" s="89"/>
      <c r="J852" s="87"/>
      <c r="K852" s="87"/>
    </row>
    <row r="853" ht="15.3" customHeight="1" spans="1:11">
      <c r="A853" s="84" t="str">
        <f t="shared" si="135"/>
        <v>1</v>
      </c>
      <c r="B853" s="56">
        <v>2130316</v>
      </c>
      <c r="C853" s="102" t="s">
        <v>893</v>
      </c>
      <c r="D853" s="89">
        <v>25</v>
      </c>
      <c r="E853" s="89">
        <v>25</v>
      </c>
      <c r="F853" s="89"/>
      <c r="G853" s="89"/>
      <c r="H853" s="89"/>
      <c r="I853" s="89"/>
      <c r="J853" s="87"/>
      <c r="K853" s="87"/>
    </row>
    <row r="854" ht="15.3" customHeight="1" spans="1:11">
      <c r="A854" s="84" t="str">
        <f t="shared" si="135"/>
        <v>1</v>
      </c>
      <c r="B854" s="56">
        <v>2130317</v>
      </c>
      <c r="C854" s="102" t="s">
        <v>894</v>
      </c>
      <c r="D854" s="89">
        <v>0</v>
      </c>
      <c r="E854" s="89">
        <v>0</v>
      </c>
      <c r="F854" s="89"/>
      <c r="G854" s="89"/>
      <c r="H854" s="89"/>
      <c r="I854" s="89"/>
      <c r="J854" s="87"/>
      <c r="K854" s="87"/>
    </row>
    <row r="855" ht="15.3" customHeight="1" spans="1:11">
      <c r="A855" s="84" t="str">
        <f t="shared" si="135"/>
        <v>1</v>
      </c>
      <c r="B855" s="56">
        <v>2130318</v>
      </c>
      <c r="C855" s="102" t="s">
        <v>895</v>
      </c>
      <c r="D855" s="89">
        <v>0</v>
      </c>
      <c r="E855" s="89">
        <v>0</v>
      </c>
      <c r="F855" s="89"/>
      <c r="G855" s="89"/>
      <c r="H855" s="89"/>
      <c r="I855" s="89"/>
      <c r="J855" s="87"/>
      <c r="K855" s="87"/>
    </row>
    <row r="856" ht="15.3" customHeight="1" spans="1:11">
      <c r="A856" s="84" t="str">
        <f t="shared" si="135"/>
        <v>1</v>
      </c>
      <c r="B856" s="56">
        <v>2130319</v>
      </c>
      <c r="C856" s="102" t="s">
        <v>896</v>
      </c>
      <c r="D856" s="89">
        <v>0</v>
      </c>
      <c r="E856" s="89">
        <v>0</v>
      </c>
      <c r="F856" s="89"/>
      <c r="G856" s="89"/>
      <c r="H856" s="89"/>
      <c r="I856" s="89"/>
      <c r="J856" s="87"/>
      <c r="K856" s="87"/>
    </row>
    <row r="857" ht="15.3" customHeight="1" spans="1:11">
      <c r="A857" s="84" t="str">
        <f t="shared" si="135"/>
        <v>2</v>
      </c>
      <c r="B857" s="56">
        <v>2130321</v>
      </c>
      <c r="C857" s="102" t="s">
        <v>897</v>
      </c>
      <c r="D857" s="89">
        <v>0</v>
      </c>
      <c r="E857" s="89">
        <v>0</v>
      </c>
      <c r="F857" s="89"/>
      <c r="G857" s="89"/>
      <c r="H857" s="89"/>
      <c r="I857" s="89"/>
      <c r="J857" s="87"/>
      <c r="K857" s="87"/>
    </row>
    <row r="858" ht="15.3" customHeight="1" spans="1:11">
      <c r="A858" s="84" t="str">
        <f t="shared" si="135"/>
        <v>2</v>
      </c>
      <c r="B858" s="56">
        <v>2130322</v>
      </c>
      <c r="C858" s="102" t="s">
        <v>898</v>
      </c>
      <c r="D858" s="89">
        <v>0</v>
      </c>
      <c r="E858" s="89">
        <v>0</v>
      </c>
      <c r="F858" s="89"/>
      <c r="G858" s="89"/>
      <c r="H858" s="89"/>
      <c r="I858" s="89"/>
      <c r="J858" s="87"/>
      <c r="K858" s="87"/>
    </row>
    <row r="859" ht="15.3" customHeight="1" spans="1:11">
      <c r="A859" s="84" t="str">
        <f t="shared" si="135"/>
        <v>3</v>
      </c>
      <c r="B859" s="56">
        <v>2130333</v>
      </c>
      <c r="C859" s="102" t="s">
        <v>874</v>
      </c>
      <c r="D859" s="89">
        <v>0</v>
      </c>
      <c r="E859" s="89">
        <v>0</v>
      </c>
      <c r="F859" s="89"/>
      <c r="G859" s="89"/>
      <c r="H859" s="89"/>
      <c r="I859" s="89"/>
      <c r="J859" s="87"/>
      <c r="K859" s="87"/>
    </row>
    <row r="860" ht="15.3" customHeight="1" spans="1:11">
      <c r="A860" s="84" t="str">
        <f t="shared" si="135"/>
        <v>3</v>
      </c>
      <c r="B860" s="56">
        <v>2130334</v>
      </c>
      <c r="C860" s="102" t="s">
        <v>899</v>
      </c>
      <c r="D860" s="89">
        <v>0</v>
      </c>
      <c r="E860" s="89">
        <v>0</v>
      </c>
      <c r="F860" s="89"/>
      <c r="G860" s="89"/>
      <c r="H860" s="89"/>
      <c r="I860" s="89"/>
      <c r="J860" s="87"/>
      <c r="K860" s="87"/>
    </row>
    <row r="861" ht="15.3" customHeight="1" spans="1:11">
      <c r="A861" s="84" t="str">
        <f t="shared" si="135"/>
        <v>3</v>
      </c>
      <c r="B861" s="56">
        <v>2130335</v>
      </c>
      <c r="C861" s="102" t="s">
        <v>900</v>
      </c>
      <c r="D861" s="89">
        <v>1295</v>
      </c>
      <c r="E861" s="89">
        <v>692</v>
      </c>
      <c r="F861" s="89"/>
      <c r="G861" s="89">
        <v>603</v>
      </c>
      <c r="H861" s="89"/>
      <c r="I861" s="89"/>
      <c r="J861" s="87"/>
      <c r="K861" s="87"/>
    </row>
    <row r="862" ht="15.3" customHeight="1" spans="1:11">
      <c r="A862" s="84" t="str">
        <f t="shared" si="135"/>
        <v>3</v>
      </c>
      <c r="B862" s="56">
        <v>2130336</v>
      </c>
      <c r="C862" s="102" t="s">
        <v>901</v>
      </c>
      <c r="D862" s="89">
        <v>0</v>
      </c>
      <c r="E862" s="89">
        <v>0</v>
      </c>
      <c r="F862" s="89"/>
      <c r="G862" s="89"/>
      <c r="H862" s="89"/>
      <c r="I862" s="89"/>
      <c r="J862" s="87"/>
      <c r="K862" s="87"/>
    </row>
    <row r="863" ht="15.3" customHeight="1" spans="1:11">
      <c r="A863" s="84" t="str">
        <f t="shared" si="135"/>
        <v>3</v>
      </c>
      <c r="B863" s="56">
        <v>2130337</v>
      </c>
      <c r="C863" s="102" t="s">
        <v>902</v>
      </c>
      <c r="D863" s="89">
        <v>0</v>
      </c>
      <c r="E863" s="89">
        <v>0</v>
      </c>
      <c r="F863" s="89"/>
      <c r="G863" s="89"/>
      <c r="H863" s="89"/>
      <c r="I863" s="89"/>
      <c r="J863" s="87"/>
      <c r="K863" s="87"/>
    </row>
    <row r="864" ht="15.3" customHeight="1" spans="1:11">
      <c r="A864" s="84" t="str">
        <f t="shared" si="135"/>
        <v>9</v>
      </c>
      <c r="B864" s="56">
        <v>2130399</v>
      </c>
      <c r="C864" s="102" t="s">
        <v>903</v>
      </c>
      <c r="D864" s="89">
        <v>304</v>
      </c>
      <c r="E864" s="89">
        <v>144</v>
      </c>
      <c r="F864" s="89"/>
      <c r="G864" s="89"/>
      <c r="H864" s="89">
        <v>160</v>
      </c>
      <c r="I864" s="89"/>
      <c r="J864" s="87"/>
      <c r="K864" s="87"/>
    </row>
    <row r="865" ht="15.3" customHeight="1" spans="1:11">
      <c r="A865" s="84" t="str">
        <f t="shared" si="135"/>
        <v/>
      </c>
      <c r="B865" s="56">
        <v>21305</v>
      </c>
      <c r="C865" s="102" t="s">
        <v>904</v>
      </c>
      <c r="D865" s="53">
        <f t="shared" ref="D865:I865" si="137">SUM(D866:D875)</f>
        <v>17316</v>
      </c>
      <c r="E865" s="53">
        <f t="shared" si="137"/>
        <v>3185</v>
      </c>
      <c r="F865" s="53">
        <f t="shared" si="137"/>
        <v>0</v>
      </c>
      <c r="G865" s="53">
        <f t="shared" si="137"/>
        <v>13734</v>
      </c>
      <c r="H865" s="53">
        <f t="shared" si="137"/>
        <v>397</v>
      </c>
      <c r="I865" s="53">
        <f t="shared" si="137"/>
        <v>0</v>
      </c>
      <c r="J865" s="87"/>
      <c r="K865" s="87"/>
    </row>
    <row r="866" ht="15.3" customHeight="1" spans="1:11">
      <c r="A866" s="84" t="str">
        <f t="shared" si="135"/>
        <v>0</v>
      </c>
      <c r="B866" s="56">
        <v>2130501</v>
      </c>
      <c r="C866" s="102" t="s">
        <v>54</v>
      </c>
      <c r="D866" s="89">
        <v>471</v>
      </c>
      <c r="E866" s="89">
        <v>423</v>
      </c>
      <c r="F866" s="89"/>
      <c r="G866" s="89"/>
      <c r="H866" s="89">
        <v>48</v>
      </c>
      <c r="I866" s="89"/>
      <c r="J866" s="87"/>
      <c r="K866" s="87"/>
    </row>
    <row r="867" ht="15.3" customHeight="1" spans="1:11">
      <c r="A867" s="84" t="str">
        <f t="shared" si="135"/>
        <v>0</v>
      </c>
      <c r="B867" s="56">
        <v>2130502</v>
      </c>
      <c r="C867" s="102" t="s">
        <v>56</v>
      </c>
      <c r="D867" s="89">
        <v>0</v>
      </c>
      <c r="E867" s="89">
        <v>0</v>
      </c>
      <c r="F867" s="89"/>
      <c r="G867" s="89"/>
      <c r="H867" s="89"/>
      <c r="I867" s="89"/>
      <c r="J867" s="87"/>
      <c r="K867" s="87"/>
    </row>
    <row r="868" ht="15.3" customHeight="1" spans="1:11">
      <c r="A868" s="84" t="str">
        <f t="shared" si="135"/>
        <v>0</v>
      </c>
      <c r="B868" s="56">
        <v>2130503</v>
      </c>
      <c r="C868" s="102" t="s">
        <v>58</v>
      </c>
      <c r="D868" s="89">
        <v>0</v>
      </c>
      <c r="E868" s="89">
        <v>0</v>
      </c>
      <c r="F868" s="89"/>
      <c r="G868" s="89"/>
      <c r="H868" s="89"/>
      <c r="I868" s="89"/>
      <c r="J868" s="87"/>
      <c r="K868" s="87"/>
    </row>
    <row r="869" ht="15.3" customHeight="1" spans="1:11">
      <c r="A869" s="84" t="str">
        <f t="shared" si="135"/>
        <v>0</v>
      </c>
      <c r="B869" s="56">
        <v>2130504</v>
      </c>
      <c r="C869" s="102" t="s">
        <v>905</v>
      </c>
      <c r="D869" s="89">
        <v>2872</v>
      </c>
      <c r="E869" s="89">
        <v>460</v>
      </c>
      <c r="F869" s="89"/>
      <c r="G869" s="89">
        <v>2200</v>
      </c>
      <c r="H869" s="89">
        <v>212</v>
      </c>
      <c r="I869" s="89"/>
      <c r="J869" s="87"/>
      <c r="K869" s="87"/>
    </row>
    <row r="870" ht="15.3" customHeight="1" spans="1:11">
      <c r="A870" s="84" t="str">
        <f t="shared" si="135"/>
        <v>0</v>
      </c>
      <c r="B870" s="56">
        <v>2130505</v>
      </c>
      <c r="C870" s="102" t="s">
        <v>906</v>
      </c>
      <c r="D870" s="89">
        <v>8163</v>
      </c>
      <c r="E870" s="89">
        <v>729</v>
      </c>
      <c r="F870" s="89"/>
      <c r="G870" s="89">
        <v>7301</v>
      </c>
      <c r="H870" s="89">
        <v>133</v>
      </c>
      <c r="I870" s="89"/>
      <c r="J870" s="87"/>
      <c r="K870" s="87"/>
    </row>
    <row r="871" ht="15.3" customHeight="1" spans="1:11">
      <c r="A871" s="84" t="str">
        <f t="shared" si="135"/>
        <v>0</v>
      </c>
      <c r="B871" s="56">
        <v>2130506</v>
      </c>
      <c r="C871" s="102" t="s">
        <v>907</v>
      </c>
      <c r="D871" s="89">
        <v>0</v>
      </c>
      <c r="E871" s="89">
        <v>0</v>
      </c>
      <c r="F871" s="89"/>
      <c r="G871" s="89"/>
      <c r="H871" s="89"/>
      <c r="I871" s="89"/>
      <c r="J871" s="87"/>
      <c r="K871" s="87"/>
    </row>
    <row r="872" ht="15.3" customHeight="1" spans="1:11">
      <c r="A872" s="84" t="str">
        <f t="shared" si="135"/>
        <v>0</v>
      </c>
      <c r="B872" s="56">
        <v>2130507</v>
      </c>
      <c r="C872" s="102" t="s">
        <v>908</v>
      </c>
      <c r="D872" s="89">
        <v>0</v>
      </c>
      <c r="E872" s="89">
        <v>0</v>
      </c>
      <c r="F872" s="89"/>
      <c r="G872" s="89"/>
      <c r="H872" s="89">
        <v>0</v>
      </c>
      <c r="I872" s="89"/>
      <c r="J872" s="87"/>
      <c r="K872" s="87"/>
    </row>
    <row r="873" ht="15.3" customHeight="1" spans="1:11">
      <c r="A873" s="84" t="str">
        <f t="shared" si="135"/>
        <v>0</v>
      </c>
      <c r="B873" s="56">
        <v>2130508</v>
      </c>
      <c r="C873" s="102" t="s">
        <v>909</v>
      </c>
      <c r="D873" s="89">
        <v>0</v>
      </c>
      <c r="E873" s="89">
        <v>0</v>
      </c>
      <c r="F873" s="89"/>
      <c r="G873" s="89"/>
      <c r="H873" s="89"/>
      <c r="I873" s="89"/>
      <c r="J873" s="87"/>
      <c r="K873" s="87"/>
    </row>
    <row r="874" ht="15.3" customHeight="1" spans="1:11">
      <c r="A874" s="84" t="str">
        <f t="shared" si="135"/>
        <v>5</v>
      </c>
      <c r="B874" s="56">
        <v>2130550</v>
      </c>
      <c r="C874" s="102" t="s">
        <v>72</v>
      </c>
      <c r="D874" s="89">
        <v>0</v>
      </c>
      <c r="E874" s="89">
        <v>0</v>
      </c>
      <c r="F874" s="89"/>
      <c r="G874" s="89"/>
      <c r="H874" s="89"/>
      <c r="I874" s="89"/>
      <c r="J874" s="87"/>
      <c r="K874" s="87"/>
    </row>
    <row r="875" ht="15.3" customHeight="1" spans="1:11">
      <c r="A875" s="84" t="str">
        <f t="shared" si="135"/>
        <v>9</v>
      </c>
      <c r="B875" s="56">
        <v>2130599</v>
      </c>
      <c r="C875" s="102" t="s">
        <v>910</v>
      </c>
      <c r="D875" s="89">
        <v>5810</v>
      </c>
      <c r="E875" s="89">
        <v>1573</v>
      </c>
      <c r="F875" s="89"/>
      <c r="G875" s="89">
        <f>3870+363</f>
        <v>4233</v>
      </c>
      <c r="H875" s="89">
        <v>4</v>
      </c>
      <c r="I875" s="89"/>
      <c r="J875" s="87"/>
      <c r="K875" s="87"/>
    </row>
    <row r="876" ht="15.3" customHeight="1" spans="1:11">
      <c r="A876" s="84" t="str">
        <f t="shared" si="135"/>
        <v/>
      </c>
      <c r="B876" s="56">
        <v>21307</v>
      </c>
      <c r="C876" s="102" t="s">
        <v>911</v>
      </c>
      <c r="D876" s="53">
        <f t="shared" ref="D876:I876" si="138">SUM(D877:D882)</f>
        <v>11697</v>
      </c>
      <c r="E876" s="53">
        <f t="shared" si="138"/>
        <v>4923</v>
      </c>
      <c r="F876" s="53">
        <f t="shared" si="138"/>
        <v>1623</v>
      </c>
      <c r="G876" s="53">
        <f t="shared" si="138"/>
        <v>4056</v>
      </c>
      <c r="H876" s="53">
        <f t="shared" si="138"/>
        <v>1095</v>
      </c>
      <c r="I876" s="53">
        <f t="shared" si="138"/>
        <v>0</v>
      </c>
      <c r="J876" s="87"/>
      <c r="K876" s="87"/>
    </row>
    <row r="877" ht="15.3" customHeight="1" spans="1:11">
      <c r="A877" s="84" t="str">
        <f t="shared" si="135"/>
        <v>0</v>
      </c>
      <c r="B877" s="56">
        <v>2130701</v>
      </c>
      <c r="C877" s="102" t="s">
        <v>912</v>
      </c>
      <c r="D877" s="89">
        <v>2718</v>
      </c>
      <c r="E877" s="89">
        <v>0</v>
      </c>
      <c r="F877" s="89">
        <v>1623</v>
      </c>
      <c r="G877" s="89"/>
      <c r="H877" s="89">
        <v>1095</v>
      </c>
      <c r="I877" s="89"/>
      <c r="J877" s="87"/>
      <c r="K877" s="87"/>
    </row>
    <row r="878" ht="15.3" customHeight="1" spans="1:11">
      <c r="A878" s="84" t="str">
        <f t="shared" si="135"/>
        <v>0</v>
      </c>
      <c r="B878" s="56">
        <v>2130704</v>
      </c>
      <c r="C878" s="102" t="s">
        <v>913</v>
      </c>
      <c r="D878" s="89">
        <v>0</v>
      </c>
      <c r="E878" s="89">
        <v>0</v>
      </c>
      <c r="F878" s="89"/>
      <c r="G878" s="89"/>
      <c r="H878" s="89"/>
      <c r="I878" s="89"/>
      <c r="J878" s="87"/>
      <c r="K878" s="87"/>
    </row>
    <row r="879" ht="15.3" customHeight="1" spans="1:11">
      <c r="A879" s="84" t="str">
        <f t="shared" si="135"/>
        <v>0</v>
      </c>
      <c r="B879" s="56">
        <v>2130705</v>
      </c>
      <c r="C879" s="102" t="s">
        <v>914</v>
      </c>
      <c r="D879" s="89">
        <v>8979</v>
      </c>
      <c r="E879" s="89">
        <v>4923</v>
      </c>
      <c r="F879" s="89"/>
      <c r="G879" s="89">
        <v>4056</v>
      </c>
      <c r="H879" s="89">
        <v>0</v>
      </c>
      <c r="I879" s="89"/>
      <c r="J879" s="87"/>
      <c r="K879" s="87"/>
    </row>
    <row r="880" ht="15.3" customHeight="1" spans="1:11">
      <c r="A880" s="84" t="str">
        <f t="shared" si="135"/>
        <v>0</v>
      </c>
      <c r="B880" s="56">
        <v>2130706</v>
      </c>
      <c r="C880" s="102" t="s">
        <v>915</v>
      </c>
      <c r="D880" s="89">
        <v>0</v>
      </c>
      <c r="E880" s="89">
        <v>0</v>
      </c>
      <c r="F880" s="89"/>
      <c r="G880" s="89"/>
      <c r="H880" s="89"/>
      <c r="I880" s="89"/>
      <c r="J880" s="87"/>
      <c r="K880" s="87"/>
    </row>
    <row r="881" ht="15.3" customHeight="1" spans="1:11">
      <c r="A881" s="84" t="str">
        <f t="shared" si="135"/>
        <v>0</v>
      </c>
      <c r="B881" s="56">
        <v>2130707</v>
      </c>
      <c r="C881" s="102" t="s">
        <v>916</v>
      </c>
      <c r="D881" s="89">
        <v>0</v>
      </c>
      <c r="E881" s="89">
        <v>0</v>
      </c>
      <c r="F881" s="89"/>
      <c r="G881" s="89"/>
      <c r="H881" s="89"/>
      <c r="I881" s="89"/>
      <c r="J881" s="87"/>
      <c r="K881" s="87"/>
    </row>
    <row r="882" ht="15.3" customHeight="1" spans="1:11">
      <c r="A882" s="84" t="str">
        <f t="shared" si="135"/>
        <v>9</v>
      </c>
      <c r="B882" s="56">
        <v>2130799</v>
      </c>
      <c r="C882" s="102" t="s">
        <v>917</v>
      </c>
      <c r="D882" s="89">
        <v>0</v>
      </c>
      <c r="E882" s="89">
        <v>0</v>
      </c>
      <c r="F882" s="89"/>
      <c r="G882" s="89"/>
      <c r="H882" s="89"/>
      <c r="I882" s="89"/>
      <c r="J882" s="87"/>
      <c r="K882" s="87"/>
    </row>
    <row r="883" ht="15.3" customHeight="1" spans="1:11">
      <c r="A883" s="84" t="str">
        <f t="shared" si="135"/>
        <v/>
      </c>
      <c r="B883" s="56">
        <v>21308</v>
      </c>
      <c r="C883" s="102" t="s">
        <v>918</v>
      </c>
      <c r="D883" s="53">
        <f t="shared" ref="D883:I883" si="139">SUM(D884:D888)</f>
        <v>1828</v>
      </c>
      <c r="E883" s="53">
        <f t="shared" si="139"/>
        <v>100</v>
      </c>
      <c r="F883" s="53">
        <f t="shared" si="139"/>
        <v>0</v>
      </c>
      <c r="G883" s="53">
        <f t="shared" si="139"/>
        <v>1300</v>
      </c>
      <c r="H883" s="53">
        <f t="shared" si="139"/>
        <v>428</v>
      </c>
      <c r="I883" s="53">
        <f t="shared" si="139"/>
        <v>0</v>
      </c>
      <c r="J883" s="87"/>
      <c r="K883" s="87"/>
    </row>
    <row r="884" ht="15.3" customHeight="1" spans="1:11">
      <c r="A884" s="84" t="str">
        <f t="shared" si="135"/>
        <v>0</v>
      </c>
      <c r="B884" s="56">
        <v>2130801</v>
      </c>
      <c r="C884" s="102" t="s">
        <v>919</v>
      </c>
      <c r="D884" s="89">
        <v>0</v>
      </c>
      <c r="E884" s="89">
        <v>0</v>
      </c>
      <c r="F884" s="89"/>
      <c r="G884" s="89"/>
      <c r="H884" s="89"/>
      <c r="I884" s="89"/>
      <c r="J884" s="87"/>
      <c r="K884" s="87"/>
    </row>
    <row r="885" ht="15.3" customHeight="1" spans="1:11">
      <c r="A885" s="84" t="str">
        <f t="shared" si="135"/>
        <v>0</v>
      </c>
      <c r="B885" s="56">
        <v>2130803</v>
      </c>
      <c r="C885" s="102" t="s">
        <v>920</v>
      </c>
      <c r="D885" s="89">
        <v>1631</v>
      </c>
      <c r="E885" s="89">
        <v>100</v>
      </c>
      <c r="F885" s="89"/>
      <c r="G885" s="89">
        <v>1300</v>
      </c>
      <c r="H885" s="89">
        <v>231</v>
      </c>
      <c r="I885" s="89"/>
      <c r="J885" s="87"/>
      <c r="K885" s="87"/>
    </row>
    <row r="886" ht="15.3" customHeight="1" spans="1:11">
      <c r="A886" s="84" t="str">
        <f t="shared" si="135"/>
        <v>0</v>
      </c>
      <c r="B886" s="56">
        <v>2130804</v>
      </c>
      <c r="C886" s="102" t="s">
        <v>921</v>
      </c>
      <c r="D886" s="89">
        <v>197</v>
      </c>
      <c r="E886" s="89">
        <v>0</v>
      </c>
      <c r="F886" s="89"/>
      <c r="G886" s="89"/>
      <c r="H886" s="89">
        <v>197</v>
      </c>
      <c r="I886" s="89"/>
      <c r="J886" s="87"/>
      <c r="K886" s="87"/>
    </row>
    <row r="887" ht="15.3" customHeight="1" spans="1:11">
      <c r="A887" s="84" t="str">
        <f t="shared" si="135"/>
        <v>0</v>
      </c>
      <c r="B887" s="56">
        <v>2130805</v>
      </c>
      <c r="C887" s="102" t="s">
        <v>922</v>
      </c>
      <c r="D887" s="89">
        <v>0</v>
      </c>
      <c r="E887" s="89">
        <v>0</v>
      </c>
      <c r="F887" s="89"/>
      <c r="G887" s="89"/>
      <c r="H887" s="89"/>
      <c r="I887" s="89"/>
      <c r="J887" s="87"/>
      <c r="K887" s="87"/>
    </row>
    <row r="888" ht="15.3" customHeight="1" spans="1:11">
      <c r="A888" s="84" t="str">
        <f t="shared" si="135"/>
        <v>9</v>
      </c>
      <c r="B888" s="56">
        <v>2130899</v>
      </c>
      <c r="C888" s="102" t="s">
        <v>923</v>
      </c>
      <c r="D888" s="89">
        <v>0</v>
      </c>
      <c r="E888" s="89">
        <v>0</v>
      </c>
      <c r="F888" s="89"/>
      <c r="G888" s="89"/>
      <c r="H888" s="89"/>
      <c r="I888" s="89"/>
      <c r="J888" s="87"/>
      <c r="K888" s="87"/>
    </row>
    <row r="889" ht="15.3" customHeight="1" spans="1:11">
      <c r="A889" s="84" t="str">
        <f t="shared" si="135"/>
        <v/>
      </c>
      <c r="B889" s="56">
        <v>21309</v>
      </c>
      <c r="C889" s="102" t="s">
        <v>924</v>
      </c>
      <c r="D889" s="53">
        <f t="shared" ref="D889:I889" si="140">SUM(D890:D891)</f>
        <v>0</v>
      </c>
      <c r="E889" s="53">
        <f t="shared" si="140"/>
        <v>0</v>
      </c>
      <c r="F889" s="53">
        <f t="shared" si="140"/>
        <v>0</v>
      </c>
      <c r="G889" s="53">
        <f t="shared" si="140"/>
        <v>0</v>
      </c>
      <c r="H889" s="53">
        <f t="shared" si="140"/>
        <v>0</v>
      </c>
      <c r="I889" s="53">
        <f t="shared" si="140"/>
        <v>0</v>
      </c>
      <c r="J889" s="87"/>
      <c r="K889" s="87"/>
    </row>
    <row r="890" ht="15.3" customHeight="1" spans="1:11">
      <c r="A890" s="84" t="str">
        <f t="shared" si="135"/>
        <v>0</v>
      </c>
      <c r="B890" s="56">
        <v>2130901</v>
      </c>
      <c r="C890" s="102" t="s">
        <v>925</v>
      </c>
      <c r="D890" s="89">
        <v>0</v>
      </c>
      <c r="E890" s="89">
        <v>0</v>
      </c>
      <c r="F890" s="89"/>
      <c r="G890" s="89"/>
      <c r="H890" s="89"/>
      <c r="I890" s="89"/>
      <c r="J890" s="87"/>
      <c r="K890" s="87"/>
    </row>
    <row r="891" ht="15.3" customHeight="1" spans="1:11">
      <c r="A891" s="84" t="str">
        <f t="shared" si="135"/>
        <v>9</v>
      </c>
      <c r="B891" s="56">
        <v>2130999</v>
      </c>
      <c r="C891" s="102" t="s">
        <v>926</v>
      </c>
      <c r="D891" s="89">
        <v>0</v>
      </c>
      <c r="E891" s="89">
        <v>0</v>
      </c>
      <c r="F891" s="89"/>
      <c r="G891" s="89"/>
      <c r="H891" s="89"/>
      <c r="I891" s="89"/>
      <c r="J891" s="87"/>
      <c r="K891" s="87"/>
    </row>
    <row r="892" ht="15.3" customHeight="1" spans="1:11">
      <c r="A892" s="84" t="str">
        <f t="shared" si="135"/>
        <v/>
      </c>
      <c r="B892" s="56">
        <v>21399</v>
      </c>
      <c r="C892" s="102" t="s">
        <v>927</v>
      </c>
      <c r="D892" s="53">
        <f t="shared" ref="D892:I892" si="141">SUM(D893:D894)</f>
        <v>11600</v>
      </c>
      <c r="E892" s="53">
        <f t="shared" si="141"/>
        <v>0</v>
      </c>
      <c r="F892" s="53">
        <f t="shared" si="141"/>
        <v>0</v>
      </c>
      <c r="G892" s="53">
        <f t="shared" si="141"/>
        <v>0</v>
      </c>
      <c r="H892" s="53">
        <f t="shared" si="141"/>
        <v>11600</v>
      </c>
      <c r="I892" s="53">
        <f t="shared" si="141"/>
        <v>0</v>
      </c>
      <c r="J892" s="87"/>
      <c r="K892" s="87"/>
    </row>
    <row r="893" ht="15.3" customHeight="1" spans="1:11">
      <c r="A893" s="84" t="str">
        <f t="shared" si="135"/>
        <v>0</v>
      </c>
      <c r="B893" s="56">
        <v>2139901</v>
      </c>
      <c r="C893" s="102" t="s">
        <v>928</v>
      </c>
      <c r="D893" s="89">
        <v>0</v>
      </c>
      <c r="E893" s="89">
        <v>0</v>
      </c>
      <c r="F893" s="89"/>
      <c r="G893" s="89"/>
      <c r="H893" s="89"/>
      <c r="I893" s="89"/>
      <c r="J893" s="87"/>
      <c r="K893" s="87"/>
    </row>
    <row r="894" ht="15.3" customHeight="1" spans="1:11">
      <c r="A894" s="84" t="str">
        <f t="shared" si="135"/>
        <v>9</v>
      </c>
      <c r="B894" s="56">
        <v>2139999</v>
      </c>
      <c r="C894" s="102" t="s">
        <v>929</v>
      </c>
      <c r="D894" s="89">
        <v>11600</v>
      </c>
      <c r="E894" s="89">
        <v>0</v>
      </c>
      <c r="F894" s="89"/>
      <c r="G894" s="89"/>
      <c r="H894" s="89">
        <v>11600</v>
      </c>
      <c r="I894" s="89"/>
      <c r="J894" s="87"/>
      <c r="K894" s="87"/>
    </row>
    <row r="895" ht="15.3" customHeight="1" spans="1:11">
      <c r="A895" s="84" t="str">
        <f t="shared" si="135"/>
        <v/>
      </c>
      <c r="B895" s="56">
        <v>214</v>
      </c>
      <c r="C895" s="102" t="s">
        <v>930</v>
      </c>
      <c r="D895" s="53">
        <f t="shared" ref="D895:I895" si="142">SUM(D896,D918,D928,D938,D945)</f>
        <v>17057</v>
      </c>
      <c r="E895" s="53">
        <f t="shared" si="142"/>
        <v>2994</v>
      </c>
      <c r="F895" s="53">
        <f t="shared" si="142"/>
        <v>0</v>
      </c>
      <c r="G895" s="53">
        <f t="shared" si="142"/>
        <v>12399</v>
      </c>
      <c r="H895" s="53">
        <f t="shared" si="142"/>
        <v>1864</v>
      </c>
      <c r="I895" s="53">
        <f t="shared" si="142"/>
        <v>0</v>
      </c>
      <c r="J895" s="87"/>
      <c r="K895" s="87"/>
    </row>
    <row r="896" ht="15.3" customHeight="1" spans="1:11">
      <c r="A896" s="84" t="str">
        <f t="shared" si="135"/>
        <v/>
      </c>
      <c r="B896" s="56">
        <v>21401</v>
      </c>
      <c r="C896" s="102" t="s">
        <v>931</v>
      </c>
      <c r="D896" s="53">
        <f t="shared" ref="D896:I896" si="143">SUM(D897:D917)</f>
        <v>17056</v>
      </c>
      <c r="E896" s="53">
        <f t="shared" si="143"/>
        <v>2994</v>
      </c>
      <c r="F896" s="53">
        <f t="shared" si="143"/>
        <v>0</v>
      </c>
      <c r="G896" s="53">
        <f t="shared" si="143"/>
        <v>12399</v>
      </c>
      <c r="H896" s="53">
        <f t="shared" si="143"/>
        <v>1863</v>
      </c>
      <c r="I896" s="53">
        <f t="shared" si="143"/>
        <v>0</v>
      </c>
      <c r="J896" s="87"/>
      <c r="K896" s="87"/>
    </row>
    <row r="897" ht="15.3" customHeight="1" spans="1:11">
      <c r="A897" s="84" t="str">
        <f t="shared" si="135"/>
        <v>0</v>
      </c>
      <c r="B897" s="56">
        <v>2140101</v>
      </c>
      <c r="C897" s="102" t="s">
        <v>54</v>
      </c>
      <c r="D897" s="89">
        <v>357</v>
      </c>
      <c r="E897" s="89">
        <v>357</v>
      </c>
      <c r="F897" s="89"/>
      <c r="G897" s="89"/>
      <c r="H897" s="89"/>
      <c r="I897" s="89"/>
      <c r="J897" s="87"/>
      <c r="K897" s="87"/>
    </row>
    <row r="898" ht="15.3" customHeight="1" spans="1:11">
      <c r="A898" s="84" t="str">
        <f t="shared" si="135"/>
        <v>0</v>
      </c>
      <c r="B898" s="56">
        <v>2140102</v>
      </c>
      <c r="C898" s="102" t="s">
        <v>56</v>
      </c>
      <c r="D898" s="89">
        <v>0</v>
      </c>
      <c r="E898" s="89">
        <v>0</v>
      </c>
      <c r="F898" s="89"/>
      <c r="G898" s="89"/>
      <c r="H898" s="89"/>
      <c r="I898" s="89"/>
      <c r="J898" s="87"/>
      <c r="K898" s="87"/>
    </row>
    <row r="899" ht="15.3" customHeight="1" spans="1:11">
      <c r="A899" s="84" t="str">
        <f t="shared" si="135"/>
        <v>0</v>
      </c>
      <c r="B899" s="56">
        <v>2140103</v>
      </c>
      <c r="C899" s="102" t="s">
        <v>58</v>
      </c>
      <c r="D899" s="89">
        <v>0</v>
      </c>
      <c r="E899" s="89">
        <v>0</v>
      </c>
      <c r="F899" s="89"/>
      <c r="G899" s="89"/>
      <c r="H899" s="89"/>
      <c r="I899" s="89"/>
      <c r="J899" s="87"/>
      <c r="K899" s="87"/>
    </row>
    <row r="900" ht="15.3" customHeight="1" spans="1:11">
      <c r="A900" s="84" t="str">
        <f t="shared" ref="A900:A963" si="144">MID(B900,6,1)</f>
        <v>0</v>
      </c>
      <c r="B900" s="56">
        <v>2140104</v>
      </c>
      <c r="C900" s="102" t="s">
        <v>932</v>
      </c>
      <c r="D900" s="89">
        <v>11844</v>
      </c>
      <c r="E900" s="89">
        <v>420</v>
      </c>
      <c r="F900" s="89"/>
      <c r="G900" s="89">
        <v>9881</v>
      </c>
      <c r="H900" s="89">
        <f>543+1000</f>
        <v>1543</v>
      </c>
      <c r="I900" s="89"/>
      <c r="J900" s="87"/>
      <c r="K900" s="87"/>
    </row>
    <row r="901" ht="15.3" customHeight="1" spans="1:11">
      <c r="A901" s="84" t="str">
        <f t="shared" si="144"/>
        <v>0</v>
      </c>
      <c r="B901" s="56">
        <v>2140106</v>
      </c>
      <c r="C901" s="102" t="s">
        <v>933</v>
      </c>
      <c r="D901" s="89">
        <v>3835</v>
      </c>
      <c r="E901" s="89">
        <v>1428</v>
      </c>
      <c r="F901" s="89"/>
      <c r="G901" s="89">
        <v>2393</v>
      </c>
      <c r="H901" s="89">
        <v>14</v>
      </c>
      <c r="I901" s="89"/>
      <c r="J901" s="87"/>
      <c r="K901" s="87"/>
    </row>
    <row r="902" ht="15.3" customHeight="1" spans="1:11">
      <c r="A902" s="84" t="str">
        <f t="shared" si="144"/>
        <v>0</v>
      </c>
      <c r="B902" s="56">
        <v>2140109</v>
      </c>
      <c r="C902" s="102" t="s">
        <v>934</v>
      </c>
      <c r="D902" s="89">
        <v>0</v>
      </c>
      <c r="E902" s="89">
        <v>0</v>
      </c>
      <c r="F902" s="89"/>
      <c r="G902" s="89"/>
      <c r="H902" s="89"/>
      <c r="I902" s="89"/>
      <c r="J902" s="87"/>
      <c r="K902" s="87"/>
    </row>
    <row r="903" ht="15.3" customHeight="1" spans="1:11">
      <c r="A903" s="84" t="str">
        <f t="shared" si="144"/>
        <v>1</v>
      </c>
      <c r="B903" s="56">
        <v>2140110</v>
      </c>
      <c r="C903" s="102" t="s">
        <v>935</v>
      </c>
      <c r="D903" s="89">
        <v>0</v>
      </c>
      <c r="E903" s="89">
        <v>0</v>
      </c>
      <c r="F903" s="89"/>
      <c r="G903" s="89"/>
      <c r="H903" s="89"/>
      <c r="I903" s="89"/>
      <c r="J903" s="87"/>
      <c r="K903" s="87"/>
    </row>
    <row r="904" ht="15.3" customHeight="1" spans="1:11">
      <c r="A904" s="84" t="str">
        <f t="shared" si="144"/>
        <v>1</v>
      </c>
      <c r="B904" s="56">
        <v>2140111</v>
      </c>
      <c r="C904" s="102" t="s">
        <v>936</v>
      </c>
      <c r="D904" s="89">
        <v>0</v>
      </c>
      <c r="E904" s="89">
        <v>0</v>
      </c>
      <c r="F904" s="89"/>
      <c r="G904" s="89"/>
      <c r="H904" s="89"/>
      <c r="I904" s="89"/>
      <c r="J904" s="87"/>
      <c r="K904" s="87"/>
    </row>
    <row r="905" ht="15.3" customHeight="1" spans="1:11">
      <c r="A905" s="84" t="str">
        <f t="shared" si="144"/>
        <v>1</v>
      </c>
      <c r="B905" s="56">
        <v>2140112</v>
      </c>
      <c r="C905" s="102" t="s">
        <v>937</v>
      </c>
      <c r="D905" s="89">
        <v>991</v>
      </c>
      <c r="E905" s="89">
        <v>789</v>
      </c>
      <c r="F905" s="89"/>
      <c r="G905" s="89">
        <f>30+95</f>
        <v>125</v>
      </c>
      <c r="H905" s="89">
        <v>77</v>
      </c>
      <c r="I905" s="89"/>
      <c r="J905" s="87"/>
      <c r="K905" s="87"/>
    </row>
    <row r="906" ht="15.3" customHeight="1" spans="1:11">
      <c r="A906" s="84" t="str">
        <f t="shared" si="144"/>
        <v>1</v>
      </c>
      <c r="B906" s="56">
        <v>2140114</v>
      </c>
      <c r="C906" s="102" t="s">
        <v>938</v>
      </c>
      <c r="D906" s="89">
        <v>0</v>
      </c>
      <c r="E906" s="89">
        <v>0</v>
      </c>
      <c r="F906" s="89"/>
      <c r="G906" s="89"/>
      <c r="H906" s="89"/>
      <c r="I906" s="89"/>
      <c r="J906" s="87"/>
      <c r="K906" s="87"/>
    </row>
    <row r="907" ht="15.3" customHeight="1" spans="1:11">
      <c r="A907" s="84" t="str">
        <f t="shared" si="144"/>
        <v>2</v>
      </c>
      <c r="B907" s="56">
        <v>2140122</v>
      </c>
      <c r="C907" s="102" t="s">
        <v>939</v>
      </c>
      <c r="D907" s="89">
        <v>0</v>
      </c>
      <c r="E907" s="89">
        <v>0</v>
      </c>
      <c r="F907" s="89"/>
      <c r="G907" s="89"/>
      <c r="H907" s="89"/>
      <c r="I907" s="89"/>
      <c r="J907" s="87"/>
      <c r="K907" s="87"/>
    </row>
    <row r="908" ht="15.3" customHeight="1" spans="1:11">
      <c r="A908" s="84" t="str">
        <f t="shared" si="144"/>
        <v>2</v>
      </c>
      <c r="B908" s="56">
        <v>2140123</v>
      </c>
      <c r="C908" s="102" t="s">
        <v>940</v>
      </c>
      <c r="D908" s="89">
        <v>0</v>
      </c>
      <c r="E908" s="89">
        <v>0</v>
      </c>
      <c r="F908" s="89"/>
      <c r="G908" s="89"/>
      <c r="H908" s="89"/>
      <c r="I908" s="89"/>
      <c r="J908" s="87"/>
      <c r="K908" s="87"/>
    </row>
    <row r="909" ht="15.3" customHeight="1" spans="1:11">
      <c r="A909" s="84" t="str">
        <f t="shared" si="144"/>
        <v>2</v>
      </c>
      <c r="B909" s="56">
        <v>2140127</v>
      </c>
      <c r="C909" s="102" t="s">
        <v>941</v>
      </c>
      <c r="D909" s="89">
        <v>0</v>
      </c>
      <c r="E909" s="89">
        <v>0</v>
      </c>
      <c r="F909" s="89"/>
      <c r="G909" s="89"/>
      <c r="H909" s="89"/>
      <c r="I909" s="89"/>
      <c r="J909" s="87"/>
      <c r="K909" s="87"/>
    </row>
    <row r="910" ht="15.3" customHeight="1" spans="1:11">
      <c r="A910" s="84" t="str">
        <f t="shared" si="144"/>
        <v>2</v>
      </c>
      <c r="B910" s="56">
        <v>2140128</v>
      </c>
      <c r="C910" s="102" t="s">
        <v>942</v>
      </c>
      <c r="D910" s="89">
        <v>0</v>
      </c>
      <c r="E910" s="89">
        <v>0</v>
      </c>
      <c r="F910" s="89"/>
      <c r="G910" s="89"/>
      <c r="H910" s="89"/>
      <c r="I910" s="89"/>
      <c r="J910" s="87"/>
      <c r="K910" s="87"/>
    </row>
    <row r="911" ht="15.3" customHeight="1" spans="1:11">
      <c r="A911" s="84" t="str">
        <f t="shared" si="144"/>
        <v>2</v>
      </c>
      <c r="B911" s="56">
        <v>2140129</v>
      </c>
      <c r="C911" s="102" t="s">
        <v>943</v>
      </c>
      <c r="D911" s="89">
        <v>0</v>
      </c>
      <c r="E911" s="89">
        <v>0</v>
      </c>
      <c r="F911" s="89"/>
      <c r="G911" s="89"/>
      <c r="H911" s="89"/>
      <c r="I911" s="89"/>
      <c r="J911" s="87"/>
      <c r="K911" s="87"/>
    </row>
    <row r="912" ht="15.3" customHeight="1" spans="1:11">
      <c r="A912" s="84" t="str">
        <f t="shared" si="144"/>
        <v>3</v>
      </c>
      <c r="B912" s="56">
        <v>2140130</v>
      </c>
      <c r="C912" s="102" t="s">
        <v>944</v>
      </c>
      <c r="D912" s="89">
        <v>0</v>
      </c>
      <c r="E912" s="89">
        <v>0</v>
      </c>
      <c r="F912" s="89"/>
      <c r="G912" s="89"/>
      <c r="H912" s="89"/>
      <c r="I912" s="89"/>
      <c r="J912" s="87"/>
      <c r="K912" s="87"/>
    </row>
    <row r="913" ht="15.3" customHeight="1" spans="1:11">
      <c r="A913" s="84" t="str">
        <f t="shared" si="144"/>
        <v>3</v>
      </c>
      <c r="B913" s="56">
        <v>2140131</v>
      </c>
      <c r="C913" s="102" t="s">
        <v>945</v>
      </c>
      <c r="D913" s="89">
        <v>0</v>
      </c>
      <c r="E913" s="89">
        <v>0</v>
      </c>
      <c r="F913" s="89"/>
      <c r="G913" s="89"/>
      <c r="H913" s="89"/>
      <c r="I913" s="89"/>
      <c r="J913" s="87"/>
      <c r="K913" s="87"/>
    </row>
    <row r="914" ht="15.3" customHeight="1" spans="1:11">
      <c r="A914" s="84" t="str">
        <f t="shared" si="144"/>
        <v>3</v>
      </c>
      <c r="B914" s="56">
        <v>2140133</v>
      </c>
      <c r="C914" s="102" t="s">
        <v>946</v>
      </c>
      <c r="D914" s="89">
        <v>0</v>
      </c>
      <c r="E914" s="89">
        <v>0</v>
      </c>
      <c r="F914" s="89"/>
      <c r="G914" s="89"/>
      <c r="H914" s="89"/>
      <c r="I914" s="89"/>
      <c r="J914" s="87"/>
      <c r="K914" s="87"/>
    </row>
    <row r="915" ht="15.3" customHeight="1" spans="1:11">
      <c r="A915" s="84" t="str">
        <f t="shared" si="144"/>
        <v>3</v>
      </c>
      <c r="B915" s="56">
        <v>2140136</v>
      </c>
      <c r="C915" s="102" t="s">
        <v>947</v>
      </c>
      <c r="D915" s="89">
        <v>0</v>
      </c>
      <c r="E915" s="89">
        <v>0</v>
      </c>
      <c r="F915" s="89"/>
      <c r="G915" s="89"/>
      <c r="H915" s="89"/>
      <c r="I915" s="89"/>
      <c r="J915" s="87"/>
      <c r="K915" s="87"/>
    </row>
    <row r="916" ht="15.3" customHeight="1" spans="1:11">
      <c r="A916" s="84" t="str">
        <f t="shared" si="144"/>
        <v>3</v>
      </c>
      <c r="B916" s="56">
        <v>2140138</v>
      </c>
      <c r="C916" s="102" t="s">
        <v>948</v>
      </c>
      <c r="D916" s="89">
        <v>0</v>
      </c>
      <c r="E916" s="89">
        <v>0</v>
      </c>
      <c r="F916" s="89"/>
      <c r="G916" s="89"/>
      <c r="H916" s="89"/>
      <c r="I916" s="89"/>
      <c r="J916" s="87"/>
      <c r="K916" s="87"/>
    </row>
    <row r="917" ht="15.3" customHeight="1" spans="1:11">
      <c r="A917" s="84" t="str">
        <f t="shared" si="144"/>
        <v>9</v>
      </c>
      <c r="B917" s="56">
        <v>2140199</v>
      </c>
      <c r="C917" s="102" t="s">
        <v>949</v>
      </c>
      <c r="D917" s="89">
        <v>29</v>
      </c>
      <c r="E917" s="89">
        <v>0</v>
      </c>
      <c r="F917" s="89"/>
      <c r="G917" s="89"/>
      <c r="H917" s="89">
        <v>229</v>
      </c>
      <c r="I917" s="89"/>
      <c r="J917" s="87"/>
      <c r="K917" s="87"/>
    </row>
    <row r="918" ht="15.3" customHeight="1" spans="1:11">
      <c r="A918" s="84" t="str">
        <f t="shared" si="144"/>
        <v/>
      </c>
      <c r="B918" s="56">
        <v>21402</v>
      </c>
      <c r="C918" s="102" t="s">
        <v>950</v>
      </c>
      <c r="D918" s="53">
        <f t="shared" ref="D918:I918" si="145">SUM(D919:D927)</f>
        <v>1</v>
      </c>
      <c r="E918" s="53">
        <f t="shared" si="145"/>
        <v>0</v>
      </c>
      <c r="F918" s="53">
        <f t="shared" si="145"/>
        <v>0</v>
      </c>
      <c r="G918" s="53">
        <f t="shared" si="145"/>
        <v>0</v>
      </c>
      <c r="H918" s="53">
        <f t="shared" si="145"/>
        <v>1</v>
      </c>
      <c r="I918" s="53">
        <f t="shared" si="145"/>
        <v>0</v>
      </c>
      <c r="J918" s="87"/>
      <c r="K918" s="87"/>
    </row>
    <row r="919" ht="15.3" customHeight="1" spans="1:11">
      <c r="A919" s="84" t="str">
        <f t="shared" si="144"/>
        <v>0</v>
      </c>
      <c r="B919" s="56">
        <v>2140201</v>
      </c>
      <c r="C919" s="102" t="s">
        <v>54</v>
      </c>
      <c r="D919" s="89">
        <v>0</v>
      </c>
      <c r="E919" s="89">
        <v>0</v>
      </c>
      <c r="F919" s="89"/>
      <c r="G919" s="89"/>
      <c r="H919" s="89"/>
      <c r="I919" s="89"/>
      <c r="J919" s="87"/>
      <c r="K919" s="87"/>
    </row>
    <row r="920" ht="15.3" customHeight="1" spans="1:11">
      <c r="A920" s="84" t="str">
        <f t="shared" si="144"/>
        <v>0</v>
      </c>
      <c r="B920" s="56">
        <v>2140202</v>
      </c>
      <c r="C920" s="102" t="s">
        <v>56</v>
      </c>
      <c r="D920" s="89">
        <v>0</v>
      </c>
      <c r="E920" s="89">
        <v>0</v>
      </c>
      <c r="F920" s="89"/>
      <c r="G920" s="89"/>
      <c r="H920" s="89"/>
      <c r="I920" s="89"/>
      <c r="J920" s="87"/>
      <c r="K920" s="87"/>
    </row>
    <row r="921" ht="15.3" customHeight="1" spans="1:11">
      <c r="A921" s="84" t="str">
        <f t="shared" si="144"/>
        <v>0</v>
      </c>
      <c r="B921" s="56">
        <v>2140203</v>
      </c>
      <c r="C921" s="102" t="s">
        <v>58</v>
      </c>
      <c r="D921" s="89">
        <v>0</v>
      </c>
      <c r="E921" s="89">
        <v>0</v>
      </c>
      <c r="F921" s="89"/>
      <c r="G921" s="89"/>
      <c r="H921" s="89"/>
      <c r="I921" s="89"/>
      <c r="J921" s="87"/>
      <c r="K921" s="87"/>
    </row>
    <row r="922" ht="15.3" customHeight="1" spans="1:11">
      <c r="A922" s="84" t="str">
        <f t="shared" si="144"/>
        <v>0</v>
      </c>
      <c r="B922" s="56">
        <v>2140204</v>
      </c>
      <c r="C922" s="102" t="s">
        <v>951</v>
      </c>
      <c r="D922" s="89">
        <v>0</v>
      </c>
      <c r="E922" s="89">
        <v>0</v>
      </c>
      <c r="F922" s="89"/>
      <c r="G922" s="89"/>
      <c r="H922" s="89"/>
      <c r="I922" s="89"/>
      <c r="J922" s="87"/>
      <c r="K922" s="87"/>
    </row>
    <row r="923" ht="15.3" customHeight="1" spans="1:11">
      <c r="A923" s="84" t="str">
        <f t="shared" si="144"/>
        <v>0</v>
      </c>
      <c r="B923" s="56">
        <v>2140205</v>
      </c>
      <c r="C923" s="102" t="s">
        <v>952</v>
      </c>
      <c r="D923" s="89">
        <v>0</v>
      </c>
      <c r="E923" s="89">
        <v>0</v>
      </c>
      <c r="F923" s="89"/>
      <c r="G923" s="89"/>
      <c r="H923" s="89"/>
      <c r="I923" s="89"/>
      <c r="J923" s="87"/>
      <c r="K923" s="87"/>
    </row>
    <row r="924" ht="15.3" customHeight="1" spans="1:11">
      <c r="A924" s="84" t="str">
        <f t="shared" si="144"/>
        <v>0</v>
      </c>
      <c r="B924" s="56">
        <v>2140206</v>
      </c>
      <c r="C924" s="102" t="s">
        <v>953</v>
      </c>
      <c r="D924" s="89">
        <v>1</v>
      </c>
      <c r="E924" s="89">
        <v>0</v>
      </c>
      <c r="F924" s="89"/>
      <c r="G924" s="89"/>
      <c r="H924" s="89">
        <v>1</v>
      </c>
      <c r="I924" s="89"/>
      <c r="J924" s="87"/>
      <c r="K924" s="87"/>
    </row>
    <row r="925" ht="15.3" customHeight="1" spans="1:11">
      <c r="A925" s="84" t="str">
        <f t="shared" si="144"/>
        <v>0</v>
      </c>
      <c r="B925" s="56">
        <v>2140207</v>
      </c>
      <c r="C925" s="102" t="s">
        <v>954</v>
      </c>
      <c r="D925" s="89">
        <v>0</v>
      </c>
      <c r="E925" s="89">
        <v>0</v>
      </c>
      <c r="F925" s="89"/>
      <c r="G925" s="89"/>
      <c r="H925" s="89"/>
      <c r="I925" s="89"/>
      <c r="J925" s="87"/>
      <c r="K925" s="87"/>
    </row>
    <row r="926" ht="15.3" customHeight="1" spans="1:11">
      <c r="A926" s="84" t="str">
        <f t="shared" si="144"/>
        <v>0</v>
      </c>
      <c r="B926" s="56">
        <v>2140208</v>
      </c>
      <c r="C926" s="102" t="s">
        <v>955</v>
      </c>
      <c r="D926" s="89">
        <v>0</v>
      </c>
      <c r="E926" s="89">
        <v>0</v>
      </c>
      <c r="F926" s="89"/>
      <c r="G926" s="89"/>
      <c r="H926" s="89"/>
      <c r="I926" s="89"/>
      <c r="J926" s="87"/>
      <c r="K926" s="87"/>
    </row>
    <row r="927" ht="15.3" customHeight="1" spans="1:11">
      <c r="A927" s="84" t="str">
        <f t="shared" si="144"/>
        <v>9</v>
      </c>
      <c r="B927" s="56">
        <v>2140299</v>
      </c>
      <c r="C927" s="102" t="s">
        <v>956</v>
      </c>
      <c r="D927" s="89">
        <v>0</v>
      </c>
      <c r="E927" s="89">
        <v>0</v>
      </c>
      <c r="F927" s="89"/>
      <c r="G927" s="89"/>
      <c r="H927" s="89"/>
      <c r="I927" s="89"/>
      <c r="J927" s="87"/>
      <c r="K927" s="87"/>
    </row>
    <row r="928" ht="15.3" customHeight="1" spans="1:11">
      <c r="A928" s="84" t="str">
        <f t="shared" si="144"/>
        <v/>
      </c>
      <c r="B928" s="56">
        <v>21403</v>
      </c>
      <c r="C928" s="102" t="s">
        <v>957</v>
      </c>
      <c r="D928" s="53">
        <f t="shared" ref="D928:I928" si="146">SUM(D929:D937)</f>
        <v>0</v>
      </c>
      <c r="E928" s="53">
        <f t="shared" si="146"/>
        <v>0</v>
      </c>
      <c r="F928" s="53">
        <f t="shared" si="146"/>
        <v>0</v>
      </c>
      <c r="G928" s="53">
        <f t="shared" si="146"/>
        <v>0</v>
      </c>
      <c r="H928" s="53">
        <f t="shared" si="146"/>
        <v>0</v>
      </c>
      <c r="I928" s="53">
        <f t="shared" si="146"/>
        <v>0</v>
      </c>
      <c r="J928" s="87"/>
      <c r="K928" s="87"/>
    </row>
    <row r="929" ht="15.3" customHeight="1" spans="1:11">
      <c r="A929" s="84" t="str">
        <f t="shared" si="144"/>
        <v>0</v>
      </c>
      <c r="B929" s="56">
        <v>2140301</v>
      </c>
      <c r="C929" s="102" t="s">
        <v>54</v>
      </c>
      <c r="D929" s="89">
        <v>0</v>
      </c>
      <c r="E929" s="89">
        <v>0</v>
      </c>
      <c r="F929" s="89"/>
      <c r="G929" s="89"/>
      <c r="H929" s="89"/>
      <c r="I929" s="89"/>
      <c r="J929" s="87"/>
      <c r="K929" s="87"/>
    </row>
    <row r="930" ht="15.3" customHeight="1" spans="1:11">
      <c r="A930" s="84" t="str">
        <f t="shared" si="144"/>
        <v>0</v>
      </c>
      <c r="B930" s="56">
        <v>2140302</v>
      </c>
      <c r="C930" s="102" t="s">
        <v>56</v>
      </c>
      <c r="D930" s="89">
        <v>0</v>
      </c>
      <c r="E930" s="89">
        <v>0</v>
      </c>
      <c r="F930" s="89"/>
      <c r="G930" s="89"/>
      <c r="H930" s="89"/>
      <c r="I930" s="89"/>
      <c r="J930" s="87"/>
      <c r="K930" s="87"/>
    </row>
    <row r="931" ht="15.3" customHeight="1" spans="1:11">
      <c r="A931" s="84" t="str">
        <f t="shared" si="144"/>
        <v>0</v>
      </c>
      <c r="B931" s="56">
        <v>2140303</v>
      </c>
      <c r="C931" s="102" t="s">
        <v>58</v>
      </c>
      <c r="D931" s="89">
        <v>0</v>
      </c>
      <c r="E931" s="89">
        <v>0</v>
      </c>
      <c r="F931" s="89"/>
      <c r="G931" s="89"/>
      <c r="H931" s="89"/>
      <c r="I931" s="89"/>
      <c r="J931" s="87"/>
      <c r="K931" s="87"/>
    </row>
    <row r="932" ht="15.3" customHeight="1" spans="1:11">
      <c r="A932" s="84" t="str">
        <f t="shared" si="144"/>
        <v>0</v>
      </c>
      <c r="B932" s="56">
        <v>2140304</v>
      </c>
      <c r="C932" s="102" t="s">
        <v>958</v>
      </c>
      <c r="D932" s="89">
        <v>0</v>
      </c>
      <c r="E932" s="89">
        <v>0</v>
      </c>
      <c r="F932" s="89"/>
      <c r="G932" s="89"/>
      <c r="H932" s="89"/>
      <c r="I932" s="89"/>
      <c r="J932" s="87"/>
      <c r="K932" s="87"/>
    </row>
    <row r="933" ht="15.3" customHeight="1" spans="1:11">
      <c r="A933" s="84" t="str">
        <f t="shared" si="144"/>
        <v>0</v>
      </c>
      <c r="B933" s="56">
        <v>2140305</v>
      </c>
      <c r="C933" s="102" t="s">
        <v>959</v>
      </c>
      <c r="D933" s="89">
        <v>0</v>
      </c>
      <c r="E933" s="89">
        <v>0</v>
      </c>
      <c r="F933" s="89"/>
      <c r="G933" s="89"/>
      <c r="H933" s="89"/>
      <c r="I933" s="89"/>
      <c r="J933" s="87"/>
      <c r="K933" s="87"/>
    </row>
    <row r="934" ht="15.3" customHeight="1" spans="1:11">
      <c r="A934" s="84" t="str">
        <f t="shared" si="144"/>
        <v>0</v>
      </c>
      <c r="B934" s="56">
        <v>2140306</v>
      </c>
      <c r="C934" s="102" t="s">
        <v>960</v>
      </c>
      <c r="D934" s="89">
        <v>0</v>
      </c>
      <c r="E934" s="89">
        <v>0</v>
      </c>
      <c r="F934" s="89"/>
      <c r="G934" s="89"/>
      <c r="H934" s="89"/>
      <c r="I934" s="89"/>
      <c r="J934" s="87"/>
      <c r="K934" s="87"/>
    </row>
    <row r="935" ht="15.3" customHeight="1" spans="1:11">
      <c r="A935" s="84" t="str">
        <f t="shared" si="144"/>
        <v>0</v>
      </c>
      <c r="B935" s="56">
        <v>2140307</v>
      </c>
      <c r="C935" s="102" t="s">
        <v>961</v>
      </c>
      <c r="D935" s="89">
        <v>0</v>
      </c>
      <c r="E935" s="89">
        <v>0</v>
      </c>
      <c r="F935" s="89"/>
      <c r="G935" s="89"/>
      <c r="H935" s="89"/>
      <c r="I935" s="89"/>
      <c r="J935" s="87"/>
      <c r="K935" s="87"/>
    </row>
    <row r="936" ht="15.3" customHeight="1" spans="1:11">
      <c r="A936" s="84" t="str">
        <f t="shared" si="144"/>
        <v>0</v>
      </c>
      <c r="B936" s="56">
        <v>2140308</v>
      </c>
      <c r="C936" s="102" t="s">
        <v>962</v>
      </c>
      <c r="D936" s="89">
        <v>0</v>
      </c>
      <c r="E936" s="89">
        <v>0</v>
      </c>
      <c r="F936" s="89"/>
      <c r="G936" s="89"/>
      <c r="H936" s="89"/>
      <c r="I936" s="89"/>
      <c r="J936" s="87"/>
      <c r="K936" s="87"/>
    </row>
    <row r="937" ht="15.3" customHeight="1" spans="1:11">
      <c r="A937" s="84" t="str">
        <f t="shared" si="144"/>
        <v>9</v>
      </c>
      <c r="B937" s="56">
        <v>2140399</v>
      </c>
      <c r="C937" s="102" t="s">
        <v>963</v>
      </c>
      <c r="D937" s="89">
        <v>0</v>
      </c>
      <c r="E937" s="89">
        <v>0</v>
      </c>
      <c r="F937" s="89"/>
      <c r="G937" s="89"/>
      <c r="H937" s="89"/>
      <c r="I937" s="89"/>
      <c r="J937" s="87"/>
      <c r="K937" s="87"/>
    </row>
    <row r="938" ht="15.3" customHeight="1" spans="1:11">
      <c r="A938" s="84" t="str">
        <f t="shared" si="144"/>
        <v/>
      </c>
      <c r="B938" s="56">
        <v>21405</v>
      </c>
      <c r="C938" s="102" t="s">
        <v>964</v>
      </c>
      <c r="D938" s="53">
        <f t="shared" ref="D938:I938" si="147">SUM(D939:D944)</f>
        <v>0</v>
      </c>
      <c r="E938" s="53">
        <f t="shared" si="147"/>
        <v>0</v>
      </c>
      <c r="F938" s="53">
        <f t="shared" si="147"/>
        <v>0</v>
      </c>
      <c r="G938" s="53">
        <f t="shared" si="147"/>
        <v>0</v>
      </c>
      <c r="H938" s="53">
        <f t="shared" si="147"/>
        <v>0</v>
      </c>
      <c r="I938" s="53">
        <f t="shared" si="147"/>
        <v>0</v>
      </c>
      <c r="J938" s="87"/>
      <c r="K938" s="87"/>
    </row>
    <row r="939" ht="15.3" customHeight="1" spans="1:11">
      <c r="A939" s="84" t="str">
        <f t="shared" si="144"/>
        <v>0</v>
      </c>
      <c r="B939" s="56">
        <v>2140501</v>
      </c>
      <c r="C939" s="102" t="s">
        <v>54</v>
      </c>
      <c r="D939" s="89">
        <v>0</v>
      </c>
      <c r="E939" s="89">
        <v>0</v>
      </c>
      <c r="F939" s="89"/>
      <c r="G939" s="89"/>
      <c r="H939" s="89"/>
      <c r="I939" s="89"/>
      <c r="J939" s="87"/>
      <c r="K939" s="87"/>
    </row>
    <row r="940" ht="15.3" customHeight="1" spans="1:11">
      <c r="A940" s="84" t="str">
        <f t="shared" si="144"/>
        <v>0</v>
      </c>
      <c r="B940" s="56">
        <v>2140502</v>
      </c>
      <c r="C940" s="102" t="s">
        <v>56</v>
      </c>
      <c r="D940" s="89">
        <v>0</v>
      </c>
      <c r="E940" s="89">
        <v>0</v>
      </c>
      <c r="F940" s="89"/>
      <c r="G940" s="89"/>
      <c r="H940" s="89"/>
      <c r="I940" s="89"/>
      <c r="J940" s="87"/>
      <c r="K940" s="87"/>
    </row>
    <row r="941" ht="15.3" customHeight="1" spans="1:11">
      <c r="A941" s="84" t="str">
        <f t="shared" si="144"/>
        <v>0</v>
      </c>
      <c r="B941" s="56">
        <v>2140503</v>
      </c>
      <c r="C941" s="102" t="s">
        <v>58</v>
      </c>
      <c r="D941" s="89">
        <v>0</v>
      </c>
      <c r="E941" s="89">
        <v>0</v>
      </c>
      <c r="F941" s="89"/>
      <c r="G941" s="89"/>
      <c r="H941" s="89"/>
      <c r="I941" s="89"/>
      <c r="J941" s="87"/>
      <c r="K941" s="87"/>
    </row>
    <row r="942" ht="15.3" customHeight="1" spans="1:11">
      <c r="A942" s="84" t="str">
        <f t="shared" si="144"/>
        <v>0</v>
      </c>
      <c r="B942" s="56">
        <v>2140504</v>
      </c>
      <c r="C942" s="102" t="s">
        <v>955</v>
      </c>
      <c r="D942" s="89">
        <v>0</v>
      </c>
      <c r="E942" s="89">
        <v>0</v>
      </c>
      <c r="F942" s="89"/>
      <c r="G942" s="89"/>
      <c r="H942" s="89"/>
      <c r="I942" s="89"/>
      <c r="J942" s="87"/>
      <c r="K942" s="87"/>
    </row>
    <row r="943" ht="15.3" customHeight="1" spans="1:11">
      <c r="A943" s="84" t="str">
        <f t="shared" si="144"/>
        <v>0</v>
      </c>
      <c r="B943" s="56">
        <v>2140505</v>
      </c>
      <c r="C943" s="102" t="s">
        <v>965</v>
      </c>
      <c r="D943" s="89">
        <v>0</v>
      </c>
      <c r="E943" s="89">
        <v>0</v>
      </c>
      <c r="F943" s="89"/>
      <c r="G943" s="89"/>
      <c r="H943" s="89"/>
      <c r="I943" s="89"/>
      <c r="J943" s="87"/>
      <c r="K943" s="87"/>
    </row>
    <row r="944" ht="15.3" customHeight="1" spans="1:11">
      <c r="A944" s="84" t="str">
        <f t="shared" si="144"/>
        <v>9</v>
      </c>
      <c r="B944" s="56">
        <v>2140599</v>
      </c>
      <c r="C944" s="102" t="s">
        <v>966</v>
      </c>
      <c r="D944" s="89">
        <v>0</v>
      </c>
      <c r="E944" s="89">
        <v>0</v>
      </c>
      <c r="F944" s="89"/>
      <c r="G944" s="89"/>
      <c r="H944" s="89"/>
      <c r="I944" s="89"/>
      <c r="J944" s="87"/>
      <c r="K944" s="87"/>
    </row>
    <row r="945" ht="15.3" customHeight="1" spans="1:11">
      <c r="A945" s="84" t="str">
        <f t="shared" si="144"/>
        <v/>
      </c>
      <c r="B945" s="56">
        <v>21499</v>
      </c>
      <c r="C945" s="102" t="s">
        <v>972</v>
      </c>
      <c r="D945" s="53">
        <f t="shared" ref="D945:I945" si="148">SUM(D946:D947)</f>
        <v>0</v>
      </c>
      <c r="E945" s="53">
        <f t="shared" si="148"/>
        <v>0</v>
      </c>
      <c r="F945" s="53">
        <f t="shared" si="148"/>
        <v>0</v>
      </c>
      <c r="G945" s="53">
        <f t="shared" si="148"/>
        <v>0</v>
      </c>
      <c r="H945" s="53">
        <f t="shared" si="148"/>
        <v>0</v>
      </c>
      <c r="I945" s="53">
        <f t="shared" si="148"/>
        <v>0</v>
      </c>
      <c r="J945" s="87"/>
      <c r="K945" s="87"/>
    </row>
    <row r="946" ht="15.3" customHeight="1" spans="1:11">
      <c r="A946" s="84" t="str">
        <f t="shared" si="144"/>
        <v>0</v>
      </c>
      <c r="B946" s="56">
        <v>2149901</v>
      </c>
      <c r="C946" s="102" t="s">
        <v>973</v>
      </c>
      <c r="D946" s="89">
        <v>0</v>
      </c>
      <c r="E946" s="89">
        <v>0</v>
      </c>
      <c r="F946" s="89"/>
      <c r="G946" s="89"/>
      <c r="H946" s="89"/>
      <c r="I946" s="89"/>
      <c r="J946" s="87"/>
      <c r="K946" s="87"/>
    </row>
    <row r="947" ht="15.3" customHeight="1" spans="1:11">
      <c r="A947" s="84" t="str">
        <f t="shared" si="144"/>
        <v>9</v>
      </c>
      <c r="B947" s="56">
        <v>2149999</v>
      </c>
      <c r="C947" s="102" t="s">
        <v>974</v>
      </c>
      <c r="D947" s="89">
        <v>0</v>
      </c>
      <c r="E947" s="89">
        <v>0</v>
      </c>
      <c r="F947" s="89"/>
      <c r="G947" s="89"/>
      <c r="H947" s="89"/>
      <c r="I947" s="89"/>
      <c r="J947" s="87"/>
      <c r="K947" s="87"/>
    </row>
    <row r="948" ht="15.3" customHeight="1" spans="1:11">
      <c r="A948" s="84" t="str">
        <f t="shared" si="144"/>
        <v/>
      </c>
      <c r="B948" s="56">
        <v>215</v>
      </c>
      <c r="C948" s="102" t="s">
        <v>975</v>
      </c>
      <c r="D948" s="53">
        <f t="shared" ref="D948:I948" si="149">SUM(D949,D959,D975,D980,D991,D998,D1006)</f>
        <v>3202</v>
      </c>
      <c r="E948" s="53">
        <f t="shared" si="149"/>
        <v>1157</v>
      </c>
      <c r="F948" s="53">
        <f t="shared" si="149"/>
        <v>0</v>
      </c>
      <c r="G948" s="53">
        <f t="shared" si="149"/>
        <v>0</v>
      </c>
      <c r="H948" s="53">
        <f t="shared" si="149"/>
        <v>2045</v>
      </c>
      <c r="I948" s="53">
        <f t="shared" si="149"/>
        <v>0</v>
      </c>
      <c r="J948" s="87"/>
      <c r="K948" s="87"/>
    </row>
    <row r="949" ht="15.3" customHeight="1" spans="1:11">
      <c r="A949" s="84" t="str">
        <f t="shared" si="144"/>
        <v/>
      </c>
      <c r="B949" s="56">
        <v>21501</v>
      </c>
      <c r="C949" s="102" t="s">
        <v>976</v>
      </c>
      <c r="D949" s="53">
        <f t="shared" ref="D949:I949" si="150">SUM(D950:D958)</f>
        <v>2</v>
      </c>
      <c r="E949" s="53">
        <f t="shared" si="150"/>
        <v>2</v>
      </c>
      <c r="F949" s="53">
        <f t="shared" si="150"/>
        <v>0</v>
      </c>
      <c r="G949" s="53">
        <f t="shared" si="150"/>
        <v>0</v>
      </c>
      <c r="H949" s="53">
        <f t="shared" si="150"/>
        <v>0</v>
      </c>
      <c r="I949" s="53">
        <f t="shared" si="150"/>
        <v>0</v>
      </c>
      <c r="J949" s="87"/>
      <c r="K949" s="87"/>
    </row>
    <row r="950" ht="15.3" customHeight="1" spans="1:11">
      <c r="A950" s="84" t="str">
        <f t="shared" si="144"/>
        <v>0</v>
      </c>
      <c r="B950" s="56">
        <v>2150101</v>
      </c>
      <c r="C950" s="102" t="s">
        <v>54</v>
      </c>
      <c r="D950" s="89">
        <v>2</v>
      </c>
      <c r="E950" s="89">
        <v>2</v>
      </c>
      <c r="F950" s="89"/>
      <c r="G950" s="89"/>
      <c r="H950" s="89"/>
      <c r="I950" s="89"/>
      <c r="J950" s="87"/>
      <c r="K950" s="87"/>
    </row>
    <row r="951" ht="15.3" customHeight="1" spans="1:11">
      <c r="A951" s="84" t="str">
        <f t="shared" si="144"/>
        <v>0</v>
      </c>
      <c r="B951" s="56">
        <v>2150102</v>
      </c>
      <c r="C951" s="102" t="s">
        <v>56</v>
      </c>
      <c r="D951" s="89">
        <v>0</v>
      </c>
      <c r="E951" s="89">
        <v>0</v>
      </c>
      <c r="F951" s="89"/>
      <c r="G951" s="89"/>
      <c r="H951" s="89"/>
      <c r="I951" s="89"/>
      <c r="J951" s="87"/>
      <c r="K951" s="87"/>
    </row>
    <row r="952" ht="15.3" customHeight="1" spans="1:11">
      <c r="A952" s="84" t="str">
        <f t="shared" si="144"/>
        <v>0</v>
      </c>
      <c r="B952" s="56">
        <v>2150103</v>
      </c>
      <c r="C952" s="102" t="s">
        <v>58</v>
      </c>
      <c r="D952" s="89">
        <v>0</v>
      </c>
      <c r="E952" s="89">
        <v>0</v>
      </c>
      <c r="F952" s="89"/>
      <c r="G952" s="89"/>
      <c r="H952" s="89"/>
      <c r="I952" s="89"/>
      <c r="J952" s="87"/>
      <c r="K952" s="87"/>
    </row>
    <row r="953" ht="15.3" customHeight="1" spans="1:11">
      <c r="A953" s="84" t="str">
        <f t="shared" si="144"/>
        <v>0</v>
      </c>
      <c r="B953" s="56">
        <v>2150104</v>
      </c>
      <c r="C953" s="102" t="s">
        <v>977</v>
      </c>
      <c r="D953" s="89">
        <v>0</v>
      </c>
      <c r="E953" s="89">
        <v>0</v>
      </c>
      <c r="F953" s="89"/>
      <c r="G953" s="89"/>
      <c r="H953" s="89"/>
      <c r="I953" s="89"/>
      <c r="J953" s="87"/>
      <c r="K953" s="87"/>
    </row>
    <row r="954" ht="15.3" customHeight="1" spans="1:11">
      <c r="A954" s="84" t="str">
        <f t="shared" si="144"/>
        <v>0</v>
      </c>
      <c r="B954" s="56">
        <v>2150105</v>
      </c>
      <c r="C954" s="102" t="s">
        <v>978</v>
      </c>
      <c r="D954" s="89">
        <v>0</v>
      </c>
      <c r="E954" s="89">
        <v>0</v>
      </c>
      <c r="F954" s="89"/>
      <c r="G954" s="89"/>
      <c r="H954" s="89"/>
      <c r="I954" s="89"/>
      <c r="J954" s="87"/>
      <c r="K954" s="87"/>
    </row>
    <row r="955" ht="15.3" customHeight="1" spans="1:11">
      <c r="A955" s="84" t="str">
        <f t="shared" si="144"/>
        <v>0</v>
      </c>
      <c r="B955" s="56">
        <v>2150106</v>
      </c>
      <c r="C955" s="102" t="s">
        <v>979</v>
      </c>
      <c r="D955" s="89">
        <v>0</v>
      </c>
      <c r="E955" s="89">
        <v>0</v>
      </c>
      <c r="F955" s="89"/>
      <c r="G955" s="89"/>
      <c r="H955" s="89"/>
      <c r="I955" s="89"/>
      <c r="J955" s="87"/>
      <c r="K955" s="87"/>
    </row>
    <row r="956" ht="15.3" customHeight="1" spans="1:11">
      <c r="A956" s="84" t="str">
        <f t="shared" si="144"/>
        <v>0</v>
      </c>
      <c r="B956" s="56">
        <v>2150107</v>
      </c>
      <c r="C956" s="102" t="s">
        <v>980</v>
      </c>
      <c r="D956" s="89">
        <v>0</v>
      </c>
      <c r="E956" s="89">
        <v>0</v>
      </c>
      <c r="F956" s="89"/>
      <c r="G956" s="89"/>
      <c r="H956" s="89"/>
      <c r="I956" s="89"/>
      <c r="J956" s="87"/>
      <c r="K956" s="87"/>
    </row>
    <row r="957" ht="15.3" customHeight="1" spans="1:11">
      <c r="A957" s="84" t="str">
        <f t="shared" si="144"/>
        <v>0</v>
      </c>
      <c r="B957" s="56">
        <v>2150108</v>
      </c>
      <c r="C957" s="102" t="s">
        <v>981</v>
      </c>
      <c r="D957" s="89">
        <v>0</v>
      </c>
      <c r="E957" s="89">
        <v>0</v>
      </c>
      <c r="F957" s="89"/>
      <c r="G957" s="89"/>
      <c r="H957" s="89"/>
      <c r="I957" s="89"/>
      <c r="J957" s="87"/>
      <c r="K957" s="87"/>
    </row>
    <row r="958" ht="15.3" customHeight="1" spans="1:11">
      <c r="A958" s="84" t="str">
        <f t="shared" si="144"/>
        <v>9</v>
      </c>
      <c r="B958" s="56">
        <v>2150199</v>
      </c>
      <c r="C958" s="102" t="s">
        <v>982</v>
      </c>
      <c r="D958" s="89">
        <v>0</v>
      </c>
      <c r="E958" s="89">
        <v>0</v>
      </c>
      <c r="F958" s="89"/>
      <c r="G958" s="89"/>
      <c r="H958" s="89"/>
      <c r="I958" s="89"/>
      <c r="J958" s="87"/>
      <c r="K958" s="87"/>
    </row>
    <row r="959" ht="15.3" customHeight="1" spans="1:11">
      <c r="A959" s="84" t="str">
        <f t="shared" ref="A959:A1022" si="151">MID(B959,6,1)</f>
        <v/>
      </c>
      <c r="B959" s="56">
        <v>21502</v>
      </c>
      <c r="C959" s="102" t="s">
        <v>983</v>
      </c>
      <c r="D959" s="53">
        <f t="shared" ref="D959:I959" si="152">SUM(D960:D974)</f>
        <v>200</v>
      </c>
      <c r="E959" s="53">
        <f t="shared" si="152"/>
        <v>0</v>
      </c>
      <c r="F959" s="53">
        <f t="shared" si="152"/>
        <v>0</v>
      </c>
      <c r="G959" s="53">
        <f t="shared" si="152"/>
        <v>0</v>
      </c>
      <c r="H959" s="53">
        <f t="shared" si="152"/>
        <v>200</v>
      </c>
      <c r="I959" s="53">
        <f t="shared" si="152"/>
        <v>0</v>
      </c>
      <c r="J959" s="87"/>
      <c r="K959" s="87"/>
    </row>
    <row r="960" ht="15.3" customHeight="1" spans="1:11">
      <c r="A960" s="84" t="str">
        <f t="shared" si="151"/>
        <v>0</v>
      </c>
      <c r="B960" s="56">
        <v>2150201</v>
      </c>
      <c r="C960" s="102" t="s">
        <v>54</v>
      </c>
      <c r="D960" s="89">
        <v>0</v>
      </c>
      <c r="E960" s="89">
        <v>0</v>
      </c>
      <c r="F960" s="89"/>
      <c r="G960" s="89"/>
      <c r="H960" s="89"/>
      <c r="I960" s="89"/>
      <c r="J960" s="87"/>
      <c r="K960" s="87"/>
    </row>
    <row r="961" ht="15.3" customHeight="1" spans="1:11">
      <c r="A961" s="84" t="str">
        <f t="shared" si="151"/>
        <v>0</v>
      </c>
      <c r="B961" s="56">
        <v>2150202</v>
      </c>
      <c r="C961" s="102" t="s">
        <v>56</v>
      </c>
      <c r="D961" s="89">
        <v>0</v>
      </c>
      <c r="E961" s="89">
        <v>0</v>
      </c>
      <c r="F961" s="89"/>
      <c r="G961" s="89"/>
      <c r="H961" s="89"/>
      <c r="I961" s="89"/>
      <c r="J961" s="87"/>
      <c r="K961" s="87"/>
    </row>
    <row r="962" ht="15.3" customHeight="1" spans="1:11">
      <c r="A962" s="84" t="str">
        <f t="shared" si="151"/>
        <v>0</v>
      </c>
      <c r="B962" s="56">
        <v>2150203</v>
      </c>
      <c r="C962" s="102" t="s">
        <v>58</v>
      </c>
      <c r="D962" s="89">
        <v>0</v>
      </c>
      <c r="E962" s="89">
        <v>0</v>
      </c>
      <c r="F962" s="89"/>
      <c r="G962" s="89"/>
      <c r="H962" s="89"/>
      <c r="I962" s="89"/>
      <c r="J962" s="87"/>
      <c r="K962" s="87"/>
    </row>
    <row r="963" ht="15.3" customHeight="1" spans="1:11">
      <c r="A963" s="84" t="str">
        <f t="shared" si="151"/>
        <v>0</v>
      </c>
      <c r="B963" s="56">
        <v>2150204</v>
      </c>
      <c r="C963" s="102" t="s">
        <v>984</v>
      </c>
      <c r="D963" s="89">
        <v>0</v>
      </c>
      <c r="E963" s="89">
        <v>0</v>
      </c>
      <c r="F963" s="89"/>
      <c r="G963" s="89"/>
      <c r="H963" s="89"/>
      <c r="I963" s="89"/>
      <c r="J963" s="87"/>
      <c r="K963" s="87"/>
    </row>
    <row r="964" ht="15.3" customHeight="1" spans="1:11">
      <c r="A964" s="84" t="str">
        <f t="shared" si="151"/>
        <v>0</v>
      </c>
      <c r="B964" s="56">
        <v>2150205</v>
      </c>
      <c r="C964" s="102" t="s">
        <v>985</v>
      </c>
      <c r="D964" s="89">
        <v>0</v>
      </c>
      <c r="E964" s="89">
        <v>0</v>
      </c>
      <c r="F964" s="89"/>
      <c r="G964" s="89"/>
      <c r="H964" s="89"/>
      <c r="I964" s="89"/>
      <c r="J964" s="87"/>
      <c r="K964" s="87"/>
    </row>
    <row r="965" ht="15.3" customHeight="1" spans="1:11">
      <c r="A965" s="84" t="str">
        <f t="shared" si="151"/>
        <v>0</v>
      </c>
      <c r="B965" s="56">
        <v>2150206</v>
      </c>
      <c r="C965" s="102" t="s">
        <v>986</v>
      </c>
      <c r="D965" s="89">
        <v>0</v>
      </c>
      <c r="E965" s="89">
        <v>0</v>
      </c>
      <c r="F965" s="89"/>
      <c r="G965" s="89"/>
      <c r="H965" s="89"/>
      <c r="I965" s="89"/>
      <c r="J965" s="87"/>
      <c r="K965" s="87"/>
    </row>
    <row r="966" ht="15.3" customHeight="1" spans="1:11">
      <c r="A966" s="84" t="str">
        <f t="shared" si="151"/>
        <v>0</v>
      </c>
      <c r="B966" s="56">
        <v>2150207</v>
      </c>
      <c r="C966" s="102" t="s">
        <v>987</v>
      </c>
      <c r="D966" s="89">
        <v>0</v>
      </c>
      <c r="E966" s="89">
        <v>0</v>
      </c>
      <c r="F966" s="89"/>
      <c r="G966" s="89"/>
      <c r="H966" s="89"/>
      <c r="I966" s="89"/>
      <c r="J966" s="87"/>
      <c r="K966" s="87"/>
    </row>
    <row r="967" ht="15.3" customHeight="1" spans="1:11">
      <c r="A967" s="84" t="str">
        <f t="shared" si="151"/>
        <v>0</v>
      </c>
      <c r="B967" s="56">
        <v>2150208</v>
      </c>
      <c r="C967" s="102" t="s">
        <v>988</v>
      </c>
      <c r="D967" s="89">
        <v>0</v>
      </c>
      <c r="E967" s="89">
        <v>0</v>
      </c>
      <c r="F967" s="89"/>
      <c r="G967" s="89"/>
      <c r="H967" s="89"/>
      <c r="I967" s="89"/>
      <c r="J967" s="87"/>
      <c r="K967" s="87"/>
    </row>
    <row r="968" ht="15.3" customHeight="1" spans="1:11">
      <c r="A968" s="84" t="str">
        <f t="shared" si="151"/>
        <v>0</v>
      </c>
      <c r="B968" s="56">
        <v>2150209</v>
      </c>
      <c r="C968" s="102" t="s">
        <v>989</v>
      </c>
      <c r="D968" s="89">
        <v>0</v>
      </c>
      <c r="E968" s="89">
        <v>0</v>
      </c>
      <c r="F968" s="89"/>
      <c r="G968" s="89"/>
      <c r="H968" s="89"/>
      <c r="I968" s="89"/>
      <c r="J968" s="87"/>
      <c r="K968" s="87"/>
    </row>
    <row r="969" ht="15.3" customHeight="1" spans="1:11">
      <c r="A969" s="84" t="str">
        <f t="shared" si="151"/>
        <v>1</v>
      </c>
      <c r="B969" s="56">
        <v>2150210</v>
      </c>
      <c r="C969" s="102" t="s">
        <v>990</v>
      </c>
      <c r="D969" s="89">
        <v>0</v>
      </c>
      <c r="E969" s="89">
        <v>0</v>
      </c>
      <c r="F969" s="89"/>
      <c r="G969" s="89"/>
      <c r="H969" s="89"/>
      <c r="I969" s="89"/>
      <c r="J969" s="87"/>
      <c r="K969" s="87"/>
    </row>
    <row r="970" ht="15.3" customHeight="1" spans="1:11">
      <c r="A970" s="84" t="str">
        <f t="shared" si="151"/>
        <v>1</v>
      </c>
      <c r="B970" s="56">
        <v>2150212</v>
      </c>
      <c r="C970" s="102" t="s">
        <v>991</v>
      </c>
      <c r="D970" s="89">
        <v>0</v>
      </c>
      <c r="E970" s="89">
        <v>0</v>
      </c>
      <c r="F970" s="89"/>
      <c r="G970" s="89"/>
      <c r="H970" s="89"/>
      <c r="I970" s="89"/>
      <c r="J970" s="87"/>
      <c r="K970" s="87"/>
    </row>
    <row r="971" ht="15.3" customHeight="1" spans="1:11">
      <c r="A971" s="84" t="str">
        <f t="shared" si="151"/>
        <v>1</v>
      </c>
      <c r="B971" s="56">
        <v>2150213</v>
      </c>
      <c r="C971" s="102" t="s">
        <v>992</v>
      </c>
      <c r="D971" s="89">
        <v>0</v>
      </c>
      <c r="E971" s="89">
        <v>0</v>
      </c>
      <c r="F971" s="89"/>
      <c r="G971" s="89"/>
      <c r="H971" s="89"/>
      <c r="I971" s="89"/>
      <c r="J971" s="87"/>
      <c r="K971" s="87"/>
    </row>
    <row r="972" ht="15.3" customHeight="1" spans="1:11">
      <c r="A972" s="84" t="str">
        <f t="shared" si="151"/>
        <v>1</v>
      </c>
      <c r="B972" s="56">
        <v>2150214</v>
      </c>
      <c r="C972" s="102" t="s">
        <v>993</v>
      </c>
      <c r="D972" s="89">
        <v>0</v>
      </c>
      <c r="E972" s="89">
        <v>0</v>
      </c>
      <c r="F972" s="89"/>
      <c r="G972" s="89"/>
      <c r="H972" s="89"/>
      <c r="I972" s="89"/>
      <c r="J972" s="87"/>
      <c r="K972" s="87"/>
    </row>
    <row r="973" ht="15.3" customHeight="1" spans="1:11">
      <c r="A973" s="84" t="str">
        <f t="shared" si="151"/>
        <v>1</v>
      </c>
      <c r="B973" s="56">
        <v>2150215</v>
      </c>
      <c r="C973" s="102" t="s">
        <v>994</v>
      </c>
      <c r="D973" s="89">
        <v>0</v>
      </c>
      <c r="E973" s="89">
        <v>0</v>
      </c>
      <c r="F973" s="89"/>
      <c r="G973" s="89"/>
      <c r="H973" s="89"/>
      <c r="I973" s="89"/>
      <c r="J973" s="87"/>
      <c r="K973" s="87"/>
    </row>
    <row r="974" ht="15.3" customHeight="1" spans="1:11">
      <c r="A974" s="84" t="str">
        <f t="shared" si="151"/>
        <v>9</v>
      </c>
      <c r="B974" s="56">
        <v>2150299</v>
      </c>
      <c r="C974" s="102" t="s">
        <v>995</v>
      </c>
      <c r="D974" s="89">
        <v>200</v>
      </c>
      <c r="E974" s="89">
        <v>0</v>
      </c>
      <c r="F974" s="89"/>
      <c r="G974" s="89"/>
      <c r="H974" s="89">
        <v>200</v>
      </c>
      <c r="I974" s="89"/>
      <c r="J974" s="87"/>
      <c r="K974" s="87"/>
    </row>
    <row r="975" ht="15.3" customHeight="1" spans="1:11">
      <c r="A975" s="84" t="str">
        <f t="shared" si="151"/>
        <v/>
      </c>
      <c r="B975" s="56">
        <v>21503</v>
      </c>
      <c r="C975" s="102" t="s">
        <v>996</v>
      </c>
      <c r="D975" s="53">
        <f t="shared" ref="D975:I975" si="153">SUM(D976:D979)</f>
        <v>0</v>
      </c>
      <c r="E975" s="53">
        <f t="shared" si="153"/>
        <v>0</v>
      </c>
      <c r="F975" s="53">
        <f t="shared" si="153"/>
        <v>0</v>
      </c>
      <c r="G975" s="53">
        <f t="shared" si="153"/>
        <v>0</v>
      </c>
      <c r="H975" s="53">
        <f t="shared" si="153"/>
        <v>0</v>
      </c>
      <c r="I975" s="53">
        <f t="shared" si="153"/>
        <v>0</v>
      </c>
      <c r="J975" s="87"/>
      <c r="K975" s="87"/>
    </row>
    <row r="976" ht="15.3" customHeight="1" spans="1:11">
      <c r="A976" s="84" t="str">
        <f t="shared" si="151"/>
        <v>0</v>
      </c>
      <c r="B976" s="56">
        <v>2150301</v>
      </c>
      <c r="C976" s="102" t="s">
        <v>54</v>
      </c>
      <c r="D976" s="89">
        <v>0</v>
      </c>
      <c r="E976" s="89">
        <v>0</v>
      </c>
      <c r="F976" s="89"/>
      <c r="G976" s="89"/>
      <c r="H976" s="89"/>
      <c r="I976" s="89"/>
      <c r="J976" s="87"/>
      <c r="K976" s="87"/>
    </row>
    <row r="977" ht="15.3" customHeight="1" spans="1:11">
      <c r="A977" s="84" t="str">
        <f t="shared" si="151"/>
        <v>0</v>
      </c>
      <c r="B977" s="56">
        <v>2150302</v>
      </c>
      <c r="C977" s="102" t="s">
        <v>56</v>
      </c>
      <c r="D977" s="89">
        <v>0</v>
      </c>
      <c r="E977" s="89">
        <v>0</v>
      </c>
      <c r="F977" s="89"/>
      <c r="G977" s="89"/>
      <c r="H977" s="89"/>
      <c r="I977" s="89"/>
      <c r="J977" s="87"/>
      <c r="K977" s="87"/>
    </row>
    <row r="978" ht="15.3" customHeight="1" spans="1:11">
      <c r="A978" s="84" t="str">
        <f t="shared" si="151"/>
        <v>0</v>
      </c>
      <c r="B978" s="56">
        <v>2150303</v>
      </c>
      <c r="C978" s="102" t="s">
        <v>58</v>
      </c>
      <c r="D978" s="89">
        <v>0</v>
      </c>
      <c r="E978" s="89">
        <v>0</v>
      </c>
      <c r="F978" s="89"/>
      <c r="G978" s="89"/>
      <c r="H978" s="89"/>
      <c r="I978" s="89"/>
      <c r="J978" s="87"/>
      <c r="K978" s="87"/>
    </row>
    <row r="979" ht="15.3" customHeight="1" spans="1:11">
      <c r="A979" s="84" t="str">
        <f t="shared" si="151"/>
        <v>9</v>
      </c>
      <c r="B979" s="56">
        <v>2150399</v>
      </c>
      <c r="C979" s="102" t="s">
        <v>997</v>
      </c>
      <c r="D979" s="89">
        <v>0</v>
      </c>
      <c r="E979" s="89">
        <v>0</v>
      </c>
      <c r="F979" s="89"/>
      <c r="G979" s="89"/>
      <c r="H979" s="89"/>
      <c r="I979" s="89"/>
      <c r="J979" s="87"/>
      <c r="K979" s="87"/>
    </row>
    <row r="980" ht="15.3" customHeight="1" spans="1:11">
      <c r="A980" s="84" t="str">
        <f t="shared" si="151"/>
        <v/>
      </c>
      <c r="B980" s="56">
        <v>21505</v>
      </c>
      <c r="C980" s="102" t="s">
        <v>998</v>
      </c>
      <c r="D980" s="53">
        <f t="shared" ref="D980:I980" si="154">SUM(D981:D990)</f>
        <v>1839</v>
      </c>
      <c r="E980" s="53">
        <f t="shared" si="154"/>
        <v>0</v>
      </c>
      <c r="F980" s="53">
        <f t="shared" si="154"/>
        <v>0</v>
      </c>
      <c r="G980" s="53">
        <f t="shared" si="154"/>
        <v>0</v>
      </c>
      <c r="H980" s="53">
        <f t="shared" si="154"/>
        <v>1839</v>
      </c>
      <c r="I980" s="53">
        <f t="shared" si="154"/>
        <v>0</v>
      </c>
      <c r="J980" s="87"/>
      <c r="K980" s="87"/>
    </row>
    <row r="981" ht="15.3" customHeight="1" spans="1:11">
      <c r="A981" s="84" t="str">
        <f t="shared" si="151"/>
        <v>0</v>
      </c>
      <c r="B981" s="56">
        <v>2150501</v>
      </c>
      <c r="C981" s="102" t="s">
        <v>54</v>
      </c>
      <c r="D981" s="89">
        <v>0</v>
      </c>
      <c r="E981" s="89">
        <v>0</v>
      </c>
      <c r="F981" s="89"/>
      <c r="G981" s="89"/>
      <c r="H981" s="89"/>
      <c r="I981" s="89"/>
      <c r="J981" s="87"/>
      <c r="K981" s="87"/>
    </row>
    <row r="982" ht="15.3" customHeight="1" spans="1:11">
      <c r="A982" s="84" t="str">
        <f t="shared" si="151"/>
        <v>0</v>
      </c>
      <c r="B982" s="56">
        <v>2150502</v>
      </c>
      <c r="C982" s="102" t="s">
        <v>56</v>
      </c>
      <c r="D982" s="89">
        <v>0</v>
      </c>
      <c r="E982" s="89">
        <v>0</v>
      </c>
      <c r="F982" s="89"/>
      <c r="G982" s="89"/>
      <c r="H982" s="89"/>
      <c r="I982" s="89"/>
      <c r="J982" s="87"/>
      <c r="K982" s="87"/>
    </row>
    <row r="983" ht="15.3" customHeight="1" spans="1:11">
      <c r="A983" s="84" t="str">
        <f t="shared" si="151"/>
        <v>0</v>
      </c>
      <c r="B983" s="56">
        <v>2150503</v>
      </c>
      <c r="C983" s="102" t="s">
        <v>58</v>
      </c>
      <c r="D983" s="89">
        <v>0</v>
      </c>
      <c r="E983" s="89">
        <v>0</v>
      </c>
      <c r="F983" s="89"/>
      <c r="G983" s="89"/>
      <c r="H983" s="89"/>
      <c r="I983" s="89"/>
      <c r="J983" s="87"/>
      <c r="K983" s="87"/>
    </row>
    <row r="984" ht="15.3" customHeight="1" spans="1:11">
      <c r="A984" s="84" t="str">
        <f t="shared" si="151"/>
        <v>0</v>
      </c>
      <c r="B984" s="56">
        <v>2150505</v>
      </c>
      <c r="C984" s="102" t="s">
        <v>999</v>
      </c>
      <c r="D984" s="89">
        <v>0</v>
      </c>
      <c r="E984" s="89">
        <v>0</v>
      </c>
      <c r="F984" s="89"/>
      <c r="G984" s="89"/>
      <c r="H984" s="89"/>
      <c r="I984" s="89"/>
      <c r="J984" s="87"/>
      <c r="K984" s="87"/>
    </row>
    <row r="985" ht="15.3" customHeight="1" spans="1:11">
      <c r="A985" s="84" t="str">
        <f t="shared" si="151"/>
        <v>0</v>
      </c>
      <c r="B985" s="56">
        <v>2150507</v>
      </c>
      <c r="C985" s="102" t="s">
        <v>1000</v>
      </c>
      <c r="D985" s="89">
        <v>0</v>
      </c>
      <c r="E985" s="89">
        <v>0</v>
      </c>
      <c r="F985" s="89"/>
      <c r="G985" s="89"/>
      <c r="H985" s="89"/>
      <c r="I985" s="89"/>
      <c r="J985" s="87"/>
      <c r="K985" s="87"/>
    </row>
    <row r="986" ht="15.3" customHeight="1" spans="1:11">
      <c r="A986" s="84" t="str">
        <f t="shared" si="151"/>
        <v>0</v>
      </c>
      <c r="B986" s="56">
        <v>2150508</v>
      </c>
      <c r="C986" s="102" t="s">
        <v>1001</v>
      </c>
      <c r="D986" s="89">
        <v>0</v>
      </c>
      <c r="E986" s="89">
        <v>0</v>
      </c>
      <c r="F986" s="89"/>
      <c r="G986" s="89"/>
      <c r="H986" s="89"/>
      <c r="I986" s="89"/>
      <c r="J986" s="87"/>
      <c r="K986" s="87"/>
    </row>
    <row r="987" ht="15.3" customHeight="1" spans="1:11">
      <c r="A987" s="84" t="str">
        <f t="shared" si="151"/>
        <v>1</v>
      </c>
      <c r="B987" s="56">
        <v>2150516</v>
      </c>
      <c r="C987" s="102" t="s">
        <v>1002</v>
      </c>
      <c r="D987" s="89">
        <v>0</v>
      </c>
      <c r="E987" s="89">
        <v>0</v>
      </c>
      <c r="F987" s="89"/>
      <c r="G987" s="89"/>
      <c r="H987" s="89"/>
      <c r="I987" s="89"/>
      <c r="J987" s="87"/>
      <c r="K987" s="87"/>
    </row>
    <row r="988" ht="15.3" customHeight="1" spans="1:11">
      <c r="A988" s="84" t="str">
        <f t="shared" si="151"/>
        <v>1</v>
      </c>
      <c r="B988" s="56">
        <v>2150517</v>
      </c>
      <c r="C988" s="102" t="s">
        <v>1003</v>
      </c>
      <c r="D988" s="89">
        <v>1839</v>
      </c>
      <c r="E988" s="89">
        <v>0</v>
      </c>
      <c r="F988" s="89"/>
      <c r="G988" s="89"/>
      <c r="H988" s="89">
        <v>1839</v>
      </c>
      <c r="I988" s="89"/>
      <c r="J988" s="87"/>
      <c r="K988" s="87"/>
    </row>
    <row r="989" ht="15.3" customHeight="1" spans="1:11">
      <c r="A989" s="84" t="str">
        <f t="shared" si="151"/>
        <v>5</v>
      </c>
      <c r="B989" s="56">
        <v>2150550</v>
      </c>
      <c r="C989" s="102" t="s">
        <v>72</v>
      </c>
      <c r="D989" s="89">
        <v>0</v>
      </c>
      <c r="E989" s="89">
        <v>0</v>
      </c>
      <c r="F989" s="89"/>
      <c r="G989" s="89"/>
      <c r="H989" s="89"/>
      <c r="I989" s="89"/>
      <c r="J989" s="87"/>
      <c r="K989" s="87"/>
    </row>
    <row r="990" ht="15.3" customHeight="1" spans="1:11">
      <c r="A990" s="84" t="str">
        <f t="shared" si="151"/>
        <v>9</v>
      </c>
      <c r="B990" s="56">
        <v>2150599</v>
      </c>
      <c r="C990" s="102" t="s">
        <v>1004</v>
      </c>
      <c r="D990" s="89">
        <v>0</v>
      </c>
      <c r="E990" s="89">
        <v>0</v>
      </c>
      <c r="F990" s="89"/>
      <c r="G990" s="89"/>
      <c r="H990" s="89"/>
      <c r="I990" s="89"/>
      <c r="J990" s="87"/>
      <c r="K990" s="87"/>
    </row>
    <row r="991" ht="15.3" customHeight="1" spans="1:11">
      <c r="A991" s="84" t="str">
        <f t="shared" si="151"/>
        <v/>
      </c>
      <c r="B991" s="56">
        <v>21507</v>
      </c>
      <c r="C991" s="102" t="s">
        <v>1005</v>
      </c>
      <c r="D991" s="53">
        <f t="shared" ref="D991:I991" si="155">SUM(D992:D997)</f>
        <v>0</v>
      </c>
      <c r="E991" s="53">
        <f t="shared" si="155"/>
        <v>0</v>
      </c>
      <c r="F991" s="53">
        <f t="shared" si="155"/>
        <v>0</v>
      </c>
      <c r="G991" s="53">
        <f t="shared" si="155"/>
        <v>0</v>
      </c>
      <c r="H991" s="53">
        <f t="shared" si="155"/>
        <v>0</v>
      </c>
      <c r="I991" s="53">
        <f t="shared" si="155"/>
        <v>0</v>
      </c>
      <c r="J991" s="87"/>
      <c r="K991" s="87"/>
    </row>
    <row r="992" ht="15.3" customHeight="1" spans="1:11">
      <c r="A992" s="84" t="str">
        <f t="shared" si="151"/>
        <v>0</v>
      </c>
      <c r="B992" s="56">
        <v>2150701</v>
      </c>
      <c r="C992" s="102" t="s">
        <v>54</v>
      </c>
      <c r="D992" s="89">
        <v>0</v>
      </c>
      <c r="E992" s="89">
        <v>0</v>
      </c>
      <c r="F992" s="89"/>
      <c r="G992" s="89"/>
      <c r="H992" s="89"/>
      <c r="I992" s="89"/>
      <c r="J992" s="87"/>
      <c r="K992" s="87"/>
    </row>
    <row r="993" ht="15.3" customHeight="1" spans="1:11">
      <c r="A993" s="84" t="str">
        <f t="shared" si="151"/>
        <v>0</v>
      </c>
      <c r="B993" s="56">
        <v>2150702</v>
      </c>
      <c r="C993" s="102" t="s">
        <v>56</v>
      </c>
      <c r="D993" s="89">
        <v>0</v>
      </c>
      <c r="E993" s="89">
        <v>0</v>
      </c>
      <c r="F993" s="89"/>
      <c r="G993" s="89"/>
      <c r="H993" s="89"/>
      <c r="I993" s="89"/>
      <c r="J993" s="87"/>
      <c r="K993" s="87"/>
    </row>
    <row r="994" ht="15.3" customHeight="1" spans="1:11">
      <c r="A994" s="84" t="str">
        <f t="shared" si="151"/>
        <v>0</v>
      </c>
      <c r="B994" s="56">
        <v>2150703</v>
      </c>
      <c r="C994" s="102" t="s">
        <v>58</v>
      </c>
      <c r="D994" s="89">
        <v>0</v>
      </c>
      <c r="E994" s="89">
        <v>0</v>
      </c>
      <c r="F994" s="89"/>
      <c r="G994" s="89"/>
      <c r="H994" s="89"/>
      <c r="I994" s="89"/>
      <c r="J994" s="87"/>
      <c r="K994" s="87"/>
    </row>
    <row r="995" ht="15.3" customHeight="1" spans="1:11">
      <c r="A995" s="84" t="str">
        <f t="shared" si="151"/>
        <v>0</v>
      </c>
      <c r="B995" s="56">
        <v>2150704</v>
      </c>
      <c r="C995" s="102" t="s">
        <v>1006</v>
      </c>
      <c r="D995" s="89">
        <v>0</v>
      </c>
      <c r="E995" s="89">
        <v>0</v>
      </c>
      <c r="F995" s="89"/>
      <c r="G995" s="89"/>
      <c r="H995" s="89"/>
      <c r="I995" s="89"/>
      <c r="J995" s="87"/>
      <c r="K995" s="87"/>
    </row>
    <row r="996" ht="15.3" customHeight="1" spans="1:11">
      <c r="A996" s="84" t="str">
        <f t="shared" si="151"/>
        <v>0</v>
      </c>
      <c r="B996" s="56">
        <v>2150705</v>
      </c>
      <c r="C996" s="102" t="s">
        <v>1007</v>
      </c>
      <c r="D996" s="89">
        <v>0</v>
      </c>
      <c r="E996" s="89">
        <v>0</v>
      </c>
      <c r="F996" s="89"/>
      <c r="G996" s="89"/>
      <c r="H996" s="89"/>
      <c r="I996" s="89"/>
      <c r="J996" s="87"/>
      <c r="K996" s="87"/>
    </row>
    <row r="997" ht="15.3" customHeight="1" spans="1:11">
      <c r="A997" s="84" t="str">
        <f t="shared" si="151"/>
        <v>9</v>
      </c>
      <c r="B997" s="56">
        <v>2150799</v>
      </c>
      <c r="C997" s="102" t="s">
        <v>1008</v>
      </c>
      <c r="D997" s="89">
        <v>0</v>
      </c>
      <c r="E997" s="89">
        <v>0</v>
      </c>
      <c r="F997" s="89"/>
      <c r="G997" s="89"/>
      <c r="H997" s="89"/>
      <c r="I997" s="89"/>
      <c r="J997" s="87"/>
      <c r="K997" s="87"/>
    </row>
    <row r="998" ht="15.3" customHeight="1" spans="1:11">
      <c r="A998" s="84" t="str">
        <f t="shared" si="151"/>
        <v/>
      </c>
      <c r="B998" s="56">
        <v>21508</v>
      </c>
      <c r="C998" s="102" t="s">
        <v>1009</v>
      </c>
      <c r="D998" s="53">
        <f t="shared" ref="D998:I998" si="156">SUM(D999:D1005)</f>
        <v>310</v>
      </c>
      <c r="E998" s="53">
        <f t="shared" si="156"/>
        <v>310</v>
      </c>
      <c r="F998" s="53">
        <f t="shared" si="156"/>
        <v>0</v>
      </c>
      <c r="G998" s="53">
        <f t="shared" si="156"/>
        <v>0</v>
      </c>
      <c r="H998" s="53">
        <f t="shared" si="156"/>
        <v>0</v>
      </c>
      <c r="I998" s="53">
        <f t="shared" si="156"/>
        <v>0</v>
      </c>
      <c r="J998" s="87"/>
      <c r="K998" s="87"/>
    </row>
    <row r="999" ht="15.3" customHeight="1" spans="1:11">
      <c r="A999" s="84" t="str">
        <f t="shared" si="151"/>
        <v>0</v>
      </c>
      <c r="B999" s="56">
        <v>2150801</v>
      </c>
      <c r="C999" s="102" t="s">
        <v>54</v>
      </c>
      <c r="D999" s="89">
        <v>0</v>
      </c>
      <c r="E999" s="89">
        <v>0</v>
      </c>
      <c r="F999" s="89"/>
      <c r="G999" s="89"/>
      <c r="H999" s="89"/>
      <c r="I999" s="89"/>
      <c r="J999" s="87"/>
      <c r="K999" s="87"/>
    </row>
    <row r="1000" ht="15.3" customHeight="1" spans="1:11">
      <c r="A1000" s="84" t="str">
        <f t="shared" si="151"/>
        <v>0</v>
      </c>
      <c r="B1000" s="56">
        <v>2150802</v>
      </c>
      <c r="C1000" s="102" t="s">
        <v>56</v>
      </c>
      <c r="D1000" s="89">
        <v>0</v>
      </c>
      <c r="E1000" s="89">
        <v>0</v>
      </c>
      <c r="F1000" s="89"/>
      <c r="G1000" s="89"/>
      <c r="H1000" s="89"/>
      <c r="I1000" s="89"/>
      <c r="J1000" s="87"/>
      <c r="K1000" s="87"/>
    </row>
    <row r="1001" ht="15.3" customHeight="1" spans="1:11">
      <c r="A1001" s="84" t="str">
        <f t="shared" si="151"/>
        <v>0</v>
      </c>
      <c r="B1001" s="56">
        <v>2150803</v>
      </c>
      <c r="C1001" s="102" t="s">
        <v>58</v>
      </c>
      <c r="D1001" s="89">
        <v>0</v>
      </c>
      <c r="E1001" s="89">
        <v>0</v>
      </c>
      <c r="F1001" s="89"/>
      <c r="G1001" s="89"/>
      <c r="H1001" s="89"/>
      <c r="I1001" s="89"/>
      <c r="J1001" s="87"/>
      <c r="K1001" s="87"/>
    </row>
    <row r="1002" ht="15.3" customHeight="1" spans="1:11">
      <c r="A1002" s="84" t="str">
        <f t="shared" si="151"/>
        <v>0</v>
      </c>
      <c r="B1002" s="56">
        <v>2150804</v>
      </c>
      <c r="C1002" s="102" t="s">
        <v>1010</v>
      </c>
      <c r="D1002" s="89">
        <v>0</v>
      </c>
      <c r="E1002" s="89">
        <v>0</v>
      </c>
      <c r="F1002" s="89"/>
      <c r="G1002" s="89"/>
      <c r="H1002" s="89"/>
      <c r="I1002" s="89"/>
      <c r="J1002" s="87"/>
      <c r="K1002" s="87"/>
    </row>
    <row r="1003" ht="15.3" customHeight="1" spans="1:11">
      <c r="A1003" s="84" t="str">
        <f t="shared" si="151"/>
        <v>0</v>
      </c>
      <c r="B1003" s="56">
        <v>2150805</v>
      </c>
      <c r="C1003" s="102" t="s">
        <v>1011</v>
      </c>
      <c r="D1003" s="89">
        <v>0</v>
      </c>
      <c r="E1003" s="89">
        <v>0</v>
      </c>
      <c r="F1003" s="89"/>
      <c r="G1003" s="89"/>
      <c r="H1003" s="89"/>
      <c r="I1003" s="89"/>
      <c r="J1003" s="87"/>
      <c r="K1003" s="87"/>
    </row>
    <row r="1004" ht="15.3" customHeight="1" spans="1:11">
      <c r="A1004" s="84" t="str">
        <f t="shared" si="151"/>
        <v>0</v>
      </c>
      <c r="B1004" s="56">
        <v>2150806</v>
      </c>
      <c r="C1004" s="102" t="s">
        <v>1012</v>
      </c>
      <c r="D1004" s="89">
        <v>0</v>
      </c>
      <c r="E1004" s="89">
        <v>0</v>
      </c>
      <c r="F1004" s="89"/>
      <c r="G1004" s="89"/>
      <c r="H1004" s="89"/>
      <c r="I1004" s="89"/>
      <c r="J1004" s="87"/>
      <c r="K1004" s="87"/>
    </row>
    <row r="1005" ht="15.3" customHeight="1" spans="1:11">
      <c r="A1005" s="84" t="str">
        <f t="shared" si="151"/>
        <v>9</v>
      </c>
      <c r="B1005" s="56">
        <v>2150899</v>
      </c>
      <c r="C1005" s="102" t="s">
        <v>1013</v>
      </c>
      <c r="D1005" s="89">
        <v>310</v>
      </c>
      <c r="E1005" s="89">
        <v>310</v>
      </c>
      <c r="F1005" s="89"/>
      <c r="G1005" s="89"/>
      <c r="H1005" s="89"/>
      <c r="I1005" s="89"/>
      <c r="J1005" s="87"/>
      <c r="K1005" s="87"/>
    </row>
    <row r="1006" ht="15.3" customHeight="1" spans="1:11">
      <c r="A1006" s="84" t="str">
        <f t="shared" si="151"/>
        <v/>
      </c>
      <c r="B1006" s="56">
        <v>21599</v>
      </c>
      <c r="C1006" s="102" t="s">
        <v>1014</v>
      </c>
      <c r="D1006" s="53">
        <f t="shared" ref="D1006:I1006" si="157">SUM(D1007:D1011)</f>
        <v>851</v>
      </c>
      <c r="E1006" s="53">
        <f t="shared" si="157"/>
        <v>845</v>
      </c>
      <c r="F1006" s="53">
        <f t="shared" si="157"/>
        <v>0</v>
      </c>
      <c r="G1006" s="53">
        <f t="shared" si="157"/>
        <v>0</v>
      </c>
      <c r="H1006" s="53">
        <f t="shared" si="157"/>
        <v>6</v>
      </c>
      <c r="I1006" s="53">
        <f t="shared" si="157"/>
        <v>0</v>
      </c>
      <c r="J1006" s="87"/>
      <c r="K1006" s="87"/>
    </row>
    <row r="1007" ht="15.3" customHeight="1" spans="1:11">
      <c r="A1007" s="84" t="str">
        <f t="shared" si="151"/>
        <v>0</v>
      </c>
      <c r="B1007" s="56">
        <v>2159901</v>
      </c>
      <c r="C1007" s="102" t="s">
        <v>1015</v>
      </c>
      <c r="D1007" s="89">
        <v>0</v>
      </c>
      <c r="E1007" s="89">
        <v>0</v>
      </c>
      <c r="F1007" s="89"/>
      <c r="G1007" s="89"/>
      <c r="H1007" s="89"/>
      <c r="I1007" s="89"/>
      <c r="J1007" s="87"/>
      <c r="K1007" s="87"/>
    </row>
    <row r="1008" ht="15.3" customHeight="1" spans="1:11">
      <c r="A1008" s="84" t="str">
        <f t="shared" si="151"/>
        <v>0</v>
      </c>
      <c r="B1008" s="56">
        <v>2159904</v>
      </c>
      <c r="C1008" s="102" t="s">
        <v>1016</v>
      </c>
      <c r="D1008" s="89">
        <v>0</v>
      </c>
      <c r="E1008" s="89">
        <v>0</v>
      </c>
      <c r="F1008" s="89"/>
      <c r="G1008" s="89"/>
      <c r="H1008" s="89"/>
      <c r="I1008" s="89"/>
      <c r="J1008" s="87"/>
      <c r="K1008" s="87"/>
    </row>
    <row r="1009" ht="15.3" customHeight="1" spans="1:11">
      <c r="A1009" s="84" t="str">
        <f t="shared" si="151"/>
        <v>0</v>
      </c>
      <c r="B1009" s="56">
        <v>2159905</v>
      </c>
      <c r="C1009" s="102" t="s">
        <v>1017</v>
      </c>
      <c r="D1009" s="89">
        <v>0</v>
      </c>
      <c r="E1009" s="89">
        <v>0</v>
      </c>
      <c r="F1009" s="89"/>
      <c r="G1009" s="89"/>
      <c r="H1009" s="89"/>
      <c r="I1009" s="89"/>
      <c r="J1009" s="87"/>
      <c r="K1009" s="87"/>
    </row>
    <row r="1010" ht="15.3" customHeight="1" spans="1:11">
      <c r="A1010" s="84" t="str">
        <f t="shared" si="151"/>
        <v>0</v>
      </c>
      <c r="B1010" s="56">
        <v>2159906</v>
      </c>
      <c r="C1010" s="102" t="s">
        <v>1018</v>
      </c>
      <c r="D1010" s="89">
        <v>0</v>
      </c>
      <c r="E1010" s="89">
        <v>0</v>
      </c>
      <c r="F1010" s="89"/>
      <c r="G1010" s="89"/>
      <c r="H1010" s="89"/>
      <c r="I1010" s="89"/>
      <c r="J1010" s="87"/>
      <c r="K1010" s="87"/>
    </row>
    <row r="1011" ht="15.3" customHeight="1" spans="1:11">
      <c r="A1011" s="84" t="str">
        <f t="shared" si="151"/>
        <v>9</v>
      </c>
      <c r="B1011" s="56">
        <v>2159999</v>
      </c>
      <c r="C1011" s="102" t="s">
        <v>1019</v>
      </c>
      <c r="D1011" s="89">
        <v>851</v>
      </c>
      <c r="E1011" s="89">
        <v>845</v>
      </c>
      <c r="F1011" s="89"/>
      <c r="G1011" s="89"/>
      <c r="H1011" s="89">
        <v>6</v>
      </c>
      <c r="I1011" s="89"/>
      <c r="J1011" s="87"/>
      <c r="K1011" s="87"/>
    </row>
    <row r="1012" ht="15.3" customHeight="1" spans="1:11">
      <c r="A1012" s="84" t="str">
        <f t="shared" si="151"/>
        <v/>
      </c>
      <c r="B1012" s="56">
        <v>216</v>
      </c>
      <c r="C1012" s="102" t="s">
        <v>1020</v>
      </c>
      <c r="D1012" s="53">
        <f t="shared" ref="D1012:I1012" si="158">SUM(D1013,D1023,D1029)</f>
        <v>3248</v>
      </c>
      <c r="E1012" s="53">
        <f t="shared" si="158"/>
        <v>4</v>
      </c>
      <c r="F1012" s="53">
        <f t="shared" si="158"/>
        <v>730</v>
      </c>
      <c r="G1012" s="53">
        <f t="shared" si="158"/>
        <v>1556</v>
      </c>
      <c r="H1012" s="53">
        <f t="shared" si="158"/>
        <v>958</v>
      </c>
      <c r="I1012" s="53">
        <f t="shared" si="158"/>
        <v>0</v>
      </c>
      <c r="J1012" s="87"/>
      <c r="K1012" s="87"/>
    </row>
    <row r="1013" ht="15.3" customHeight="1" spans="1:11">
      <c r="A1013" s="84" t="str">
        <f t="shared" si="151"/>
        <v/>
      </c>
      <c r="B1013" s="56">
        <v>21602</v>
      </c>
      <c r="C1013" s="102" t="s">
        <v>1021</v>
      </c>
      <c r="D1013" s="53">
        <f t="shared" ref="D1013:I1013" si="159">SUM(D1014:D1022)</f>
        <v>1633</v>
      </c>
      <c r="E1013" s="53">
        <f t="shared" si="159"/>
        <v>4</v>
      </c>
      <c r="F1013" s="53">
        <f t="shared" si="159"/>
        <v>730</v>
      </c>
      <c r="G1013" s="53">
        <f t="shared" si="159"/>
        <v>0</v>
      </c>
      <c r="H1013" s="53">
        <f t="shared" si="159"/>
        <v>899</v>
      </c>
      <c r="I1013" s="53">
        <f t="shared" si="159"/>
        <v>0</v>
      </c>
      <c r="J1013" s="87"/>
      <c r="K1013" s="87"/>
    </row>
    <row r="1014" ht="15.3" customHeight="1" spans="1:11">
      <c r="A1014" s="84" t="str">
        <f t="shared" si="151"/>
        <v>0</v>
      </c>
      <c r="B1014" s="56">
        <v>2160201</v>
      </c>
      <c r="C1014" s="102" t="s">
        <v>54</v>
      </c>
      <c r="D1014" s="89">
        <v>0</v>
      </c>
      <c r="E1014" s="89">
        <v>0</v>
      </c>
      <c r="F1014" s="89"/>
      <c r="G1014" s="89"/>
      <c r="H1014" s="89"/>
      <c r="I1014" s="89"/>
      <c r="J1014" s="87"/>
      <c r="K1014" s="87"/>
    </row>
    <row r="1015" ht="15.3" customHeight="1" spans="1:11">
      <c r="A1015" s="84" t="str">
        <f t="shared" si="151"/>
        <v>0</v>
      </c>
      <c r="B1015" s="56">
        <v>2160202</v>
      </c>
      <c r="C1015" s="102" t="s">
        <v>56</v>
      </c>
      <c r="D1015" s="89">
        <v>0</v>
      </c>
      <c r="E1015" s="89">
        <v>0</v>
      </c>
      <c r="F1015" s="89"/>
      <c r="G1015" s="89"/>
      <c r="H1015" s="89"/>
      <c r="I1015" s="89"/>
      <c r="J1015" s="87"/>
      <c r="K1015" s="87"/>
    </row>
    <row r="1016" ht="15.3" customHeight="1" spans="1:11">
      <c r="A1016" s="84" t="str">
        <f t="shared" si="151"/>
        <v>0</v>
      </c>
      <c r="B1016" s="56">
        <v>2160203</v>
      </c>
      <c r="C1016" s="102" t="s">
        <v>58</v>
      </c>
      <c r="D1016" s="89">
        <v>0</v>
      </c>
      <c r="E1016" s="89">
        <v>0</v>
      </c>
      <c r="F1016" s="89"/>
      <c r="G1016" s="89"/>
      <c r="H1016" s="89"/>
      <c r="I1016" s="89"/>
      <c r="J1016" s="87"/>
      <c r="K1016" s="87"/>
    </row>
    <row r="1017" ht="15.3" customHeight="1" spans="1:11">
      <c r="A1017" s="84" t="str">
        <f t="shared" si="151"/>
        <v>1</v>
      </c>
      <c r="B1017" s="56">
        <v>2160216</v>
      </c>
      <c r="C1017" s="102" t="s">
        <v>1022</v>
      </c>
      <c r="D1017" s="89">
        <v>0</v>
      </c>
      <c r="E1017" s="89">
        <v>0</v>
      </c>
      <c r="F1017" s="89"/>
      <c r="G1017" s="89"/>
      <c r="H1017" s="89"/>
      <c r="I1017" s="89"/>
      <c r="J1017" s="87"/>
      <c r="K1017" s="87"/>
    </row>
    <row r="1018" ht="15.3" customHeight="1" spans="1:11">
      <c r="A1018" s="84" t="str">
        <f t="shared" si="151"/>
        <v>1</v>
      </c>
      <c r="B1018" s="56">
        <v>2160217</v>
      </c>
      <c r="C1018" s="102" t="s">
        <v>1023</v>
      </c>
      <c r="D1018" s="89">
        <v>0</v>
      </c>
      <c r="E1018" s="89">
        <v>0</v>
      </c>
      <c r="F1018" s="89"/>
      <c r="G1018" s="89"/>
      <c r="H1018" s="89"/>
      <c r="I1018" s="89"/>
      <c r="J1018" s="87"/>
      <c r="K1018" s="87"/>
    </row>
    <row r="1019" ht="15.3" customHeight="1" spans="1:11">
      <c r="A1019" s="84" t="str">
        <f t="shared" si="151"/>
        <v>1</v>
      </c>
      <c r="B1019" s="56">
        <v>2160218</v>
      </c>
      <c r="C1019" s="102" t="s">
        <v>1024</v>
      </c>
      <c r="D1019" s="89">
        <v>0</v>
      </c>
      <c r="E1019" s="89">
        <v>0</v>
      </c>
      <c r="F1019" s="89"/>
      <c r="G1019" s="89"/>
      <c r="H1019" s="89"/>
      <c r="I1019" s="89"/>
      <c r="J1019" s="87"/>
      <c r="K1019" s="87"/>
    </row>
    <row r="1020" ht="15.3" customHeight="1" spans="1:11">
      <c r="A1020" s="84" t="str">
        <f t="shared" si="151"/>
        <v>1</v>
      </c>
      <c r="B1020" s="56">
        <v>2160219</v>
      </c>
      <c r="C1020" s="102" t="s">
        <v>1025</v>
      </c>
      <c r="D1020" s="89">
        <v>31</v>
      </c>
      <c r="E1020" s="89">
        <v>0</v>
      </c>
      <c r="F1020" s="89"/>
      <c r="G1020" s="89"/>
      <c r="H1020" s="89">
        <v>31</v>
      </c>
      <c r="I1020" s="89"/>
      <c r="J1020" s="87"/>
      <c r="K1020" s="87"/>
    </row>
    <row r="1021" ht="15.3" customHeight="1" spans="1:11">
      <c r="A1021" s="84" t="str">
        <f t="shared" si="151"/>
        <v>5</v>
      </c>
      <c r="B1021" s="56">
        <v>2160250</v>
      </c>
      <c r="C1021" s="102" t="s">
        <v>72</v>
      </c>
      <c r="D1021" s="89">
        <v>0</v>
      </c>
      <c r="E1021" s="89">
        <v>0</v>
      </c>
      <c r="F1021" s="89"/>
      <c r="G1021" s="89"/>
      <c r="H1021" s="89"/>
      <c r="I1021" s="89"/>
      <c r="J1021" s="87"/>
      <c r="K1021" s="87"/>
    </row>
    <row r="1022" ht="15.3" customHeight="1" spans="1:11">
      <c r="A1022" s="84" t="str">
        <f t="shared" si="151"/>
        <v>9</v>
      </c>
      <c r="B1022" s="56">
        <v>2160299</v>
      </c>
      <c r="C1022" s="102" t="s">
        <v>1026</v>
      </c>
      <c r="D1022" s="89">
        <v>1602</v>
      </c>
      <c r="E1022" s="89">
        <v>4</v>
      </c>
      <c r="F1022" s="89">
        <v>730</v>
      </c>
      <c r="G1022" s="89"/>
      <c r="H1022" s="89">
        <v>868</v>
      </c>
      <c r="I1022" s="89"/>
      <c r="J1022" s="87"/>
      <c r="K1022" s="87"/>
    </row>
    <row r="1023" ht="15.3" customHeight="1" spans="1:11">
      <c r="A1023" s="84" t="str">
        <f t="shared" ref="A1023:A1086" si="160">MID(B1023,6,1)</f>
        <v/>
      </c>
      <c r="B1023" s="56">
        <v>21606</v>
      </c>
      <c r="C1023" s="102" t="s">
        <v>1027</v>
      </c>
      <c r="D1023" s="53">
        <f t="shared" ref="D1023:I1023" si="161">SUM(D1024:D1028)</f>
        <v>0</v>
      </c>
      <c r="E1023" s="53">
        <f t="shared" si="161"/>
        <v>0</v>
      </c>
      <c r="F1023" s="53">
        <f t="shared" si="161"/>
        <v>0</v>
      </c>
      <c r="G1023" s="53">
        <f t="shared" si="161"/>
        <v>0</v>
      </c>
      <c r="H1023" s="53">
        <f t="shared" si="161"/>
        <v>0</v>
      </c>
      <c r="I1023" s="53">
        <f t="shared" si="161"/>
        <v>0</v>
      </c>
      <c r="J1023" s="87"/>
      <c r="K1023" s="87"/>
    </row>
    <row r="1024" ht="15.3" customHeight="1" spans="1:11">
      <c r="A1024" s="84" t="str">
        <f t="shared" si="160"/>
        <v>0</v>
      </c>
      <c r="B1024" s="56">
        <v>2160601</v>
      </c>
      <c r="C1024" s="102" t="s">
        <v>54</v>
      </c>
      <c r="D1024" s="89">
        <v>0</v>
      </c>
      <c r="E1024" s="89">
        <v>0</v>
      </c>
      <c r="F1024" s="89"/>
      <c r="G1024" s="89"/>
      <c r="H1024" s="89"/>
      <c r="I1024" s="89"/>
      <c r="J1024" s="87"/>
      <c r="K1024" s="87"/>
    </row>
    <row r="1025" ht="15.3" customHeight="1" spans="1:11">
      <c r="A1025" s="84" t="str">
        <f t="shared" si="160"/>
        <v>0</v>
      </c>
      <c r="B1025" s="56">
        <v>2160602</v>
      </c>
      <c r="C1025" s="102" t="s">
        <v>56</v>
      </c>
      <c r="D1025" s="89">
        <v>0</v>
      </c>
      <c r="E1025" s="89">
        <v>0</v>
      </c>
      <c r="F1025" s="89"/>
      <c r="G1025" s="89"/>
      <c r="H1025" s="89"/>
      <c r="I1025" s="89"/>
      <c r="J1025" s="87"/>
      <c r="K1025" s="87"/>
    </row>
    <row r="1026" ht="15.3" customHeight="1" spans="1:11">
      <c r="A1026" s="84" t="str">
        <f t="shared" si="160"/>
        <v>0</v>
      </c>
      <c r="B1026" s="56">
        <v>2160603</v>
      </c>
      <c r="C1026" s="102" t="s">
        <v>58</v>
      </c>
      <c r="D1026" s="89">
        <v>0</v>
      </c>
      <c r="E1026" s="89">
        <v>0</v>
      </c>
      <c r="F1026" s="89"/>
      <c r="G1026" s="89"/>
      <c r="H1026" s="89"/>
      <c r="I1026" s="89"/>
      <c r="J1026" s="87"/>
      <c r="K1026" s="87"/>
    </row>
    <row r="1027" ht="15.3" customHeight="1" spans="1:11">
      <c r="A1027" s="84" t="str">
        <f t="shared" si="160"/>
        <v>0</v>
      </c>
      <c r="B1027" s="56">
        <v>2160607</v>
      </c>
      <c r="C1027" s="102" t="s">
        <v>1028</v>
      </c>
      <c r="D1027" s="89">
        <v>0</v>
      </c>
      <c r="E1027" s="89">
        <v>0</v>
      </c>
      <c r="F1027" s="89"/>
      <c r="G1027" s="89"/>
      <c r="H1027" s="89"/>
      <c r="I1027" s="89"/>
      <c r="J1027" s="87"/>
      <c r="K1027" s="87"/>
    </row>
    <row r="1028" ht="15.3" customHeight="1" spans="1:11">
      <c r="A1028" s="84" t="str">
        <f t="shared" si="160"/>
        <v>9</v>
      </c>
      <c r="B1028" s="56">
        <v>2160699</v>
      </c>
      <c r="C1028" s="102" t="s">
        <v>1029</v>
      </c>
      <c r="D1028" s="89">
        <v>0</v>
      </c>
      <c r="E1028" s="89">
        <v>0</v>
      </c>
      <c r="F1028" s="89"/>
      <c r="G1028" s="89"/>
      <c r="H1028" s="89"/>
      <c r="I1028" s="89"/>
      <c r="J1028" s="87"/>
      <c r="K1028" s="87"/>
    </row>
    <row r="1029" ht="15.3" customHeight="1" spans="1:11">
      <c r="A1029" s="84" t="str">
        <f t="shared" si="160"/>
        <v/>
      </c>
      <c r="B1029" s="56">
        <v>21699</v>
      </c>
      <c r="C1029" s="102" t="s">
        <v>1030</v>
      </c>
      <c r="D1029" s="53">
        <f t="shared" ref="D1029:I1029" si="162">SUM(D1030:D1031)</f>
        <v>1615</v>
      </c>
      <c r="E1029" s="53">
        <f t="shared" si="162"/>
        <v>0</v>
      </c>
      <c r="F1029" s="53">
        <f t="shared" si="162"/>
        <v>0</v>
      </c>
      <c r="G1029" s="53">
        <f t="shared" si="162"/>
        <v>1556</v>
      </c>
      <c r="H1029" s="53">
        <f t="shared" si="162"/>
        <v>59</v>
      </c>
      <c r="I1029" s="53">
        <f t="shared" si="162"/>
        <v>0</v>
      </c>
      <c r="J1029" s="87"/>
      <c r="K1029" s="87"/>
    </row>
    <row r="1030" ht="15.3" customHeight="1" spans="1:11">
      <c r="A1030" s="84" t="str">
        <f t="shared" si="160"/>
        <v>0</v>
      </c>
      <c r="B1030" s="56">
        <v>2169901</v>
      </c>
      <c r="C1030" s="102" t="s">
        <v>1031</v>
      </c>
      <c r="D1030" s="89">
        <v>0</v>
      </c>
      <c r="E1030" s="89">
        <v>0</v>
      </c>
      <c r="F1030" s="89"/>
      <c r="G1030" s="89"/>
      <c r="H1030" s="89"/>
      <c r="I1030" s="89"/>
      <c r="J1030" s="87"/>
      <c r="K1030" s="87"/>
    </row>
    <row r="1031" ht="15.3" customHeight="1" spans="1:11">
      <c r="A1031" s="84" t="str">
        <f t="shared" si="160"/>
        <v>9</v>
      </c>
      <c r="B1031" s="56">
        <v>2169999</v>
      </c>
      <c r="C1031" s="102" t="s">
        <v>1032</v>
      </c>
      <c r="D1031" s="89">
        <v>1615</v>
      </c>
      <c r="E1031" s="89">
        <v>0</v>
      </c>
      <c r="F1031" s="89"/>
      <c r="G1031" s="89">
        <v>1556</v>
      </c>
      <c r="H1031" s="89">
        <v>59</v>
      </c>
      <c r="I1031" s="89"/>
      <c r="J1031" s="87"/>
      <c r="K1031" s="87"/>
    </row>
    <row r="1032" ht="15.3" customHeight="1" spans="1:11">
      <c r="A1032" s="84" t="str">
        <f t="shared" si="160"/>
        <v/>
      </c>
      <c r="B1032" s="56">
        <v>217</v>
      </c>
      <c r="C1032" s="102" t="s">
        <v>1033</v>
      </c>
      <c r="D1032" s="53">
        <f t="shared" ref="D1032:I1032" si="163">SUM(D1033,D1040,D1050,D1056,D1059)</f>
        <v>0</v>
      </c>
      <c r="E1032" s="53">
        <f t="shared" si="163"/>
        <v>0</v>
      </c>
      <c r="F1032" s="53">
        <f t="shared" si="163"/>
        <v>0</v>
      </c>
      <c r="G1032" s="53">
        <f t="shared" si="163"/>
        <v>0</v>
      </c>
      <c r="H1032" s="53">
        <f t="shared" si="163"/>
        <v>0</v>
      </c>
      <c r="I1032" s="53">
        <f t="shared" si="163"/>
        <v>0</v>
      </c>
      <c r="J1032" s="87"/>
      <c r="K1032" s="87"/>
    </row>
    <row r="1033" ht="15.3" customHeight="1" spans="1:11">
      <c r="A1033" s="84" t="str">
        <f t="shared" si="160"/>
        <v/>
      </c>
      <c r="B1033" s="56">
        <v>21701</v>
      </c>
      <c r="C1033" s="102" t="s">
        <v>1034</v>
      </c>
      <c r="D1033" s="53">
        <f t="shared" ref="D1033:I1033" si="164">SUM(D1034:D1039)</f>
        <v>0</v>
      </c>
      <c r="E1033" s="53">
        <f t="shared" si="164"/>
        <v>0</v>
      </c>
      <c r="F1033" s="53">
        <f t="shared" si="164"/>
        <v>0</v>
      </c>
      <c r="G1033" s="53">
        <f t="shared" si="164"/>
        <v>0</v>
      </c>
      <c r="H1033" s="53">
        <f t="shared" si="164"/>
        <v>0</v>
      </c>
      <c r="I1033" s="53">
        <f t="shared" si="164"/>
        <v>0</v>
      </c>
      <c r="J1033" s="87"/>
      <c r="K1033" s="87"/>
    </row>
    <row r="1034" ht="15.3" customHeight="1" spans="1:11">
      <c r="A1034" s="84" t="str">
        <f t="shared" si="160"/>
        <v>0</v>
      </c>
      <c r="B1034" s="56">
        <v>2170101</v>
      </c>
      <c r="C1034" s="102" t="s">
        <v>54</v>
      </c>
      <c r="D1034" s="89">
        <v>0</v>
      </c>
      <c r="E1034" s="89">
        <v>0</v>
      </c>
      <c r="F1034" s="89"/>
      <c r="G1034" s="89"/>
      <c r="H1034" s="89"/>
      <c r="I1034" s="89"/>
      <c r="J1034" s="87"/>
      <c r="K1034" s="87"/>
    </row>
    <row r="1035" ht="15.3" customHeight="1" spans="1:11">
      <c r="A1035" s="84" t="str">
        <f t="shared" si="160"/>
        <v>0</v>
      </c>
      <c r="B1035" s="56">
        <v>2170102</v>
      </c>
      <c r="C1035" s="102" t="s">
        <v>56</v>
      </c>
      <c r="D1035" s="89">
        <v>0</v>
      </c>
      <c r="E1035" s="89">
        <v>0</v>
      </c>
      <c r="F1035" s="89"/>
      <c r="G1035" s="89"/>
      <c r="H1035" s="89"/>
      <c r="I1035" s="89"/>
      <c r="J1035" s="87"/>
      <c r="K1035" s="87"/>
    </row>
    <row r="1036" ht="15.3" customHeight="1" spans="1:11">
      <c r="A1036" s="84" t="str">
        <f t="shared" si="160"/>
        <v>0</v>
      </c>
      <c r="B1036" s="56">
        <v>2170103</v>
      </c>
      <c r="C1036" s="102" t="s">
        <v>58</v>
      </c>
      <c r="D1036" s="89">
        <v>0</v>
      </c>
      <c r="E1036" s="89">
        <v>0</v>
      </c>
      <c r="F1036" s="89"/>
      <c r="G1036" s="89"/>
      <c r="H1036" s="89"/>
      <c r="I1036" s="89"/>
      <c r="J1036" s="87"/>
      <c r="K1036" s="87"/>
    </row>
    <row r="1037" ht="15.3" customHeight="1" spans="1:11">
      <c r="A1037" s="84" t="str">
        <f t="shared" si="160"/>
        <v>0</v>
      </c>
      <c r="B1037" s="56">
        <v>2170104</v>
      </c>
      <c r="C1037" s="102" t="s">
        <v>1035</v>
      </c>
      <c r="D1037" s="89">
        <v>0</v>
      </c>
      <c r="E1037" s="89">
        <v>0</v>
      </c>
      <c r="F1037" s="89"/>
      <c r="G1037" s="89"/>
      <c r="H1037" s="89"/>
      <c r="I1037" s="89"/>
      <c r="J1037" s="87"/>
      <c r="K1037" s="87"/>
    </row>
    <row r="1038" ht="15.3" customHeight="1" spans="1:11">
      <c r="A1038" s="84" t="str">
        <f t="shared" si="160"/>
        <v>5</v>
      </c>
      <c r="B1038" s="56">
        <v>2170150</v>
      </c>
      <c r="C1038" s="102" t="s">
        <v>72</v>
      </c>
      <c r="D1038" s="89">
        <v>0</v>
      </c>
      <c r="E1038" s="89">
        <v>0</v>
      </c>
      <c r="F1038" s="89"/>
      <c r="G1038" s="89"/>
      <c r="H1038" s="89"/>
      <c r="I1038" s="89"/>
      <c r="J1038" s="87"/>
      <c r="K1038" s="87"/>
    </row>
    <row r="1039" ht="15.3" customHeight="1" spans="1:11">
      <c r="A1039" s="84" t="str">
        <f t="shared" si="160"/>
        <v>9</v>
      </c>
      <c r="B1039" s="56">
        <v>2170199</v>
      </c>
      <c r="C1039" s="102" t="s">
        <v>1036</v>
      </c>
      <c r="D1039" s="89">
        <v>0</v>
      </c>
      <c r="E1039" s="89">
        <v>0</v>
      </c>
      <c r="F1039" s="89"/>
      <c r="G1039" s="89"/>
      <c r="H1039" s="89"/>
      <c r="I1039" s="89"/>
      <c r="J1039" s="87"/>
      <c r="K1039" s="87"/>
    </row>
    <row r="1040" ht="15.3" customHeight="1" spans="1:11">
      <c r="A1040" s="84" t="str">
        <f t="shared" si="160"/>
        <v/>
      </c>
      <c r="B1040" s="56">
        <v>21702</v>
      </c>
      <c r="C1040" s="102" t="s">
        <v>1037</v>
      </c>
      <c r="D1040" s="53">
        <f t="shared" ref="D1040:I1040" si="165">SUM(D1041:D1049)</f>
        <v>0</v>
      </c>
      <c r="E1040" s="53">
        <f t="shared" si="165"/>
        <v>0</v>
      </c>
      <c r="F1040" s="53">
        <f t="shared" si="165"/>
        <v>0</v>
      </c>
      <c r="G1040" s="53">
        <f t="shared" si="165"/>
        <v>0</v>
      </c>
      <c r="H1040" s="53">
        <f t="shared" si="165"/>
        <v>0</v>
      </c>
      <c r="I1040" s="53">
        <f t="shared" si="165"/>
        <v>0</v>
      </c>
      <c r="J1040" s="87"/>
      <c r="K1040" s="87"/>
    </row>
    <row r="1041" ht="15.3" customHeight="1" spans="1:11">
      <c r="A1041" s="84" t="str">
        <f t="shared" si="160"/>
        <v>0</v>
      </c>
      <c r="B1041" s="56">
        <v>2170201</v>
      </c>
      <c r="C1041" s="102" t="s">
        <v>1038</v>
      </c>
      <c r="D1041" s="89">
        <v>0</v>
      </c>
      <c r="E1041" s="89">
        <v>0</v>
      </c>
      <c r="F1041" s="89"/>
      <c r="G1041" s="89"/>
      <c r="H1041" s="89"/>
      <c r="I1041" s="89"/>
      <c r="J1041" s="87"/>
      <c r="K1041" s="87"/>
    </row>
    <row r="1042" ht="15.3" customHeight="1" spans="1:11">
      <c r="A1042" s="84" t="str">
        <f t="shared" si="160"/>
        <v>0</v>
      </c>
      <c r="B1042" s="56">
        <v>2170202</v>
      </c>
      <c r="C1042" s="102" t="s">
        <v>1039</v>
      </c>
      <c r="D1042" s="89">
        <v>0</v>
      </c>
      <c r="E1042" s="89">
        <v>0</v>
      </c>
      <c r="F1042" s="89"/>
      <c r="G1042" s="89"/>
      <c r="H1042" s="89"/>
      <c r="I1042" s="89"/>
      <c r="J1042" s="87"/>
      <c r="K1042" s="87"/>
    </row>
    <row r="1043" ht="15.3" customHeight="1" spans="1:11">
      <c r="A1043" s="84" t="str">
        <f t="shared" si="160"/>
        <v>0</v>
      </c>
      <c r="B1043" s="56">
        <v>2170203</v>
      </c>
      <c r="C1043" s="102" t="s">
        <v>1040</v>
      </c>
      <c r="D1043" s="89">
        <v>0</v>
      </c>
      <c r="E1043" s="89">
        <v>0</v>
      </c>
      <c r="F1043" s="89"/>
      <c r="G1043" s="89"/>
      <c r="H1043" s="89"/>
      <c r="I1043" s="89"/>
      <c r="J1043" s="87"/>
      <c r="K1043" s="87"/>
    </row>
    <row r="1044" ht="15.3" customHeight="1" spans="1:11">
      <c r="A1044" s="84" t="str">
        <f t="shared" si="160"/>
        <v>0</v>
      </c>
      <c r="B1044" s="56">
        <v>2170204</v>
      </c>
      <c r="C1044" s="102" t="s">
        <v>1041</v>
      </c>
      <c r="D1044" s="89">
        <v>0</v>
      </c>
      <c r="E1044" s="89">
        <v>0</v>
      </c>
      <c r="F1044" s="89"/>
      <c r="G1044" s="89"/>
      <c r="H1044" s="89"/>
      <c r="I1044" s="89"/>
      <c r="J1044" s="87"/>
      <c r="K1044" s="87"/>
    </row>
    <row r="1045" ht="15.3" customHeight="1" spans="1:11">
      <c r="A1045" s="84" t="str">
        <f t="shared" si="160"/>
        <v>0</v>
      </c>
      <c r="B1045" s="56">
        <v>2170205</v>
      </c>
      <c r="C1045" s="102" t="s">
        <v>1042</v>
      </c>
      <c r="D1045" s="89">
        <v>0</v>
      </c>
      <c r="E1045" s="89">
        <v>0</v>
      </c>
      <c r="F1045" s="89"/>
      <c r="G1045" s="89"/>
      <c r="H1045" s="89"/>
      <c r="I1045" s="89"/>
      <c r="J1045" s="87"/>
      <c r="K1045" s="87"/>
    </row>
    <row r="1046" ht="15.3" customHeight="1" spans="1:11">
      <c r="A1046" s="84" t="str">
        <f t="shared" si="160"/>
        <v>0</v>
      </c>
      <c r="B1046" s="56">
        <v>2170206</v>
      </c>
      <c r="C1046" s="102" t="s">
        <v>1043</v>
      </c>
      <c r="D1046" s="89">
        <v>0</v>
      </c>
      <c r="E1046" s="89">
        <v>0</v>
      </c>
      <c r="F1046" s="89"/>
      <c r="G1046" s="89"/>
      <c r="H1046" s="89"/>
      <c r="I1046" s="89"/>
      <c r="J1046" s="87"/>
      <c r="K1046" s="87"/>
    </row>
    <row r="1047" ht="15.3" customHeight="1" spans="1:11">
      <c r="A1047" s="84" t="str">
        <f t="shared" si="160"/>
        <v>0</v>
      </c>
      <c r="B1047" s="56">
        <v>2170207</v>
      </c>
      <c r="C1047" s="102" t="s">
        <v>1044</v>
      </c>
      <c r="D1047" s="89">
        <v>0</v>
      </c>
      <c r="E1047" s="89">
        <v>0</v>
      </c>
      <c r="F1047" s="89"/>
      <c r="G1047" s="89"/>
      <c r="H1047" s="89"/>
      <c r="I1047" s="89"/>
      <c r="J1047" s="87"/>
      <c r="K1047" s="87"/>
    </row>
    <row r="1048" ht="15.3" customHeight="1" spans="1:11">
      <c r="A1048" s="84" t="str">
        <f t="shared" si="160"/>
        <v>0</v>
      </c>
      <c r="B1048" s="56">
        <v>2170208</v>
      </c>
      <c r="C1048" s="102" t="s">
        <v>1045</v>
      </c>
      <c r="D1048" s="89">
        <v>0</v>
      </c>
      <c r="E1048" s="89">
        <v>0</v>
      </c>
      <c r="F1048" s="89"/>
      <c r="G1048" s="89"/>
      <c r="H1048" s="89"/>
      <c r="I1048" s="89"/>
      <c r="J1048" s="87"/>
      <c r="K1048" s="87"/>
    </row>
    <row r="1049" ht="15.3" customHeight="1" spans="1:11">
      <c r="A1049" s="84" t="str">
        <f t="shared" si="160"/>
        <v>9</v>
      </c>
      <c r="B1049" s="56">
        <v>2170299</v>
      </c>
      <c r="C1049" s="102" t="s">
        <v>1046</v>
      </c>
      <c r="D1049" s="89">
        <v>0</v>
      </c>
      <c r="E1049" s="89">
        <v>0</v>
      </c>
      <c r="F1049" s="89"/>
      <c r="G1049" s="89"/>
      <c r="H1049" s="89"/>
      <c r="I1049" s="89"/>
      <c r="J1049" s="87"/>
      <c r="K1049" s="87"/>
    </row>
    <row r="1050" ht="15.3" customHeight="1" spans="1:11">
      <c r="A1050" s="84" t="str">
        <f t="shared" si="160"/>
        <v/>
      </c>
      <c r="B1050" s="56">
        <v>21703</v>
      </c>
      <c r="C1050" s="102" t="s">
        <v>1047</v>
      </c>
      <c r="D1050" s="53">
        <f t="shared" ref="D1050:I1050" si="166">SUM(D1051:D1055)</f>
        <v>0</v>
      </c>
      <c r="E1050" s="53">
        <f t="shared" si="166"/>
        <v>0</v>
      </c>
      <c r="F1050" s="53">
        <f t="shared" si="166"/>
        <v>0</v>
      </c>
      <c r="G1050" s="53">
        <f t="shared" si="166"/>
        <v>0</v>
      </c>
      <c r="H1050" s="53">
        <f t="shared" si="166"/>
        <v>0</v>
      </c>
      <c r="I1050" s="53">
        <f t="shared" si="166"/>
        <v>0</v>
      </c>
      <c r="J1050" s="87"/>
      <c r="K1050" s="87"/>
    </row>
    <row r="1051" ht="15.3" customHeight="1" spans="1:11">
      <c r="A1051" s="84" t="str">
        <f t="shared" si="160"/>
        <v>0</v>
      </c>
      <c r="B1051" s="56">
        <v>2170301</v>
      </c>
      <c r="C1051" s="102" t="s">
        <v>1048</v>
      </c>
      <c r="D1051" s="89">
        <v>0</v>
      </c>
      <c r="E1051" s="89">
        <v>0</v>
      </c>
      <c r="F1051" s="89"/>
      <c r="G1051" s="89"/>
      <c r="H1051" s="89"/>
      <c r="I1051" s="89"/>
      <c r="J1051" s="87"/>
      <c r="K1051" s="87"/>
    </row>
    <row r="1052" ht="15.3" customHeight="1" spans="1:11">
      <c r="A1052" s="84" t="str">
        <f t="shared" si="160"/>
        <v>0</v>
      </c>
      <c r="B1052" s="56">
        <v>2170302</v>
      </c>
      <c r="C1052" s="103" t="s">
        <v>1049</v>
      </c>
      <c r="D1052" s="89">
        <v>0</v>
      </c>
      <c r="E1052" s="89">
        <v>0</v>
      </c>
      <c r="F1052" s="89"/>
      <c r="G1052" s="89"/>
      <c r="H1052" s="89"/>
      <c r="I1052" s="89"/>
      <c r="J1052" s="87"/>
      <c r="K1052" s="87"/>
    </row>
    <row r="1053" ht="15.3" customHeight="1" spans="1:11">
      <c r="A1053" s="84" t="str">
        <f t="shared" si="160"/>
        <v>0</v>
      </c>
      <c r="B1053" s="56">
        <v>2170303</v>
      </c>
      <c r="C1053" s="102" t="s">
        <v>1050</v>
      </c>
      <c r="D1053" s="89">
        <v>0</v>
      </c>
      <c r="E1053" s="89">
        <v>0</v>
      </c>
      <c r="F1053" s="89"/>
      <c r="G1053" s="89"/>
      <c r="H1053" s="89"/>
      <c r="I1053" s="89"/>
      <c r="J1053" s="87"/>
      <c r="K1053" s="87"/>
    </row>
    <row r="1054" ht="15.3" customHeight="1" spans="1:11">
      <c r="A1054" s="84" t="str">
        <f t="shared" si="160"/>
        <v>0</v>
      </c>
      <c r="B1054" s="56">
        <v>2170304</v>
      </c>
      <c r="C1054" s="102" t="s">
        <v>1051</v>
      </c>
      <c r="D1054" s="89">
        <v>0</v>
      </c>
      <c r="E1054" s="89">
        <v>0</v>
      </c>
      <c r="F1054" s="89"/>
      <c r="G1054" s="89"/>
      <c r="H1054" s="89"/>
      <c r="I1054" s="89"/>
      <c r="J1054" s="87"/>
      <c r="K1054" s="87"/>
    </row>
    <row r="1055" ht="15.3" customHeight="1" spans="1:11">
      <c r="A1055" s="84" t="str">
        <f t="shared" si="160"/>
        <v>9</v>
      </c>
      <c r="B1055" s="56">
        <v>2170399</v>
      </c>
      <c r="C1055" s="102" t="s">
        <v>1052</v>
      </c>
      <c r="D1055" s="89">
        <v>0</v>
      </c>
      <c r="E1055" s="89">
        <v>0</v>
      </c>
      <c r="F1055" s="89"/>
      <c r="G1055" s="89"/>
      <c r="H1055" s="89"/>
      <c r="I1055" s="89"/>
      <c r="J1055" s="87"/>
      <c r="K1055" s="87"/>
    </row>
    <row r="1056" ht="15.3" customHeight="1" spans="1:11">
      <c r="A1056" s="84" t="str">
        <f t="shared" si="160"/>
        <v/>
      </c>
      <c r="B1056" s="56">
        <v>21704</v>
      </c>
      <c r="C1056" s="102" t="s">
        <v>1053</v>
      </c>
      <c r="D1056" s="53">
        <f t="shared" ref="D1056:I1056" si="167">SUM(D1057:D1058)</f>
        <v>0</v>
      </c>
      <c r="E1056" s="53">
        <f t="shared" si="167"/>
        <v>0</v>
      </c>
      <c r="F1056" s="53">
        <f t="shared" si="167"/>
        <v>0</v>
      </c>
      <c r="G1056" s="53">
        <f t="shared" si="167"/>
        <v>0</v>
      </c>
      <c r="H1056" s="53">
        <f t="shared" si="167"/>
        <v>0</v>
      </c>
      <c r="I1056" s="53">
        <f t="shared" si="167"/>
        <v>0</v>
      </c>
      <c r="J1056" s="87"/>
      <c r="K1056" s="87"/>
    </row>
    <row r="1057" ht="15.3" customHeight="1" spans="1:11">
      <c r="A1057" s="84" t="str">
        <f t="shared" si="160"/>
        <v>0</v>
      </c>
      <c r="B1057" s="56">
        <v>2170401</v>
      </c>
      <c r="C1057" s="102" t="s">
        <v>1054</v>
      </c>
      <c r="D1057" s="89">
        <v>0</v>
      </c>
      <c r="E1057" s="89">
        <v>0</v>
      </c>
      <c r="F1057" s="89"/>
      <c r="G1057" s="89"/>
      <c r="H1057" s="89"/>
      <c r="I1057" s="89"/>
      <c r="J1057" s="87"/>
      <c r="K1057" s="87"/>
    </row>
    <row r="1058" ht="15.3" customHeight="1" spans="1:11">
      <c r="A1058" s="84" t="str">
        <f t="shared" si="160"/>
        <v>9</v>
      </c>
      <c r="B1058" s="56">
        <v>2170499</v>
      </c>
      <c r="C1058" s="102" t="s">
        <v>1055</v>
      </c>
      <c r="D1058" s="89">
        <v>0</v>
      </c>
      <c r="E1058" s="89">
        <v>0</v>
      </c>
      <c r="F1058" s="89"/>
      <c r="G1058" s="89"/>
      <c r="H1058" s="89"/>
      <c r="I1058" s="89"/>
      <c r="J1058" s="87"/>
      <c r="K1058" s="87"/>
    </row>
    <row r="1059" ht="15.3" customHeight="1" spans="1:11">
      <c r="A1059" s="84" t="str">
        <f t="shared" si="160"/>
        <v/>
      </c>
      <c r="B1059" s="56">
        <v>21799</v>
      </c>
      <c r="C1059" s="102" t="s">
        <v>1056</v>
      </c>
      <c r="D1059" s="53">
        <f t="shared" ref="D1059:I1059" si="168">SUM(D1060:D1061)</f>
        <v>0</v>
      </c>
      <c r="E1059" s="53">
        <f t="shared" si="168"/>
        <v>0</v>
      </c>
      <c r="F1059" s="53">
        <f t="shared" si="168"/>
        <v>0</v>
      </c>
      <c r="G1059" s="53">
        <f t="shared" si="168"/>
        <v>0</v>
      </c>
      <c r="H1059" s="53">
        <f t="shared" si="168"/>
        <v>0</v>
      </c>
      <c r="I1059" s="53">
        <f t="shared" si="168"/>
        <v>0</v>
      </c>
      <c r="J1059" s="87"/>
      <c r="K1059" s="87"/>
    </row>
    <row r="1060" ht="15.3" customHeight="1" spans="1:11">
      <c r="A1060" s="84" t="str">
        <f t="shared" si="160"/>
        <v>0</v>
      </c>
      <c r="B1060" s="56">
        <v>2179902</v>
      </c>
      <c r="C1060" s="102" t="s">
        <v>1057</v>
      </c>
      <c r="D1060" s="89">
        <v>0</v>
      </c>
      <c r="E1060" s="89">
        <v>0</v>
      </c>
      <c r="F1060" s="89"/>
      <c r="G1060" s="89"/>
      <c r="H1060" s="89"/>
      <c r="I1060" s="89"/>
      <c r="J1060" s="87"/>
      <c r="K1060" s="87"/>
    </row>
    <row r="1061" ht="15.3" customHeight="1" spans="1:11">
      <c r="A1061" s="84" t="str">
        <f t="shared" si="160"/>
        <v>9</v>
      </c>
      <c r="B1061" s="56">
        <v>2179999</v>
      </c>
      <c r="C1061" s="102" t="s">
        <v>1058</v>
      </c>
      <c r="D1061" s="89">
        <v>0</v>
      </c>
      <c r="E1061" s="89">
        <v>0</v>
      </c>
      <c r="F1061" s="89"/>
      <c r="G1061" s="89"/>
      <c r="H1061" s="89"/>
      <c r="I1061" s="89"/>
      <c r="J1061" s="87"/>
      <c r="K1061" s="87"/>
    </row>
    <row r="1062" ht="15.3" customHeight="1" spans="1:11">
      <c r="A1062" s="84" t="str">
        <f t="shared" si="160"/>
        <v/>
      </c>
      <c r="B1062" s="56">
        <v>219</v>
      </c>
      <c r="C1062" s="102" t="s">
        <v>1059</v>
      </c>
      <c r="D1062" s="53">
        <f t="shared" ref="D1062:I1062" si="169">SUM(D1063:D1071)</f>
        <v>0</v>
      </c>
      <c r="E1062" s="53">
        <f t="shared" si="169"/>
        <v>0</v>
      </c>
      <c r="F1062" s="53">
        <f t="shared" si="169"/>
        <v>0</v>
      </c>
      <c r="G1062" s="53">
        <f t="shared" si="169"/>
        <v>0</v>
      </c>
      <c r="H1062" s="53">
        <f t="shared" si="169"/>
        <v>0</v>
      </c>
      <c r="I1062" s="53">
        <f t="shared" si="169"/>
        <v>0</v>
      </c>
      <c r="J1062" s="87"/>
      <c r="K1062" s="87"/>
    </row>
    <row r="1063" ht="15.3" customHeight="1" spans="1:11">
      <c r="A1063" s="84" t="str">
        <f t="shared" si="160"/>
        <v/>
      </c>
      <c r="B1063" s="56">
        <v>21901</v>
      </c>
      <c r="C1063" s="102" t="s">
        <v>1060</v>
      </c>
      <c r="D1063" s="53"/>
      <c r="E1063" s="53"/>
      <c r="F1063" s="53"/>
      <c r="G1063" s="53"/>
      <c r="H1063" s="53"/>
      <c r="I1063" s="53"/>
      <c r="J1063" s="87"/>
      <c r="K1063" s="87"/>
    </row>
    <row r="1064" ht="15.3" customHeight="1" spans="1:11">
      <c r="A1064" s="84" t="str">
        <f t="shared" si="160"/>
        <v/>
      </c>
      <c r="B1064" s="56">
        <v>21902</v>
      </c>
      <c r="C1064" s="102" t="s">
        <v>1061</v>
      </c>
      <c r="D1064" s="53"/>
      <c r="E1064" s="53"/>
      <c r="F1064" s="53"/>
      <c r="G1064" s="53"/>
      <c r="H1064" s="53"/>
      <c r="I1064" s="53"/>
      <c r="J1064" s="87"/>
      <c r="K1064" s="87"/>
    </row>
    <row r="1065" ht="15.3" customHeight="1" spans="1:11">
      <c r="A1065" s="84" t="str">
        <f t="shared" si="160"/>
        <v/>
      </c>
      <c r="B1065" s="56">
        <v>21903</v>
      </c>
      <c r="C1065" s="102" t="s">
        <v>1062</v>
      </c>
      <c r="D1065" s="53"/>
      <c r="E1065" s="53"/>
      <c r="F1065" s="53"/>
      <c r="G1065" s="53"/>
      <c r="H1065" s="53"/>
      <c r="I1065" s="53"/>
      <c r="J1065" s="87"/>
      <c r="K1065" s="87"/>
    </row>
    <row r="1066" ht="15.3" customHeight="1" spans="1:11">
      <c r="A1066" s="84" t="str">
        <f t="shared" si="160"/>
        <v/>
      </c>
      <c r="B1066" s="56">
        <v>21904</v>
      </c>
      <c r="C1066" s="102" t="s">
        <v>1063</v>
      </c>
      <c r="D1066" s="53"/>
      <c r="E1066" s="53"/>
      <c r="F1066" s="53"/>
      <c r="G1066" s="53"/>
      <c r="H1066" s="53"/>
      <c r="I1066" s="53"/>
      <c r="J1066" s="87"/>
      <c r="K1066" s="87"/>
    </row>
    <row r="1067" ht="15.3" customHeight="1" spans="1:11">
      <c r="A1067" s="84" t="str">
        <f t="shared" si="160"/>
        <v/>
      </c>
      <c r="B1067" s="56">
        <v>21905</v>
      </c>
      <c r="C1067" s="102" t="s">
        <v>1064</v>
      </c>
      <c r="D1067" s="53"/>
      <c r="E1067" s="53"/>
      <c r="F1067" s="53"/>
      <c r="G1067" s="53"/>
      <c r="H1067" s="53"/>
      <c r="I1067" s="53"/>
      <c r="J1067" s="87"/>
      <c r="K1067" s="87"/>
    </row>
    <row r="1068" ht="15.3" customHeight="1" spans="1:11">
      <c r="A1068" s="84" t="str">
        <f t="shared" si="160"/>
        <v/>
      </c>
      <c r="B1068" s="56">
        <v>21906</v>
      </c>
      <c r="C1068" s="102" t="s">
        <v>840</v>
      </c>
      <c r="D1068" s="53"/>
      <c r="E1068" s="53"/>
      <c r="F1068" s="53"/>
      <c r="G1068" s="53"/>
      <c r="H1068" s="53"/>
      <c r="I1068" s="53"/>
      <c r="J1068" s="87"/>
      <c r="K1068" s="87"/>
    </row>
    <row r="1069" ht="15.3" customHeight="1" spans="1:11">
      <c r="A1069" s="84" t="str">
        <f t="shared" si="160"/>
        <v/>
      </c>
      <c r="B1069" s="56">
        <v>21907</v>
      </c>
      <c r="C1069" s="102" t="s">
        <v>1065</v>
      </c>
      <c r="D1069" s="53"/>
      <c r="E1069" s="53"/>
      <c r="F1069" s="53"/>
      <c r="G1069" s="53"/>
      <c r="H1069" s="53"/>
      <c r="I1069" s="53"/>
      <c r="J1069" s="87"/>
      <c r="K1069" s="87"/>
    </row>
    <row r="1070" ht="15.3" customHeight="1" spans="1:11">
      <c r="A1070" s="84" t="str">
        <f t="shared" si="160"/>
        <v/>
      </c>
      <c r="B1070" s="56">
        <v>21908</v>
      </c>
      <c r="C1070" s="102" t="s">
        <v>1066</v>
      </c>
      <c r="D1070" s="53"/>
      <c r="E1070" s="53"/>
      <c r="F1070" s="53"/>
      <c r="G1070" s="53"/>
      <c r="H1070" s="53"/>
      <c r="I1070" s="53"/>
      <c r="J1070" s="87"/>
      <c r="K1070" s="87"/>
    </row>
    <row r="1071" ht="15.3" customHeight="1" spans="1:11">
      <c r="A1071" s="84" t="str">
        <f t="shared" si="160"/>
        <v/>
      </c>
      <c r="B1071" s="56">
        <v>21999</v>
      </c>
      <c r="C1071" s="102" t="s">
        <v>1067</v>
      </c>
      <c r="D1071" s="53"/>
      <c r="E1071" s="53"/>
      <c r="F1071" s="53"/>
      <c r="G1071" s="53"/>
      <c r="H1071" s="53"/>
      <c r="I1071" s="53"/>
      <c r="J1071" s="87"/>
      <c r="K1071" s="87"/>
    </row>
    <row r="1072" ht="15.3" customHeight="1" spans="1:11">
      <c r="A1072" s="84" t="str">
        <f t="shared" si="160"/>
        <v/>
      </c>
      <c r="B1072" s="56">
        <v>220</v>
      </c>
      <c r="C1072" s="102" t="s">
        <v>1068</v>
      </c>
      <c r="D1072" s="53">
        <f t="shared" ref="D1072:I1072" si="170">SUM(D1073,D1100,D1115)</f>
        <v>2378</v>
      </c>
      <c r="E1072" s="53">
        <f t="shared" si="170"/>
        <v>1928</v>
      </c>
      <c r="F1072" s="53">
        <f t="shared" si="170"/>
        <v>0</v>
      </c>
      <c r="G1072" s="53">
        <f t="shared" si="170"/>
        <v>0</v>
      </c>
      <c r="H1072" s="53">
        <f t="shared" si="170"/>
        <v>450</v>
      </c>
      <c r="I1072" s="53">
        <f t="shared" si="170"/>
        <v>0</v>
      </c>
      <c r="J1072" s="87"/>
      <c r="K1072" s="87"/>
    </row>
    <row r="1073" ht="15.3" customHeight="1" spans="1:11">
      <c r="A1073" s="84" t="str">
        <f t="shared" si="160"/>
        <v/>
      </c>
      <c r="B1073" s="56">
        <v>22001</v>
      </c>
      <c r="C1073" s="102" t="s">
        <v>1069</v>
      </c>
      <c r="D1073" s="53">
        <f t="shared" ref="D1073:I1073" si="171">SUM(D1074:D1099)</f>
        <v>2266</v>
      </c>
      <c r="E1073" s="53">
        <f t="shared" si="171"/>
        <v>1816</v>
      </c>
      <c r="F1073" s="53">
        <f t="shared" si="171"/>
        <v>0</v>
      </c>
      <c r="G1073" s="53">
        <f t="shared" si="171"/>
        <v>0</v>
      </c>
      <c r="H1073" s="53">
        <f t="shared" si="171"/>
        <v>450</v>
      </c>
      <c r="I1073" s="53">
        <f t="shared" si="171"/>
        <v>0</v>
      </c>
      <c r="J1073" s="87"/>
      <c r="K1073" s="87"/>
    </row>
    <row r="1074" ht="15.3" customHeight="1" spans="1:11">
      <c r="A1074" s="84" t="str">
        <f t="shared" si="160"/>
        <v>0</v>
      </c>
      <c r="B1074" s="56">
        <v>2200101</v>
      </c>
      <c r="C1074" s="102" t="s">
        <v>54</v>
      </c>
      <c r="D1074" s="89">
        <v>1570</v>
      </c>
      <c r="E1074" s="89">
        <v>1570</v>
      </c>
      <c r="F1074" s="89"/>
      <c r="G1074" s="89"/>
      <c r="H1074" s="89"/>
      <c r="I1074" s="89"/>
      <c r="J1074" s="87"/>
      <c r="K1074" s="87"/>
    </row>
    <row r="1075" ht="15.3" customHeight="1" spans="1:11">
      <c r="A1075" s="84" t="str">
        <f t="shared" si="160"/>
        <v>0</v>
      </c>
      <c r="B1075" s="56">
        <v>2200102</v>
      </c>
      <c r="C1075" s="102" t="s">
        <v>56</v>
      </c>
      <c r="D1075" s="89">
        <v>94</v>
      </c>
      <c r="E1075" s="89">
        <v>80</v>
      </c>
      <c r="F1075" s="89"/>
      <c r="G1075" s="89"/>
      <c r="H1075" s="89">
        <v>14</v>
      </c>
      <c r="I1075" s="89"/>
      <c r="J1075" s="87"/>
      <c r="K1075" s="87"/>
    </row>
    <row r="1076" ht="15.3" customHeight="1" spans="1:11">
      <c r="A1076" s="84" t="str">
        <f t="shared" si="160"/>
        <v>0</v>
      </c>
      <c r="B1076" s="56">
        <v>2200103</v>
      </c>
      <c r="C1076" s="102" t="s">
        <v>58</v>
      </c>
      <c r="D1076" s="89">
        <v>0</v>
      </c>
      <c r="E1076" s="89">
        <v>0</v>
      </c>
      <c r="F1076" s="89"/>
      <c r="G1076" s="89"/>
      <c r="H1076" s="89"/>
      <c r="I1076" s="89"/>
      <c r="J1076" s="87"/>
      <c r="K1076" s="87"/>
    </row>
    <row r="1077" ht="15.3" customHeight="1" spans="1:11">
      <c r="A1077" s="84" t="str">
        <f t="shared" si="160"/>
        <v>0</v>
      </c>
      <c r="B1077" s="56">
        <v>2200104</v>
      </c>
      <c r="C1077" s="102" t="s">
        <v>1070</v>
      </c>
      <c r="D1077" s="89">
        <v>0</v>
      </c>
      <c r="E1077" s="89">
        <v>0</v>
      </c>
      <c r="F1077" s="89"/>
      <c r="G1077" s="89"/>
      <c r="H1077" s="89"/>
      <c r="I1077" s="89"/>
      <c r="J1077" s="87"/>
      <c r="K1077" s="87"/>
    </row>
    <row r="1078" ht="15.3" customHeight="1" spans="1:11">
      <c r="A1078" s="84" t="str">
        <f t="shared" si="160"/>
        <v>0</v>
      </c>
      <c r="B1078" s="56">
        <v>2200106</v>
      </c>
      <c r="C1078" s="102" t="s">
        <v>1071</v>
      </c>
      <c r="D1078" s="89">
        <v>0</v>
      </c>
      <c r="E1078" s="89">
        <v>0</v>
      </c>
      <c r="F1078" s="89"/>
      <c r="G1078" s="89"/>
      <c r="H1078" s="89"/>
      <c r="I1078" s="89"/>
      <c r="J1078" s="87"/>
      <c r="K1078" s="87"/>
    </row>
    <row r="1079" ht="15.3" customHeight="1" spans="1:11">
      <c r="A1079" s="84" t="str">
        <f t="shared" si="160"/>
        <v>0</v>
      </c>
      <c r="B1079" s="56">
        <v>2200107</v>
      </c>
      <c r="C1079" s="102" t="s">
        <v>1072</v>
      </c>
      <c r="D1079" s="89">
        <v>0</v>
      </c>
      <c r="E1079" s="89">
        <v>0</v>
      </c>
      <c r="F1079" s="89"/>
      <c r="G1079" s="89"/>
      <c r="H1079" s="89"/>
      <c r="I1079" s="89"/>
      <c r="J1079" s="87"/>
      <c r="K1079" s="87"/>
    </row>
    <row r="1080" ht="15.3" customHeight="1" spans="1:11">
      <c r="A1080" s="84" t="str">
        <f t="shared" si="160"/>
        <v>0</v>
      </c>
      <c r="B1080" s="56">
        <v>2200108</v>
      </c>
      <c r="C1080" s="102" t="s">
        <v>1073</v>
      </c>
      <c r="D1080" s="89">
        <v>0</v>
      </c>
      <c r="E1080" s="89">
        <v>0</v>
      </c>
      <c r="F1080" s="89"/>
      <c r="G1080" s="89"/>
      <c r="H1080" s="89"/>
      <c r="I1080" s="89"/>
      <c r="J1080" s="87"/>
      <c r="K1080" s="87"/>
    </row>
    <row r="1081" ht="15.3" customHeight="1" spans="1:11">
      <c r="A1081" s="84" t="str">
        <f t="shared" si="160"/>
        <v>0</v>
      </c>
      <c r="B1081" s="56">
        <v>2200109</v>
      </c>
      <c r="C1081" s="102" t="s">
        <v>1074</v>
      </c>
      <c r="D1081" s="89">
        <v>0</v>
      </c>
      <c r="E1081" s="89">
        <v>0</v>
      </c>
      <c r="F1081" s="89"/>
      <c r="G1081" s="89"/>
      <c r="H1081" s="89"/>
      <c r="I1081" s="89"/>
      <c r="J1081" s="87"/>
      <c r="K1081" s="87"/>
    </row>
    <row r="1082" ht="15.3" customHeight="1" spans="1:11">
      <c r="A1082" s="84" t="str">
        <f t="shared" si="160"/>
        <v>1</v>
      </c>
      <c r="B1082" s="56">
        <v>2200112</v>
      </c>
      <c r="C1082" s="102" t="s">
        <v>1075</v>
      </c>
      <c r="D1082" s="89">
        <v>0</v>
      </c>
      <c r="E1082" s="89">
        <v>0</v>
      </c>
      <c r="F1082" s="89"/>
      <c r="G1082" s="89"/>
      <c r="H1082" s="89"/>
      <c r="I1082" s="89"/>
      <c r="J1082" s="87"/>
      <c r="K1082" s="87"/>
    </row>
    <row r="1083" ht="15.3" customHeight="1" spans="1:11">
      <c r="A1083" s="84" t="str">
        <f t="shared" si="160"/>
        <v>1</v>
      </c>
      <c r="B1083" s="56">
        <v>2200113</v>
      </c>
      <c r="C1083" s="102" t="s">
        <v>1076</v>
      </c>
      <c r="D1083" s="89">
        <v>0</v>
      </c>
      <c r="E1083" s="89">
        <v>0</v>
      </c>
      <c r="F1083" s="89"/>
      <c r="G1083" s="89"/>
      <c r="H1083" s="89"/>
      <c r="I1083" s="89"/>
      <c r="J1083" s="87"/>
      <c r="K1083" s="87"/>
    </row>
    <row r="1084" ht="15.3" customHeight="1" spans="1:11">
      <c r="A1084" s="84" t="str">
        <f t="shared" si="160"/>
        <v>1</v>
      </c>
      <c r="B1084" s="56">
        <v>2200114</v>
      </c>
      <c r="C1084" s="102" t="s">
        <v>1077</v>
      </c>
      <c r="D1084" s="89">
        <v>0</v>
      </c>
      <c r="E1084" s="89">
        <v>0</v>
      </c>
      <c r="F1084" s="89"/>
      <c r="G1084" s="89"/>
      <c r="H1084" s="89"/>
      <c r="I1084" s="89"/>
      <c r="J1084" s="87"/>
      <c r="K1084" s="87"/>
    </row>
    <row r="1085" ht="15.3" customHeight="1" spans="1:11">
      <c r="A1085" s="84" t="str">
        <f t="shared" si="160"/>
        <v>1</v>
      </c>
      <c r="B1085" s="56">
        <v>2200115</v>
      </c>
      <c r="C1085" s="102" t="s">
        <v>1078</v>
      </c>
      <c r="D1085" s="89">
        <v>0</v>
      </c>
      <c r="E1085" s="89">
        <v>0</v>
      </c>
      <c r="F1085" s="89"/>
      <c r="G1085" s="89"/>
      <c r="H1085" s="89"/>
      <c r="I1085" s="89"/>
      <c r="J1085" s="87"/>
      <c r="K1085" s="87"/>
    </row>
    <row r="1086" ht="15.3" customHeight="1" spans="1:11">
      <c r="A1086" s="84" t="str">
        <f t="shared" si="160"/>
        <v>1</v>
      </c>
      <c r="B1086" s="56">
        <v>2200116</v>
      </c>
      <c r="C1086" s="102" t="s">
        <v>1079</v>
      </c>
      <c r="D1086" s="89">
        <v>0</v>
      </c>
      <c r="E1086" s="89">
        <v>0</v>
      </c>
      <c r="F1086" s="89"/>
      <c r="G1086" s="89"/>
      <c r="H1086" s="89"/>
      <c r="I1086" s="89"/>
      <c r="J1086" s="87"/>
      <c r="K1086" s="87"/>
    </row>
    <row r="1087" ht="15.3" customHeight="1" spans="1:11">
      <c r="A1087" s="84" t="str">
        <f t="shared" ref="A1087:A1150" si="172">MID(B1087,6,1)</f>
        <v>1</v>
      </c>
      <c r="B1087" s="56">
        <v>2200119</v>
      </c>
      <c r="C1087" s="102" t="s">
        <v>1080</v>
      </c>
      <c r="D1087" s="89">
        <v>0</v>
      </c>
      <c r="E1087" s="89">
        <v>0</v>
      </c>
      <c r="F1087" s="89"/>
      <c r="G1087" s="89"/>
      <c r="H1087" s="89"/>
      <c r="I1087" s="89"/>
      <c r="J1087" s="87"/>
      <c r="K1087" s="87"/>
    </row>
    <row r="1088" ht="15.3" customHeight="1" spans="1:11">
      <c r="A1088" s="84" t="str">
        <f t="shared" si="172"/>
        <v>2</v>
      </c>
      <c r="B1088" s="56">
        <v>2200120</v>
      </c>
      <c r="C1088" s="102" t="s">
        <v>1081</v>
      </c>
      <c r="D1088" s="89">
        <v>0</v>
      </c>
      <c r="E1088" s="89">
        <v>0</v>
      </c>
      <c r="F1088" s="89"/>
      <c r="G1088" s="89"/>
      <c r="H1088" s="89"/>
      <c r="I1088" s="89"/>
      <c r="J1088" s="87"/>
      <c r="K1088" s="87"/>
    </row>
    <row r="1089" ht="15.3" customHeight="1" spans="1:11">
      <c r="A1089" s="84" t="str">
        <f t="shared" si="172"/>
        <v>2</v>
      </c>
      <c r="B1089" s="56">
        <v>2200121</v>
      </c>
      <c r="C1089" s="102" t="s">
        <v>1082</v>
      </c>
      <c r="D1089" s="89">
        <v>0</v>
      </c>
      <c r="E1089" s="89">
        <v>0</v>
      </c>
      <c r="F1089" s="89"/>
      <c r="G1089" s="89"/>
      <c r="H1089" s="89"/>
      <c r="I1089" s="89"/>
      <c r="J1089" s="87"/>
      <c r="K1089" s="87"/>
    </row>
    <row r="1090" ht="15.3" customHeight="1" spans="1:11">
      <c r="A1090" s="84" t="str">
        <f t="shared" si="172"/>
        <v>2</v>
      </c>
      <c r="B1090" s="56">
        <v>2200122</v>
      </c>
      <c r="C1090" s="102" t="s">
        <v>1083</v>
      </c>
      <c r="D1090" s="89">
        <v>0</v>
      </c>
      <c r="E1090" s="89">
        <v>0</v>
      </c>
      <c r="F1090" s="89"/>
      <c r="G1090" s="89"/>
      <c r="H1090" s="89"/>
      <c r="I1090" s="89"/>
      <c r="J1090" s="87"/>
      <c r="K1090" s="87"/>
    </row>
    <row r="1091" ht="15.3" customHeight="1" spans="1:11">
      <c r="A1091" s="84" t="str">
        <f t="shared" si="172"/>
        <v>2</v>
      </c>
      <c r="B1091" s="56">
        <v>2200123</v>
      </c>
      <c r="C1091" s="102" t="s">
        <v>1084</v>
      </c>
      <c r="D1091" s="89">
        <v>0</v>
      </c>
      <c r="E1091" s="89">
        <v>0</v>
      </c>
      <c r="F1091" s="89"/>
      <c r="G1091" s="89"/>
      <c r="H1091" s="89"/>
      <c r="I1091" s="89"/>
      <c r="J1091" s="87"/>
      <c r="K1091" s="87"/>
    </row>
    <row r="1092" ht="15.3" customHeight="1" spans="1:11">
      <c r="A1092" s="84" t="str">
        <f t="shared" si="172"/>
        <v>2</v>
      </c>
      <c r="B1092" s="56">
        <v>2200124</v>
      </c>
      <c r="C1092" s="102" t="s">
        <v>1085</v>
      </c>
      <c r="D1092" s="89">
        <v>0</v>
      </c>
      <c r="E1092" s="89">
        <v>0</v>
      </c>
      <c r="F1092" s="89"/>
      <c r="G1092" s="89"/>
      <c r="H1092" s="89"/>
      <c r="I1092" s="89"/>
      <c r="J1092" s="87"/>
      <c r="K1092" s="87"/>
    </row>
    <row r="1093" ht="15.3" customHeight="1" spans="1:11">
      <c r="A1093" s="84" t="str">
        <f t="shared" si="172"/>
        <v>2</v>
      </c>
      <c r="B1093" s="56">
        <v>2200125</v>
      </c>
      <c r="C1093" s="102" t="s">
        <v>1086</v>
      </c>
      <c r="D1093" s="89">
        <v>0</v>
      </c>
      <c r="E1093" s="89">
        <v>0</v>
      </c>
      <c r="F1093" s="89"/>
      <c r="G1093" s="89"/>
      <c r="H1093" s="89"/>
      <c r="I1093" s="89"/>
      <c r="J1093" s="87"/>
      <c r="K1093" s="87"/>
    </row>
    <row r="1094" ht="15.3" customHeight="1" spans="1:11">
      <c r="A1094" s="84" t="str">
        <f t="shared" si="172"/>
        <v>2</v>
      </c>
      <c r="B1094" s="56">
        <v>2200126</v>
      </c>
      <c r="C1094" s="102" t="s">
        <v>1087</v>
      </c>
      <c r="D1094" s="89">
        <v>0</v>
      </c>
      <c r="E1094" s="89">
        <v>0</v>
      </c>
      <c r="F1094" s="89"/>
      <c r="G1094" s="89"/>
      <c r="H1094" s="89"/>
      <c r="I1094" s="89"/>
      <c r="J1094" s="87"/>
      <c r="K1094" s="87"/>
    </row>
    <row r="1095" ht="15.3" customHeight="1" spans="1:11">
      <c r="A1095" s="84" t="str">
        <f t="shared" si="172"/>
        <v>2</v>
      </c>
      <c r="B1095" s="56">
        <v>2200127</v>
      </c>
      <c r="C1095" s="102" t="s">
        <v>1088</v>
      </c>
      <c r="D1095" s="89">
        <v>0</v>
      </c>
      <c r="E1095" s="89">
        <v>0</v>
      </c>
      <c r="F1095" s="89"/>
      <c r="G1095" s="89"/>
      <c r="H1095" s="89"/>
      <c r="I1095" s="89"/>
      <c r="J1095" s="87"/>
      <c r="K1095" s="87"/>
    </row>
    <row r="1096" ht="15.3" customHeight="1" spans="1:11">
      <c r="A1096" s="84" t="str">
        <f t="shared" si="172"/>
        <v>2</v>
      </c>
      <c r="B1096" s="56">
        <v>2200128</v>
      </c>
      <c r="C1096" s="102" t="s">
        <v>1089</v>
      </c>
      <c r="D1096" s="89">
        <v>0</v>
      </c>
      <c r="E1096" s="89">
        <v>0</v>
      </c>
      <c r="F1096" s="89"/>
      <c r="G1096" s="89"/>
      <c r="H1096" s="89"/>
      <c r="I1096" s="89"/>
      <c r="J1096" s="87"/>
      <c r="K1096" s="87"/>
    </row>
    <row r="1097" ht="15.3" customHeight="1" spans="1:11">
      <c r="A1097" s="84" t="str">
        <f t="shared" si="172"/>
        <v>2</v>
      </c>
      <c r="B1097" s="56">
        <v>2200129</v>
      </c>
      <c r="C1097" s="102" t="s">
        <v>1090</v>
      </c>
      <c r="D1097" s="89">
        <v>0</v>
      </c>
      <c r="E1097" s="89">
        <v>0</v>
      </c>
      <c r="F1097" s="89"/>
      <c r="G1097" s="89"/>
      <c r="H1097" s="89"/>
      <c r="I1097" s="89"/>
      <c r="J1097" s="87"/>
      <c r="K1097" s="87"/>
    </row>
    <row r="1098" ht="15.3" customHeight="1" spans="1:11">
      <c r="A1098" s="84" t="str">
        <f t="shared" si="172"/>
        <v>5</v>
      </c>
      <c r="B1098" s="56">
        <v>2200150</v>
      </c>
      <c r="C1098" s="102" t="s">
        <v>72</v>
      </c>
      <c r="D1098" s="89">
        <v>166</v>
      </c>
      <c r="E1098" s="89">
        <v>166</v>
      </c>
      <c r="F1098" s="89"/>
      <c r="G1098" s="89"/>
      <c r="H1098" s="89"/>
      <c r="I1098" s="89"/>
      <c r="J1098" s="87"/>
      <c r="K1098" s="87"/>
    </row>
    <row r="1099" ht="15.3" customHeight="1" spans="1:11">
      <c r="A1099" s="84" t="str">
        <f t="shared" si="172"/>
        <v>9</v>
      </c>
      <c r="B1099" s="56">
        <v>2200199</v>
      </c>
      <c r="C1099" s="102" t="s">
        <v>1091</v>
      </c>
      <c r="D1099" s="89">
        <v>436</v>
      </c>
      <c r="E1099" s="89">
        <v>0</v>
      </c>
      <c r="F1099" s="89"/>
      <c r="G1099" s="89"/>
      <c r="H1099" s="89">
        <v>436</v>
      </c>
      <c r="I1099" s="89"/>
      <c r="J1099" s="87"/>
      <c r="K1099" s="87"/>
    </row>
    <row r="1100" ht="15.3" customHeight="1" spans="1:11">
      <c r="A1100" s="84" t="str">
        <f t="shared" si="172"/>
        <v/>
      </c>
      <c r="B1100" s="56">
        <v>22005</v>
      </c>
      <c r="C1100" s="102" t="s">
        <v>1092</v>
      </c>
      <c r="D1100" s="53">
        <f t="shared" ref="D1100:I1100" si="173">SUM(D1101:D1114)</f>
        <v>112</v>
      </c>
      <c r="E1100" s="53">
        <f t="shared" si="173"/>
        <v>112</v>
      </c>
      <c r="F1100" s="53">
        <f t="shared" si="173"/>
        <v>0</v>
      </c>
      <c r="G1100" s="53">
        <f t="shared" si="173"/>
        <v>0</v>
      </c>
      <c r="H1100" s="53">
        <f t="shared" si="173"/>
        <v>0</v>
      </c>
      <c r="I1100" s="53">
        <f t="shared" si="173"/>
        <v>0</v>
      </c>
      <c r="J1100" s="87"/>
      <c r="K1100" s="87"/>
    </row>
    <row r="1101" ht="15.3" customHeight="1" spans="1:11">
      <c r="A1101" s="84" t="str">
        <f t="shared" si="172"/>
        <v>0</v>
      </c>
      <c r="B1101" s="56">
        <v>2200501</v>
      </c>
      <c r="C1101" s="102" t="s">
        <v>54</v>
      </c>
      <c r="D1101" s="89">
        <v>0</v>
      </c>
      <c r="E1101" s="89">
        <v>0</v>
      </c>
      <c r="F1101" s="89"/>
      <c r="G1101" s="89"/>
      <c r="H1101" s="89"/>
      <c r="I1101" s="89"/>
      <c r="J1101" s="87"/>
      <c r="K1101" s="87"/>
    </row>
    <row r="1102" ht="15.3" customHeight="1" spans="1:11">
      <c r="A1102" s="84" t="str">
        <f t="shared" si="172"/>
        <v>0</v>
      </c>
      <c r="B1102" s="56">
        <v>2200502</v>
      </c>
      <c r="C1102" s="102" t="s">
        <v>56</v>
      </c>
      <c r="D1102" s="89">
        <v>0</v>
      </c>
      <c r="E1102" s="89">
        <v>0</v>
      </c>
      <c r="F1102" s="89"/>
      <c r="G1102" s="89"/>
      <c r="H1102" s="89"/>
      <c r="I1102" s="89"/>
      <c r="J1102" s="87"/>
      <c r="K1102" s="87"/>
    </row>
    <row r="1103" ht="15.3" customHeight="1" spans="1:11">
      <c r="A1103" s="84" t="str">
        <f t="shared" si="172"/>
        <v>0</v>
      </c>
      <c r="B1103" s="56">
        <v>2200503</v>
      </c>
      <c r="C1103" s="102" t="s">
        <v>58</v>
      </c>
      <c r="D1103" s="89">
        <v>0</v>
      </c>
      <c r="E1103" s="89">
        <v>0</v>
      </c>
      <c r="F1103" s="89"/>
      <c r="G1103" s="89"/>
      <c r="H1103" s="89"/>
      <c r="I1103" s="89"/>
      <c r="J1103" s="87"/>
      <c r="K1103" s="87"/>
    </row>
    <row r="1104" ht="15.3" customHeight="1" spans="1:11">
      <c r="A1104" s="84" t="str">
        <f t="shared" si="172"/>
        <v>0</v>
      </c>
      <c r="B1104" s="56">
        <v>2200504</v>
      </c>
      <c r="C1104" s="102" t="s">
        <v>1093</v>
      </c>
      <c r="D1104" s="89">
        <v>0</v>
      </c>
      <c r="E1104" s="89">
        <v>0</v>
      </c>
      <c r="F1104" s="89"/>
      <c r="G1104" s="89"/>
      <c r="H1104" s="89"/>
      <c r="I1104" s="89"/>
      <c r="J1104" s="87"/>
      <c r="K1104" s="87"/>
    </row>
    <row r="1105" ht="15.3" customHeight="1" spans="1:11">
      <c r="A1105" s="84" t="str">
        <f t="shared" si="172"/>
        <v>0</v>
      </c>
      <c r="B1105" s="56">
        <v>2200506</v>
      </c>
      <c r="C1105" s="102" t="s">
        <v>1094</v>
      </c>
      <c r="D1105" s="89">
        <v>0</v>
      </c>
      <c r="E1105" s="89">
        <v>0</v>
      </c>
      <c r="F1105" s="89"/>
      <c r="G1105" s="89"/>
      <c r="H1105" s="89"/>
      <c r="I1105" s="89"/>
      <c r="J1105" s="87"/>
      <c r="K1105" s="87"/>
    </row>
    <row r="1106" ht="15.3" customHeight="1" spans="1:11">
      <c r="A1106" s="84" t="str">
        <f t="shared" si="172"/>
        <v>0</v>
      </c>
      <c r="B1106" s="56">
        <v>2200507</v>
      </c>
      <c r="C1106" s="102" t="s">
        <v>1095</v>
      </c>
      <c r="D1106" s="89">
        <v>0</v>
      </c>
      <c r="E1106" s="89">
        <v>0</v>
      </c>
      <c r="F1106" s="89"/>
      <c r="G1106" s="89"/>
      <c r="H1106" s="89"/>
      <c r="I1106" s="89"/>
      <c r="J1106" s="87"/>
      <c r="K1106" s="87"/>
    </row>
    <row r="1107" ht="15.3" customHeight="1" spans="1:11">
      <c r="A1107" s="84" t="str">
        <f t="shared" si="172"/>
        <v>0</v>
      </c>
      <c r="B1107" s="56">
        <v>2200508</v>
      </c>
      <c r="C1107" s="102" t="s">
        <v>1096</v>
      </c>
      <c r="D1107" s="89">
        <v>0</v>
      </c>
      <c r="E1107" s="89">
        <v>0</v>
      </c>
      <c r="F1107" s="89"/>
      <c r="G1107" s="89"/>
      <c r="H1107" s="89"/>
      <c r="I1107" s="89"/>
      <c r="J1107" s="87"/>
      <c r="K1107" s="87"/>
    </row>
    <row r="1108" ht="15.3" customHeight="1" spans="1:11">
      <c r="A1108" s="84" t="str">
        <f t="shared" si="172"/>
        <v>0</v>
      </c>
      <c r="B1108" s="56">
        <v>2200509</v>
      </c>
      <c r="C1108" s="102" t="s">
        <v>1097</v>
      </c>
      <c r="D1108" s="89">
        <v>0</v>
      </c>
      <c r="E1108" s="89">
        <v>0</v>
      </c>
      <c r="F1108" s="89"/>
      <c r="G1108" s="89"/>
      <c r="H1108" s="89"/>
      <c r="I1108" s="89"/>
      <c r="J1108" s="87"/>
      <c r="K1108" s="87"/>
    </row>
    <row r="1109" ht="15.3" customHeight="1" spans="1:11">
      <c r="A1109" s="84" t="str">
        <f t="shared" si="172"/>
        <v>1</v>
      </c>
      <c r="B1109" s="56">
        <v>2200510</v>
      </c>
      <c r="C1109" s="102" t="s">
        <v>1098</v>
      </c>
      <c r="D1109" s="89">
        <v>0</v>
      </c>
      <c r="E1109" s="89">
        <v>0</v>
      </c>
      <c r="F1109" s="89"/>
      <c r="G1109" s="89"/>
      <c r="H1109" s="89"/>
      <c r="I1109" s="89"/>
      <c r="J1109" s="87"/>
      <c r="K1109" s="87"/>
    </row>
    <row r="1110" ht="15.3" customHeight="1" spans="1:11">
      <c r="A1110" s="84" t="str">
        <f t="shared" si="172"/>
        <v>1</v>
      </c>
      <c r="B1110" s="56">
        <v>2200511</v>
      </c>
      <c r="C1110" s="102" t="s">
        <v>1099</v>
      </c>
      <c r="D1110" s="89">
        <v>0</v>
      </c>
      <c r="E1110" s="89">
        <v>0</v>
      </c>
      <c r="F1110" s="89"/>
      <c r="G1110" s="89"/>
      <c r="H1110" s="89"/>
      <c r="I1110" s="89"/>
      <c r="J1110" s="87"/>
      <c r="K1110" s="87"/>
    </row>
    <row r="1111" ht="15.3" customHeight="1" spans="1:11">
      <c r="A1111" s="84" t="str">
        <f t="shared" si="172"/>
        <v>1</v>
      </c>
      <c r="B1111" s="56">
        <v>2200512</v>
      </c>
      <c r="C1111" s="102" t="s">
        <v>1100</v>
      </c>
      <c r="D1111" s="89">
        <v>0</v>
      </c>
      <c r="E1111" s="89">
        <v>0</v>
      </c>
      <c r="F1111" s="89"/>
      <c r="G1111" s="89"/>
      <c r="H1111" s="89"/>
      <c r="I1111" s="89"/>
      <c r="J1111" s="87"/>
      <c r="K1111" s="87"/>
    </row>
    <row r="1112" ht="15.3" customHeight="1" spans="1:11">
      <c r="A1112" s="84" t="str">
        <f t="shared" si="172"/>
        <v>1</v>
      </c>
      <c r="B1112" s="56">
        <v>2200513</v>
      </c>
      <c r="C1112" s="102" t="s">
        <v>1101</v>
      </c>
      <c r="D1112" s="89">
        <v>0</v>
      </c>
      <c r="E1112" s="89">
        <v>0</v>
      </c>
      <c r="F1112" s="89"/>
      <c r="G1112" s="89"/>
      <c r="H1112" s="89"/>
      <c r="I1112" s="89"/>
      <c r="J1112" s="87"/>
      <c r="K1112" s="87"/>
    </row>
    <row r="1113" ht="15.3" customHeight="1" spans="1:11">
      <c r="A1113" s="84" t="str">
        <f t="shared" si="172"/>
        <v>1</v>
      </c>
      <c r="B1113" s="56">
        <v>2200514</v>
      </c>
      <c r="C1113" s="102" t="s">
        <v>1102</v>
      </c>
      <c r="D1113" s="89">
        <v>0</v>
      </c>
      <c r="E1113" s="89">
        <v>0</v>
      </c>
      <c r="F1113" s="89"/>
      <c r="G1113" s="89"/>
      <c r="H1113" s="89"/>
      <c r="I1113" s="89"/>
      <c r="J1113" s="87"/>
      <c r="K1113" s="87"/>
    </row>
    <row r="1114" ht="15.3" customHeight="1" spans="1:11">
      <c r="A1114" s="84" t="str">
        <f t="shared" si="172"/>
        <v>9</v>
      </c>
      <c r="B1114" s="56">
        <v>2200599</v>
      </c>
      <c r="C1114" s="102" t="s">
        <v>1103</v>
      </c>
      <c r="D1114" s="89">
        <v>112</v>
      </c>
      <c r="E1114" s="89">
        <v>112</v>
      </c>
      <c r="F1114" s="89"/>
      <c r="G1114" s="89"/>
      <c r="H1114" s="89"/>
      <c r="I1114" s="89"/>
      <c r="J1114" s="87"/>
      <c r="K1114" s="87"/>
    </row>
    <row r="1115" ht="15.3" customHeight="1" spans="1:11">
      <c r="A1115" s="84" t="str">
        <f t="shared" si="172"/>
        <v/>
      </c>
      <c r="B1115" s="56">
        <v>22099</v>
      </c>
      <c r="C1115" s="102" t="s">
        <v>1104</v>
      </c>
      <c r="D1115" s="53"/>
      <c r="E1115" s="53"/>
      <c r="F1115" s="53"/>
      <c r="G1115" s="53"/>
      <c r="H1115" s="53"/>
      <c r="I1115" s="53"/>
      <c r="J1115" s="87"/>
      <c r="K1115" s="87"/>
    </row>
    <row r="1116" ht="15.3" customHeight="1" spans="1:11">
      <c r="A1116" s="84" t="str">
        <f t="shared" si="172"/>
        <v/>
      </c>
      <c r="B1116" s="56">
        <v>221</v>
      </c>
      <c r="C1116" s="102" t="s">
        <v>1105</v>
      </c>
      <c r="D1116" s="53">
        <f t="shared" ref="D1116:I1116" si="174">SUM(D1117,D1128,D1132)</f>
        <v>22591</v>
      </c>
      <c r="E1116" s="53">
        <f t="shared" si="174"/>
        <v>19616</v>
      </c>
      <c r="F1116" s="53">
        <f t="shared" si="174"/>
        <v>0</v>
      </c>
      <c r="G1116" s="53">
        <f t="shared" si="174"/>
        <v>695</v>
      </c>
      <c r="H1116" s="53">
        <f t="shared" si="174"/>
        <v>2280</v>
      </c>
      <c r="I1116" s="53">
        <f t="shared" si="174"/>
        <v>0</v>
      </c>
      <c r="J1116" s="87"/>
      <c r="K1116" s="87"/>
    </row>
    <row r="1117" ht="15.3" customHeight="1" spans="1:11">
      <c r="A1117" s="84" t="str">
        <f t="shared" si="172"/>
        <v/>
      </c>
      <c r="B1117" s="56">
        <v>22101</v>
      </c>
      <c r="C1117" s="102" t="s">
        <v>1106</v>
      </c>
      <c r="D1117" s="53">
        <f t="shared" ref="D1117:I1117" si="175">SUM(D1118:D1127)</f>
        <v>6971</v>
      </c>
      <c r="E1117" s="53">
        <f t="shared" si="175"/>
        <v>4008</v>
      </c>
      <c r="F1117" s="53">
        <f t="shared" si="175"/>
        <v>0</v>
      </c>
      <c r="G1117" s="53">
        <f t="shared" si="175"/>
        <v>695</v>
      </c>
      <c r="H1117" s="53">
        <f t="shared" si="175"/>
        <v>2268</v>
      </c>
      <c r="I1117" s="53">
        <f t="shared" si="175"/>
        <v>0</v>
      </c>
      <c r="J1117" s="87"/>
      <c r="K1117" s="87"/>
    </row>
    <row r="1118" ht="15.3" customHeight="1" spans="1:11">
      <c r="A1118" s="84" t="str">
        <f t="shared" si="172"/>
        <v>0</v>
      </c>
      <c r="B1118" s="56">
        <v>2210101</v>
      </c>
      <c r="C1118" s="102" t="s">
        <v>1107</v>
      </c>
      <c r="D1118" s="89">
        <v>0</v>
      </c>
      <c r="E1118" s="89">
        <v>0</v>
      </c>
      <c r="F1118" s="89"/>
      <c r="G1118" s="89"/>
      <c r="H1118" s="89"/>
      <c r="I1118" s="89"/>
      <c r="J1118" s="87"/>
      <c r="K1118" s="87"/>
    </row>
    <row r="1119" ht="15.3" customHeight="1" spans="1:11">
      <c r="A1119" s="84" t="str">
        <f t="shared" si="172"/>
        <v>0</v>
      </c>
      <c r="B1119" s="56">
        <v>2210102</v>
      </c>
      <c r="C1119" s="102" t="s">
        <v>1108</v>
      </c>
      <c r="D1119" s="89">
        <v>0</v>
      </c>
      <c r="E1119" s="89">
        <v>0</v>
      </c>
      <c r="F1119" s="89"/>
      <c r="G1119" s="89"/>
      <c r="H1119" s="89"/>
      <c r="I1119" s="89"/>
      <c r="J1119" s="87"/>
      <c r="K1119" s="87"/>
    </row>
    <row r="1120" ht="15.3" customHeight="1" spans="1:11">
      <c r="A1120" s="84" t="str">
        <f t="shared" si="172"/>
        <v>0</v>
      </c>
      <c r="B1120" s="56">
        <v>2210103</v>
      </c>
      <c r="C1120" s="102" t="s">
        <v>1109</v>
      </c>
      <c r="D1120" s="89">
        <v>4266</v>
      </c>
      <c r="E1120" s="89">
        <v>3818</v>
      </c>
      <c r="F1120" s="89"/>
      <c r="G1120" s="89"/>
      <c r="H1120" s="89">
        <v>448</v>
      </c>
      <c r="I1120" s="89"/>
      <c r="J1120" s="87"/>
      <c r="K1120" s="87"/>
    </row>
    <row r="1121" ht="15.3" customHeight="1" spans="1:11">
      <c r="A1121" s="84" t="str">
        <f t="shared" si="172"/>
        <v>0</v>
      </c>
      <c r="B1121" s="56">
        <v>2210104</v>
      </c>
      <c r="C1121" s="102" t="s">
        <v>1110</v>
      </c>
      <c r="D1121" s="89">
        <v>0</v>
      </c>
      <c r="E1121" s="89">
        <v>0</v>
      </c>
      <c r="F1121" s="89"/>
      <c r="G1121" s="89"/>
      <c r="H1121" s="89"/>
      <c r="I1121" s="89"/>
      <c r="J1121" s="87"/>
      <c r="K1121" s="87"/>
    </row>
    <row r="1122" ht="15.3" customHeight="1" spans="1:11">
      <c r="A1122" s="84" t="str">
        <f t="shared" si="172"/>
        <v>0</v>
      </c>
      <c r="B1122" s="56">
        <v>2210105</v>
      </c>
      <c r="C1122" s="102" t="s">
        <v>1111</v>
      </c>
      <c r="D1122" s="89">
        <v>237</v>
      </c>
      <c r="E1122" s="89">
        <v>100</v>
      </c>
      <c r="F1122" s="89"/>
      <c r="G1122" s="89">
        <v>90</v>
      </c>
      <c r="H1122" s="89">
        <v>47</v>
      </c>
      <c r="I1122" s="89"/>
      <c r="J1122" s="87"/>
      <c r="K1122" s="87"/>
    </row>
    <row r="1123" ht="15.3" customHeight="1" spans="1:11">
      <c r="A1123" s="84" t="str">
        <f t="shared" si="172"/>
        <v>0</v>
      </c>
      <c r="B1123" s="56">
        <v>2210106</v>
      </c>
      <c r="C1123" s="102" t="s">
        <v>1112</v>
      </c>
      <c r="D1123" s="89">
        <v>90</v>
      </c>
      <c r="E1123" s="89">
        <v>90</v>
      </c>
      <c r="F1123" s="89"/>
      <c r="G1123" s="89"/>
      <c r="H1123" s="89"/>
      <c r="I1123" s="89"/>
      <c r="J1123" s="87"/>
      <c r="K1123" s="87"/>
    </row>
    <row r="1124" ht="15.3" customHeight="1" spans="1:11">
      <c r="A1124" s="84" t="str">
        <f t="shared" si="172"/>
        <v>0</v>
      </c>
      <c r="B1124" s="56">
        <v>2210107</v>
      </c>
      <c r="C1124" s="102" t="s">
        <v>1113</v>
      </c>
      <c r="D1124" s="89">
        <v>402</v>
      </c>
      <c r="E1124" s="89">
        <v>0</v>
      </c>
      <c r="F1124" s="89"/>
      <c r="G1124" s="89">
        <v>402</v>
      </c>
      <c r="H1124" s="89"/>
      <c r="I1124" s="89"/>
      <c r="J1124" s="87"/>
      <c r="K1124" s="87"/>
    </row>
    <row r="1125" ht="15.3" customHeight="1" spans="1:11">
      <c r="A1125" s="84" t="str">
        <f t="shared" si="172"/>
        <v>0</v>
      </c>
      <c r="B1125" s="56">
        <v>2210108</v>
      </c>
      <c r="C1125" s="102" t="s">
        <v>1114</v>
      </c>
      <c r="D1125" s="89">
        <v>0</v>
      </c>
      <c r="E1125" s="89">
        <v>0</v>
      </c>
      <c r="F1125" s="89"/>
      <c r="G1125" s="89"/>
      <c r="H1125" s="89"/>
      <c r="I1125" s="89"/>
      <c r="J1125" s="87"/>
      <c r="K1125" s="87"/>
    </row>
    <row r="1126" ht="15.3" customHeight="1" spans="1:11">
      <c r="A1126" s="84" t="str">
        <f t="shared" si="172"/>
        <v>1</v>
      </c>
      <c r="B1126" s="56">
        <v>2210110</v>
      </c>
      <c r="C1126" s="102" t="s">
        <v>1116</v>
      </c>
      <c r="D1126" s="89">
        <v>1976</v>
      </c>
      <c r="E1126" s="89">
        <v>0</v>
      </c>
      <c r="F1126" s="89"/>
      <c r="G1126" s="89">
        <v>203</v>
      </c>
      <c r="H1126" s="89">
        <v>1773</v>
      </c>
      <c r="I1126" s="89"/>
      <c r="J1126" s="87"/>
      <c r="K1126" s="87"/>
    </row>
    <row r="1127" ht="15.3" customHeight="1" spans="1:11">
      <c r="A1127" s="84" t="str">
        <f t="shared" si="172"/>
        <v>9</v>
      </c>
      <c r="B1127" s="56">
        <v>2210199</v>
      </c>
      <c r="C1127" s="102" t="s">
        <v>1117</v>
      </c>
      <c r="D1127" s="89">
        <v>0</v>
      </c>
      <c r="E1127" s="89">
        <v>0</v>
      </c>
      <c r="F1127" s="89"/>
      <c r="G1127" s="89"/>
      <c r="H1127" s="89"/>
      <c r="I1127" s="89"/>
      <c r="J1127" s="87"/>
      <c r="K1127" s="87"/>
    </row>
    <row r="1128" ht="15.3" customHeight="1" spans="1:11">
      <c r="A1128" s="84" t="str">
        <f t="shared" si="172"/>
        <v/>
      </c>
      <c r="B1128" s="56">
        <v>22102</v>
      </c>
      <c r="C1128" s="102" t="s">
        <v>1118</v>
      </c>
      <c r="D1128" s="53">
        <f t="shared" ref="D1128:I1128" si="176">SUM(D1129:D1131)</f>
        <v>15520</v>
      </c>
      <c r="E1128" s="53">
        <f t="shared" si="176"/>
        <v>15508</v>
      </c>
      <c r="F1128" s="53">
        <f t="shared" si="176"/>
        <v>0</v>
      </c>
      <c r="G1128" s="53">
        <f t="shared" si="176"/>
        <v>0</v>
      </c>
      <c r="H1128" s="53">
        <f t="shared" si="176"/>
        <v>12</v>
      </c>
      <c r="I1128" s="53">
        <f t="shared" si="176"/>
        <v>0</v>
      </c>
      <c r="J1128" s="87"/>
      <c r="K1128" s="87"/>
    </row>
    <row r="1129" ht="15.3" customHeight="1" spans="1:11">
      <c r="A1129" s="84" t="str">
        <f t="shared" si="172"/>
        <v>0</v>
      </c>
      <c r="B1129" s="56">
        <v>2210201</v>
      </c>
      <c r="C1129" s="102" t="s">
        <v>1119</v>
      </c>
      <c r="D1129" s="89">
        <v>7601</v>
      </c>
      <c r="E1129" s="89">
        <v>7600</v>
      </c>
      <c r="F1129" s="89"/>
      <c r="G1129" s="89"/>
      <c r="H1129" s="89">
        <v>1</v>
      </c>
      <c r="I1129" s="89"/>
      <c r="J1129" s="87"/>
      <c r="K1129" s="87"/>
    </row>
    <row r="1130" ht="15.3" customHeight="1" spans="1:11">
      <c r="A1130" s="84" t="str">
        <f t="shared" si="172"/>
        <v>0</v>
      </c>
      <c r="B1130" s="56">
        <v>2210202</v>
      </c>
      <c r="C1130" s="102" t="s">
        <v>1120</v>
      </c>
      <c r="D1130" s="89">
        <v>0</v>
      </c>
      <c r="E1130" s="89">
        <v>0</v>
      </c>
      <c r="F1130" s="89"/>
      <c r="G1130" s="89"/>
      <c r="H1130" s="89"/>
      <c r="I1130" s="89"/>
      <c r="J1130" s="87"/>
      <c r="K1130" s="87"/>
    </row>
    <row r="1131" ht="15.3" customHeight="1" spans="1:11">
      <c r="A1131" s="84" t="str">
        <f t="shared" si="172"/>
        <v>0</v>
      </c>
      <c r="B1131" s="56">
        <v>2210203</v>
      </c>
      <c r="C1131" s="102" t="s">
        <v>1121</v>
      </c>
      <c r="D1131" s="89">
        <v>7919</v>
      </c>
      <c r="E1131" s="89">
        <v>7908</v>
      </c>
      <c r="F1131" s="89"/>
      <c r="G1131" s="89"/>
      <c r="H1131" s="89">
        <v>11</v>
      </c>
      <c r="I1131" s="89"/>
      <c r="J1131" s="87"/>
      <c r="K1131" s="87"/>
    </row>
    <row r="1132" ht="15.3" customHeight="1" spans="1:11">
      <c r="A1132" s="84" t="str">
        <f t="shared" si="172"/>
        <v/>
      </c>
      <c r="B1132" s="56">
        <v>22103</v>
      </c>
      <c r="C1132" s="102" t="s">
        <v>1122</v>
      </c>
      <c r="D1132" s="53">
        <f t="shared" ref="D1132:I1132" si="177">SUM(D1133:D1135)</f>
        <v>100</v>
      </c>
      <c r="E1132" s="53">
        <f t="shared" si="177"/>
        <v>100</v>
      </c>
      <c r="F1132" s="53">
        <f t="shared" si="177"/>
        <v>0</v>
      </c>
      <c r="G1132" s="53">
        <f t="shared" si="177"/>
        <v>0</v>
      </c>
      <c r="H1132" s="53">
        <f t="shared" si="177"/>
        <v>0</v>
      </c>
      <c r="I1132" s="53">
        <f t="shared" si="177"/>
        <v>0</v>
      </c>
      <c r="J1132" s="87"/>
      <c r="K1132" s="87"/>
    </row>
    <row r="1133" ht="15.3" customHeight="1" spans="1:11">
      <c r="A1133" s="84" t="str">
        <f t="shared" si="172"/>
        <v>0</v>
      </c>
      <c r="B1133" s="56">
        <v>2210301</v>
      </c>
      <c r="C1133" s="102" t="s">
        <v>1123</v>
      </c>
      <c r="D1133" s="89">
        <v>0</v>
      </c>
      <c r="E1133" s="89">
        <v>0</v>
      </c>
      <c r="F1133" s="89"/>
      <c r="G1133" s="89"/>
      <c r="H1133" s="89"/>
      <c r="I1133" s="89"/>
      <c r="J1133" s="87"/>
      <c r="K1133" s="87"/>
    </row>
    <row r="1134" ht="15.3" customHeight="1" spans="1:11">
      <c r="A1134" s="84" t="str">
        <f t="shared" si="172"/>
        <v>0</v>
      </c>
      <c r="B1134" s="56">
        <v>2210302</v>
      </c>
      <c r="C1134" s="102" t="s">
        <v>1124</v>
      </c>
      <c r="D1134" s="89">
        <v>0</v>
      </c>
      <c r="E1134" s="89">
        <v>0</v>
      </c>
      <c r="F1134" s="89"/>
      <c r="G1134" s="89"/>
      <c r="H1134" s="89"/>
      <c r="I1134" s="89"/>
      <c r="J1134" s="87"/>
      <c r="K1134" s="87"/>
    </row>
    <row r="1135" ht="15.3" customHeight="1" spans="1:11">
      <c r="A1135" s="84" t="str">
        <f t="shared" si="172"/>
        <v>9</v>
      </c>
      <c r="B1135" s="56">
        <v>2210399</v>
      </c>
      <c r="C1135" s="102" t="s">
        <v>1125</v>
      </c>
      <c r="D1135" s="89">
        <v>100</v>
      </c>
      <c r="E1135" s="89">
        <v>100</v>
      </c>
      <c r="F1135" s="89"/>
      <c r="G1135" s="89"/>
      <c r="H1135" s="89"/>
      <c r="I1135" s="89"/>
      <c r="J1135" s="87"/>
      <c r="K1135" s="87"/>
    </row>
    <row r="1136" ht="15.3" customHeight="1" spans="1:11">
      <c r="A1136" s="84" t="str">
        <f t="shared" si="172"/>
        <v/>
      </c>
      <c r="B1136" s="56">
        <v>222</v>
      </c>
      <c r="C1136" s="102" t="s">
        <v>1126</v>
      </c>
      <c r="D1136" s="53">
        <f t="shared" ref="D1136:I1136" si="178">SUM(D1137,D1155,D1161,D1167)</f>
        <v>113</v>
      </c>
      <c r="E1136" s="53">
        <f t="shared" si="178"/>
        <v>23</v>
      </c>
      <c r="F1136" s="53">
        <f t="shared" si="178"/>
        <v>0</v>
      </c>
      <c r="G1136" s="53">
        <f t="shared" si="178"/>
        <v>0</v>
      </c>
      <c r="H1136" s="53">
        <f t="shared" si="178"/>
        <v>90</v>
      </c>
      <c r="I1136" s="53">
        <f t="shared" si="178"/>
        <v>0</v>
      </c>
      <c r="J1136" s="87"/>
      <c r="K1136" s="87"/>
    </row>
    <row r="1137" ht="15.3" customHeight="1" spans="1:11">
      <c r="A1137" s="84" t="str">
        <f t="shared" si="172"/>
        <v/>
      </c>
      <c r="B1137" s="56">
        <v>22201</v>
      </c>
      <c r="C1137" s="102" t="s">
        <v>1127</v>
      </c>
      <c r="D1137" s="53">
        <f t="shared" ref="D1137:I1137" si="179">SUM(D1138:D1154)</f>
        <v>63</v>
      </c>
      <c r="E1137" s="53">
        <f t="shared" si="179"/>
        <v>23</v>
      </c>
      <c r="F1137" s="53">
        <f t="shared" si="179"/>
        <v>0</v>
      </c>
      <c r="G1137" s="53">
        <f t="shared" si="179"/>
        <v>0</v>
      </c>
      <c r="H1137" s="53">
        <f t="shared" si="179"/>
        <v>40</v>
      </c>
      <c r="I1137" s="53">
        <f t="shared" si="179"/>
        <v>0</v>
      </c>
      <c r="J1137" s="87"/>
      <c r="K1137" s="87"/>
    </row>
    <row r="1138" ht="15.3" customHeight="1" spans="1:11">
      <c r="A1138" s="84" t="str">
        <f t="shared" si="172"/>
        <v>0</v>
      </c>
      <c r="B1138" s="56">
        <v>2220101</v>
      </c>
      <c r="C1138" s="102" t="s">
        <v>54</v>
      </c>
      <c r="D1138" s="89">
        <v>0</v>
      </c>
      <c r="E1138" s="89">
        <v>0</v>
      </c>
      <c r="F1138" s="89"/>
      <c r="G1138" s="89"/>
      <c r="H1138" s="89"/>
      <c r="I1138" s="89"/>
      <c r="J1138" s="87"/>
      <c r="K1138" s="87"/>
    </row>
    <row r="1139" ht="15.3" customHeight="1" spans="1:11">
      <c r="A1139" s="84" t="str">
        <f t="shared" si="172"/>
        <v>0</v>
      </c>
      <c r="B1139" s="56">
        <v>2220102</v>
      </c>
      <c r="C1139" s="102" t="s">
        <v>56</v>
      </c>
      <c r="D1139" s="89">
        <v>4</v>
      </c>
      <c r="E1139" s="89">
        <v>4</v>
      </c>
      <c r="F1139" s="89"/>
      <c r="G1139" s="89"/>
      <c r="H1139" s="89"/>
      <c r="I1139" s="89"/>
      <c r="J1139" s="87"/>
      <c r="K1139" s="87"/>
    </row>
    <row r="1140" ht="15.3" customHeight="1" spans="1:11">
      <c r="A1140" s="84" t="str">
        <f t="shared" si="172"/>
        <v>0</v>
      </c>
      <c r="B1140" s="56">
        <v>2220103</v>
      </c>
      <c r="C1140" s="102" t="s">
        <v>58</v>
      </c>
      <c r="D1140" s="89">
        <v>0</v>
      </c>
      <c r="E1140" s="89">
        <v>0</v>
      </c>
      <c r="F1140" s="89"/>
      <c r="G1140" s="89"/>
      <c r="H1140" s="89"/>
      <c r="I1140" s="89"/>
      <c r="J1140" s="87"/>
      <c r="K1140" s="87"/>
    </row>
    <row r="1141" ht="15.3" customHeight="1" spans="1:11">
      <c r="A1141" s="84" t="str">
        <f t="shared" si="172"/>
        <v>0</v>
      </c>
      <c r="B1141" s="56">
        <v>2220104</v>
      </c>
      <c r="C1141" s="102" t="s">
        <v>1128</v>
      </c>
      <c r="D1141" s="89">
        <v>0</v>
      </c>
      <c r="E1141" s="89">
        <v>0</v>
      </c>
      <c r="F1141" s="89"/>
      <c r="G1141" s="89"/>
      <c r="H1141" s="89"/>
      <c r="I1141" s="89"/>
      <c r="J1141" s="87"/>
      <c r="K1141" s="87"/>
    </row>
    <row r="1142" ht="15.3" customHeight="1" spans="1:11">
      <c r="A1142" s="84" t="str">
        <f t="shared" si="172"/>
        <v>0</v>
      </c>
      <c r="B1142" s="56">
        <v>2220105</v>
      </c>
      <c r="C1142" s="102" t="s">
        <v>1129</v>
      </c>
      <c r="D1142" s="89">
        <v>0</v>
      </c>
      <c r="E1142" s="89">
        <v>0</v>
      </c>
      <c r="F1142" s="89"/>
      <c r="G1142" s="89"/>
      <c r="H1142" s="89"/>
      <c r="I1142" s="89"/>
      <c r="J1142" s="87"/>
      <c r="K1142" s="87"/>
    </row>
    <row r="1143" ht="15.3" customHeight="1" spans="1:11">
      <c r="A1143" s="84" t="str">
        <f t="shared" si="172"/>
        <v>0</v>
      </c>
      <c r="B1143" s="56">
        <v>2220106</v>
      </c>
      <c r="C1143" s="102" t="s">
        <v>1130</v>
      </c>
      <c r="D1143" s="89">
        <v>0</v>
      </c>
      <c r="E1143" s="89">
        <v>0</v>
      </c>
      <c r="F1143" s="89"/>
      <c r="G1143" s="89"/>
      <c r="H1143" s="89">
        <v>0</v>
      </c>
      <c r="I1143" s="89"/>
      <c r="J1143" s="87"/>
      <c r="K1143" s="87"/>
    </row>
    <row r="1144" ht="15.3" customHeight="1" spans="1:11">
      <c r="A1144" s="84" t="str">
        <f t="shared" si="172"/>
        <v>0</v>
      </c>
      <c r="B1144" s="56">
        <v>2220107</v>
      </c>
      <c r="C1144" s="102" t="s">
        <v>1131</v>
      </c>
      <c r="D1144" s="89">
        <v>0</v>
      </c>
      <c r="E1144" s="89">
        <v>0</v>
      </c>
      <c r="F1144" s="89"/>
      <c r="G1144" s="89"/>
      <c r="H1144" s="89"/>
      <c r="I1144" s="89"/>
      <c r="J1144" s="87"/>
      <c r="K1144" s="87"/>
    </row>
    <row r="1145" ht="15.3" customHeight="1" spans="1:11">
      <c r="A1145" s="84" t="str">
        <f t="shared" si="172"/>
        <v>1</v>
      </c>
      <c r="B1145" s="56">
        <v>2220112</v>
      </c>
      <c r="C1145" s="102" t="s">
        <v>1132</v>
      </c>
      <c r="D1145" s="89">
        <v>0</v>
      </c>
      <c r="E1145" s="89">
        <v>0</v>
      </c>
      <c r="F1145" s="89"/>
      <c r="G1145" s="89"/>
      <c r="H1145" s="89"/>
      <c r="I1145" s="89"/>
      <c r="J1145" s="87"/>
      <c r="K1145" s="87"/>
    </row>
    <row r="1146" ht="15.3" customHeight="1" spans="1:11">
      <c r="A1146" s="84" t="str">
        <f t="shared" si="172"/>
        <v>1</v>
      </c>
      <c r="B1146" s="56">
        <v>2220113</v>
      </c>
      <c r="C1146" s="102" t="s">
        <v>1133</v>
      </c>
      <c r="D1146" s="89">
        <v>0</v>
      </c>
      <c r="E1146" s="89">
        <v>0</v>
      </c>
      <c r="F1146" s="89"/>
      <c r="G1146" s="89"/>
      <c r="H1146" s="89"/>
      <c r="I1146" s="89"/>
      <c r="J1146" s="87"/>
      <c r="K1146" s="87"/>
    </row>
    <row r="1147" ht="15.3" customHeight="1" spans="1:11">
      <c r="A1147" s="84" t="str">
        <f t="shared" si="172"/>
        <v>1</v>
      </c>
      <c r="B1147" s="56">
        <v>2220114</v>
      </c>
      <c r="C1147" s="102" t="s">
        <v>1134</v>
      </c>
      <c r="D1147" s="89">
        <v>0</v>
      </c>
      <c r="E1147" s="89">
        <v>0</v>
      </c>
      <c r="F1147" s="89"/>
      <c r="G1147" s="89"/>
      <c r="H1147" s="89"/>
      <c r="I1147" s="89"/>
      <c r="J1147" s="87"/>
      <c r="K1147" s="87"/>
    </row>
    <row r="1148" ht="15.3" customHeight="1" spans="1:11">
      <c r="A1148" s="84" t="str">
        <f t="shared" si="172"/>
        <v>1</v>
      </c>
      <c r="B1148" s="56">
        <v>2220115</v>
      </c>
      <c r="C1148" s="102" t="s">
        <v>1135</v>
      </c>
      <c r="D1148" s="89">
        <v>0</v>
      </c>
      <c r="E1148" s="89">
        <v>0</v>
      </c>
      <c r="F1148" s="89"/>
      <c r="G1148" s="89"/>
      <c r="H1148" s="89"/>
      <c r="I1148" s="89"/>
      <c r="J1148" s="87"/>
      <c r="K1148" s="87"/>
    </row>
    <row r="1149" ht="15.3" customHeight="1" spans="1:11">
      <c r="A1149" s="84" t="str">
        <f t="shared" si="172"/>
        <v>1</v>
      </c>
      <c r="B1149" s="56">
        <v>2220118</v>
      </c>
      <c r="C1149" s="102" t="s">
        <v>1136</v>
      </c>
      <c r="D1149" s="89">
        <v>0</v>
      </c>
      <c r="E1149" s="89">
        <v>0</v>
      </c>
      <c r="F1149" s="89"/>
      <c r="G1149" s="89"/>
      <c r="H1149" s="89"/>
      <c r="I1149" s="89"/>
      <c r="J1149" s="87"/>
      <c r="K1149" s="87"/>
    </row>
    <row r="1150" ht="15.3" customHeight="1" spans="1:11">
      <c r="A1150" s="84" t="str">
        <f t="shared" si="172"/>
        <v>1</v>
      </c>
      <c r="B1150" s="56">
        <v>2220119</v>
      </c>
      <c r="C1150" s="102" t="s">
        <v>1137</v>
      </c>
      <c r="D1150" s="89">
        <v>0</v>
      </c>
      <c r="E1150" s="89">
        <v>0</v>
      </c>
      <c r="F1150" s="89"/>
      <c r="G1150" s="89"/>
      <c r="H1150" s="89"/>
      <c r="I1150" s="89"/>
      <c r="J1150" s="87"/>
      <c r="K1150" s="87"/>
    </row>
    <row r="1151" ht="15.3" customHeight="1" spans="1:11">
      <c r="A1151" s="84" t="str">
        <f t="shared" ref="A1151:A1214" si="180">MID(B1151,6,1)</f>
        <v>2</v>
      </c>
      <c r="B1151" s="56">
        <v>2220120</v>
      </c>
      <c r="C1151" s="102" t="s">
        <v>1138</v>
      </c>
      <c r="D1151" s="89">
        <v>0</v>
      </c>
      <c r="E1151" s="89">
        <v>0</v>
      </c>
      <c r="F1151" s="89"/>
      <c r="G1151" s="89"/>
      <c r="H1151" s="89"/>
      <c r="I1151" s="89"/>
      <c r="J1151" s="87"/>
      <c r="K1151" s="87"/>
    </row>
    <row r="1152" ht="15.3" customHeight="1" spans="1:11">
      <c r="A1152" s="84" t="str">
        <f t="shared" si="180"/>
        <v>2</v>
      </c>
      <c r="B1152" s="56">
        <v>2220121</v>
      </c>
      <c r="C1152" s="102" t="s">
        <v>1139</v>
      </c>
      <c r="D1152" s="89">
        <v>0</v>
      </c>
      <c r="E1152" s="89">
        <v>0</v>
      </c>
      <c r="F1152" s="89"/>
      <c r="G1152" s="89"/>
      <c r="H1152" s="89"/>
      <c r="I1152" s="89"/>
      <c r="J1152" s="87"/>
      <c r="K1152" s="87"/>
    </row>
    <row r="1153" ht="15.3" customHeight="1" spans="1:11">
      <c r="A1153" s="84" t="str">
        <f t="shared" si="180"/>
        <v>5</v>
      </c>
      <c r="B1153" s="56">
        <v>2220150</v>
      </c>
      <c r="C1153" s="102" t="s">
        <v>72</v>
      </c>
      <c r="D1153" s="89">
        <v>0</v>
      </c>
      <c r="E1153" s="89">
        <v>0</v>
      </c>
      <c r="F1153" s="89"/>
      <c r="G1153" s="89"/>
      <c r="H1153" s="89"/>
      <c r="I1153" s="89"/>
      <c r="J1153" s="87"/>
      <c r="K1153" s="87"/>
    </row>
    <row r="1154" ht="15.3" customHeight="1" spans="1:11">
      <c r="A1154" s="84" t="str">
        <f t="shared" si="180"/>
        <v>9</v>
      </c>
      <c r="B1154" s="56">
        <v>2220199</v>
      </c>
      <c r="C1154" s="102" t="s">
        <v>1140</v>
      </c>
      <c r="D1154" s="89">
        <v>59</v>
      </c>
      <c r="E1154" s="89">
        <v>19</v>
      </c>
      <c r="F1154" s="89"/>
      <c r="G1154" s="89"/>
      <c r="H1154" s="89">
        <v>40</v>
      </c>
      <c r="I1154" s="89"/>
      <c r="J1154" s="87"/>
      <c r="K1154" s="87"/>
    </row>
    <row r="1155" ht="15.3" customHeight="1" spans="1:11">
      <c r="A1155" s="84" t="str">
        <f t="shared" si="180"/>
        <v/>
      </c>
      <c r="B1155" s="56">
        <v>22203</v>
      </c>
      <c r="C1155" s="102" t="s">
        <v>1141</v>
      </c>
      <c r="D1155" s="53">
        <f t="shared" ref="D1155:I1155" si="181">SUM(D1156:D1160)</f>
        <v>0</v>
      </c>
      <c r="E1155" s="53">
        <f t="shared" si="181"/>
        <v>0</v>
      </c>
      <c r="F1155" s="53">
        <f t="shared" si="181"/>
        <v>0</v>
      </c>
      <c r="G1155" s="53">
        <f t="shared" si="181"/>
        <v>0</v>
      </c>
      <c r="H1155" s="53">
        <f t="shared" si="181"/>
        <v>0</v>
      </c>
      <c r="I1155" s="53">
        <f t="shared" si="181"/>
        <v>0</v>
      </c>
      <c r="J1155" s="87"/>
      <c r="K1155" s="87"/>
    </row>
    <row r="1156" ht="15.3" customHeight="1" spans="1:11">
      <c r="A1156" s="84" t="str">
        <f t="shared" si="180"/>
        <v>0</v>
      </c>
      <c r="B1156" s="56">
        <v>2220301</v>
      </c>
      <c r="C1156" s="102" t="s">
        <v>1142</v>
      </c>
      <c r="D1156" s="89">
        <v>0</v>
      </c>
      <c r="E1156" s="89">
        <v>0</v>
      </c>
      <c r="F1156" s="89"/>
      <c r="G1156" s="89"/>
      <c r="H1156" s="89"/>
      <c r="I1156" s="89"/>
      <c r="J1156" s="87"/>
      <c r="K1156" s="87"/>
    </row>
    <row r="1157" ht="15.3" customHeight="1" spans="1:11">
      <c r="A1157" s="84" t="str">
        <f t="shared" si="180"/>
        <v>0</v>
      </c>
      <c r="B1157" s="56">
        <v>2220303</v>
      </c>
      <c r="C1157" s="102" t="s">
        <v>1143</v>
      </c>
      <c r="D1157" s="89">
        <v>0</v>
      </c>
      <c r="E1157" s="89">
        <v>0</v>
      </c>
      <c r="F1157" s="89"/>
      <c r="G1157" s="89"/>
      <c r="H1157" s="89"/>
      <c r="I1157" s="89"/>
      <c r="J1157" s="87"/>
      <c r="K1157" s="87"/>
    </row>
    <row r="1158" ht="15.3" customHeight="1" spans="1:11">
      <c r="A1158" s="84" t="str">
        <f t="shared" si="180"/>
        <v>0</v>
      </c>
      <c r="B1158" s="56">
        <v>2220304</v>
      </c>
      <c r="C1158" s="102" t="s">
        <v>1144</v>
      </c>
      <c r="D1158" s="89">
        <v>0</v>
      </c>
      <c r="E1158" s="89">
        <v>0</v>
      </c>
      <c r="F1158" s="89"/>
      <c r="G1158" s="89"/>
      <c r="H1158" s="89"/>
      <c r="I1158" s="89"/>
      <c r="J1158" s="87"/>
      <c r="K1158" s="87"/>
    </row>
    <row r="1159" ht="15.3" customHeight="1" spans="1:11">
      <c r="A1159" s="84" t="str">
        <f t="shared" si="180"/>
        <v>0</v>
      </c>
      <c r="B1159" s="56">
        <v>2220305</v>
      </c>
      <c r="C1159" s="102" t="s">
        <v>1145</v>
      </c>
      <c r="D1159" s="89">
        <v>0</v>
      </c>
      <c r="E1159" s="89">
        <v>0</v>
      </c>
      <c r="F1159" s="89"/>
      <c r="G1159" s="89"/>
      <c r="H1159" s="89"/>
      <c r="I1159" s="89"/>
      <c r="J1159" s="87"/>
      <c r="K1159" s="87"/>
    </row>
    <row r="1160" ht="15.3" customHeight="1" spans="1:11">
      <c r="A1160" s="84" t="str">
        <f t="shared" si="180"/>
        <v>9</v>
      </c>
      <c r="B1160" s="56">
        <v>2220399</v>
      </c>
      <c r="C1160" s="102" t="s">
        <v>1146</v>
      </c>
      <c r="D1160" s="89">
        <v>0</v>
      </c>
      <c r="E1160" s="89">
        <v>0</v>
      </c>
      <c r="F1160" s="89"/>
      <c r="G1160" s="89"/>
      <c r="H1160" s="89"/>
      <c r="I1160" s="89"/>
      <c r="J1160" s="87"/>
      <c r="K1160" s="87"/>
    </row>
    <row r="1161" ht="15.3" customHeight="1" spans="1:11">
      <c r="A1161" s="84" t="str">
        <f t="shared" si="180"/>
        <v/>
      </c>
      <c r="B1161" s="56">
        <v>22204</v>
      </c>
      <c r="C1161" s="102" t="s">
        <v>1147</v>
      </c>
      <c r="D1161" s="53">
        <f t="shared" ref="D1161:I1161" si="182">SUM(D1162:D1166)</f>
        <v>50</v>
      </c>
      <c r="E1161" s="53">
        <f t="shared" si="182"/>
        <v>0</v>
      </c>
      <c r="F1161" s="53">
        <f t="shared" si="182"/>
        <v>0</v>
      </c>
      <c r="G1161" s="53">
        <f t="shared" si="182"/>
        <v>0</v>
      </c>
      <c r="H1161" s="53">
        <f t="shared" si="182"/>
        <v>50</v>
      </c>
      <c r="I1161" s="53">
        <f t="shared" si="182"/>
        <v>0</v>
      </c>
      <c r="J1161" s="87"/>
      <c r="K1161" s="87"/>
    </row>
    <row r="1162" ht="15.3" customHeight="1" spans="1:11">
      <c r="A1162" s="84" t="str">
        <f t="shared" si="180"/>
        <v>0</v>
      </c>
      <c r="B1162" s="56">
        <v>2220401</v>
      </c>
      <c r="C1162" s="102" t="s">
        <v>1148</v>
      </c>
      <c r="D1162" s="89">
        <v>0</v>
      </c>
      <c r="E1162" s="89">
        <v>0</v>
      </c>
      <c r="F1162" s="89"/>
      <c r="G1162" s="89"/>
      <c r="H1162" s="89"/>
      <c r="I1162" s="89"/>
      <c r="J1162" s="87"/>
      <c r="K1162" s="87"/>
    </row>
    <row r="1163" ht="15.3" customHeight="1" spans="1:11">
      <c r="A1163" s="84" t="str">
        <f t="shared" si="180"/>
        <v>0</v>
      </c>
      <c r="B1163" s="56">
        <v>2220402</v>
      </c>
      <c r="C1163" s="102" t="s">
        <v>1149</v>
      </c>
      <c r="D1163" s="89">
        <v>0</v>
      </c>
      <c r="E1163" s="89">
        <v>0</v>
      </c>
      <c r="F1163" s="89"/>
      <c r="G1163" s="89"/>
      <c r="H1163" s="89"/>
      <c r="I1163" s="89"/>
      <c r="J1163" s="87"/>
      <c r="K1163" s="87"/>
    </row>
    <row r="1164" ht="15.3" customHeight="1" spans="1:11">
      <c r="A1164" s="84" t="str">
        <f t="shared" si="180"/>
        <v>0</v>
      </c>
      <c r="B1164" s="56">
        <v>2220403</v>
      </c>
      <c r="C1164" s="102" t="s">
        <v>1150</v>
      </c>
      <c r="D1164" s="89">
        <v>0</v>
      </c>
      <c r="E1164" s="89">
        <v>0</v>
      </c>
      <c r="F1164" s="89"/>
      <c r="G1164" s="89"/>
      <c r="H1164" s="89">
        <v>0</v>
      </c>
      <c r="I1164" s="89"/>
      <c r="J1164" s="87"/>
      <c r="K1164" s="87"/>
    </row>
    <row r="1165" ht="15.3" customHeight="1" spans="1:11">
      <c r="A1165" s="84" t="str">
        <f t="shared" si="180"/>
        <v>0</v>
      </c>
      <c r="B1165" s="56">
        <v>2220404</v>
      </c>
      <c r="C1165" s="102" t="s">
        <v>1151</v>
      </c>
      <c r="D1165" s="89">
        <v>0</v>
      </c>
      <c r="E1165" s="89">
        <v>0</v>
      </c>
      <c r="F1165" s="89"/>
      <c r="G1165" s="89"/>
      <c r="H1165" s="89"/>
      <c r="I1165" s="89"/>
      <c r="J1165" s="87"/>
      <c r="K1165" s="87"/>
    </row>
    <row r="1166" ht="15.3" customHeight="1" spans="1:11">
      <c r="A1166" s="84" t="str">
        <f t="shared" si="180"/>
        <v>9</v>
      </c>
      <c r="B1166" s="56">
        <v>2220499</v>
      </c>
      <c r="C1166" s="102" t="s">
        <v>1152</v>
      </c>
      <c r="D1166" s="89">
        <v>50</v>
      </c>
      <c r="E1166" s="89">
        <v>0</v>
      </c>
      <c r="F1166" s="89"/>
      <c r="G1166" s="89"/>
      <c r="H1166" s="89">
        <v>50</v>
      </c>
      <c r="I1166" s="89"/>
      <c r="J1166" s="87"/>
      <c r="K1166" s="87"/>
    </row>
    <row r="1167" ht="15.3" customHeight="1" spans="1:11">
      <c r="A1167" s="84" t="str">
        <f t="shared" si="180"/>
        <v/>
      </c>
      <c r="B1167" s="56">
        <v>22205</v>
      </c>
      <c r="C1167" s="102" t="s">
        <v>1153</v>
      </c>
      <c r="D1167" s="53">
        <f t="shared" ref="D1167:I1167" si="183">SUM(D1168:D1179)</f>
        <v>0</v>
      </c>
      <c r="E1167" s="53">
        <f t="shared" si="183"/>
        <v>0</v>
      </c>
      <c r="F1167" s="53">
        <f t="shared" si="183"/>
        <v>0</v>
      </c>
      <c r="G1167" s="53">
        <f t="shared" si="183"/>
        <v>0</v>
      </c>
      <c r="H1167" s="53">
        <f t="shared" si="183"/>
        <v>0</v>
      </c>
      <c r="I1167" s="53">
        <f t="shared" si="183"/>
        <v>0</v>
      </c>
      <c r="J1167" s="87"/>
      <c r="K1167" s="87"/>
    </row>
    <row r="1168" ht="15.3" customHeight="1" spans="1:11">
      <c r="A1168" s="84" t="str">
        <f t="shared" si="180"/>
        <v>0</v>
      </c>
      <c r="B1168" s="56">
        <v>2220501</v>
      </c>
      <c r="C1168" s="102" t="s">
        <v>1154</v>
      </c>
      <c r="D1168" s="89">
        <v>0</v>
      </c>
      <c r="E1168" s="89">
        <v>0</v>
      </c>
      <c r="F1168" s="89"/>
      <c r="G1168" s="89"/>
      <c r="H1168" s="89"/>
      <c r="I1168" s="89"/>
      <c r="J1168" s="87"/>
      <c r="K1168" s="87"/>
    </row>
    <row r="1169" ht="15.3" customHeight="1" spans="1:11">
      <c r="A1169" s="84" t="str">
        <f t="shared" si="180"/>
        <v>0</v>
      </c>
      <c r="B1169" s="56">
        <v>2220502</v>
      </c>
      <c r="C1169" s="102" t="s">
        <v>1155</v>
      </c>
      <c r="D1169" s="89">
        <v>0</v>
      </c>
      <c r="E1169" s="89">
        <v>0</v>
      </c>
      <c r="F1169" s="89"/>
      <c r="G1169" s="89"/>
      <c r="H1169" s="89"/>
      <c r="I1169" s="89"/>
      <c r="J1169" s="87"/>
      <c r="K1169" s="87"/>
    </row>
    <row r="1170" ht="15.3" customHeight="1" spans="1:11">
      <c r="A1170" s="84" t="str">
        <f t="shared" si="180"/>
        <v>0</v>
      </c>
      <c r="B1170" s="56">
        <v>2220503</v>
      </c>
      <c r="C1170" s="102" t="s">
        <v>1156</v>
      </c>
      <c r="D1170" s="89">
        <v>0</v>
      </c>
      <c r="E1170" s="89">
        <v>0</v>
      </c>
      <c r="F1170" s="89"/>
      <c r="G1170" s="89"/>
      <c r="H1170" s="89"/>
      <c r="I1170" s="89"/>
      <c r="J1170" s="87"/>
      <c r="K1170" s="87"/>
    </row>
    <row r="1171" ht="15.3" customHeight="1" spans="1:11">
      <c r="A1171" s="84" t="str">
        <f t="shared" si="180"/>
        <v>0</v>
      </c>
      <c r="B1171" s="56">
        <v>2220504</v>
      </c>
      <c r="C1171" s="102" t="s">
        <v>1157</v>
      </c>
      <c r="D1171" s="89">
        <v>0</v>
      </c>
      <c r="E1171" s="89">
        <v>0</v>
      </c>
      <c r="F1171" s="89"/>
      <c r="G1171" s="89"/>
      <c r="H1171" s="89"/>
      <c r="I1171" s="89"/>
      <c r="J1171" s="87"/>
      <c r="K1171" s="87"/>
    </row>
    <row r="1172" ht="15.3" customHeight="1" spans="1:11">
      <c r="A1172" s="84" t="str">
        <f t="shared" si="180"/>
        <v>0</v>
      </c>
      <c r="B1172" s="56">
        <v>2220505</v>
      </c>
      <c r="C1172" s="102" t="s">
        <v>1158</v>
      </c>
      <c r="D1172" s="89">
        <v>0</v>
      </c>
      <c r="E1172" s="89">
        <v>0</v>
      </c>
      <c r="F1172" s="89"/>
      <c r="G1172" s="89"/>
      <c r="H1172" s="89"/>
      <c r="I1172" s="89"/>
      <c r="J1172" s="87"/>
      <c r="K1172" s="87"/>
    </row>
    <row r="1173" ht="15.3" customHeight="1" spans="1:11">
      <c r="A1173" s="84" t="str">
        <f t="shared" si="180"/>
        <v>0</v>
      </c>
      <c r="B1173" s="56">
        <v>2220506</v>
      </c>
      <c r="C1173" s="102" t="s">
        <v>1159</v>
      </c>
      <c r="D1173" s="89">
        <v>0</v>
      </c>
      <c r="E1173" s="89">
        <v>0</v>
      </c>
      <c r="F1173" s="89"/>
      <c r="G1173" s="89"/>
      <c r="H1173" s="89"/>
      <c r="I1173" s="89"/>
      <c r="J1173" s="87"/>
      <c r="K1173" s="87"/>
    </row>
    <row r="1174" ht="15.3" customHeight="1" spans="1:11">
      <c r="A1174" s="84" t="str">
        <f t="shared" si="180"/>
        <v>0</v>
      </c>
      <c r="B1174" s="56">
        <v>2220507</v>
      </c>
      <c r="C1174" s="102" t="s">
        <v>1160</v>
      </c>
      <c r="D1174" s="89">
        <v>0</v>
      </c>
      <c r="E1174" s="89">
        <v>0</v>
      </c>
      <c r="F1174" s="89"/>
      <c r="G1174" s="89"/>
      <c r="H1174" s="89"/>
      <c r="I1174" s="89"/>
      <c r="J1174" s="87"/>
      <c r="K1174" s="87"/>
    </row>
    <row r="1175" ht="15.3" customHeight="1" spans="1:11">
      <c r="A1175" s="84" t="str">
        <f t="shared" si="180"/>
        <v>0</v>
      </c>
      <c r="B1175" s="56">
        <v>2220508</v>
      </c>
      <c r="C1175" s="102" t="s">
        <v>1161</v>
      </c>
      <c r="D1175" s="89">
        <v>0</v>
      </c>
      <c r="E1175" s="89">
        <v>0</v>
      </c>
      <c r="F1175" s="89"/>
      <c r="G1175" s="89"/>
      <c r="H1175" s="89"/>
      <c r="I1175" s="89"/>
      <c r="J1175" s="87"/>
      <c r="K1175" s="87"/>
    </row>
    <row r="1176" ht="15.3" customHeight="1" spans="1:11">
      <c r="A1176" s="84" t="str">
        <f t="shared" si="180"/>
        <v>0</v>
      </c>
      <c r="B1176" s="56">
        <v>2220509</v>
      </c>
      <c r="C1176" s="102" t="s">
        <v>1162</v>
      </c>
      <c r="D1176" s="89">
        <v>0</v>
      </c>
      <c r="E1176" s="89">
        <v>0</v>
      </c>
      <c r="F1176" s="89"/>
      <c r="G1176" s="89"/>
      <c r="H1176" s="89"/>
      <c r="I1176" s="89"/>
      <c r="J1176" s="87"/>
      <c r="K1176" s="87"/>
    </row>
    <row r="1177" ht="15.3" customHeight="1" spans="1:11">
      <c r="A1177" s="84" t="str">
        <f t="shared" si="180"/>
        <v>1</v>
      </c>
      <c r="B1177" s="56">
        <v>2220510</v>
      </c>
      <c r="C1177" s="102" t="s">
        <v>1163</v>
      </c>
      <c r="D1177" s="89">
        <v>0</v>
      </c>
      <c r="E1177" s="89">
        <v>0</v>
      </c>
      <c r="F1177" s="89"/>
      <c r="G1177" s="89"/>
      <c r="H1177" s="89"/>
      <c r="I1177" s="89"/>
      <c r="J1177" s="87"/>
      <c r="K1177" s="87"/>
    </row>
    <row r="1178" ht="15.3" customHeight="1" spans="1:11">
      <c r="A1178" s="84" t="str">
        <f t="shared" si="180"/>
        <v>1</v>
      </c>
      <c r="B1178" s="56">
        <v>2220511</v>
      </c>
      <c r="C1178" s="102" t="s">
        <v>1164</v>
      </c>
      <c r="D1178" s="89">
        <v>0</v>
      </c>
      <c r="E1178" s="89">
        <v>0</v>
      </c>
      <c r="F1178" s="89"/>
      <c r="G1178" s="89"/>
      <c r="H1178" s="89"/>
      <c r="I1178" s="89"/>
      <c r="J1178" s="87"/>
      <c r="K1178" s="87"/>
    </row>
    <row r="1179" ht="15.3" customHeight="1" spans="1:11">
      <c r="A1179" s="84" t="str">
        <f t="shared" si="180"/>
        <v>9</v>
      </c>
      <c r="B1179" s="56">
        <v>2220599</v>
      </c>
      <c r="C1179" s="102" t="s">
        <v>1165</v>
      </c>
      <c r="D1179" s="89">
        <v>0</v>
      </c>
      <c r="E1179" s="89">
        <v>0</v>
      </c>
      <c r="F1179" s="89"/>
      <c r="G1179" s="89"/>
      <c r="H1179" s="89"/>
      <c r="I1179" s="89"/>
      <c r="J1179" s="87"/>
      <c r="K1179" s="87"/>
    </row>
    <row r="1180" ht="15.3" customHeight="1" spans="1:11">
      <c r="A1180" s="84" t="str">
        <f t="shared" si="180"/>
        <v/>
      </c>
      <c r="B1180" s="56">
        <v>224</v>
      </c>
      <c r="C1180" s="102" t="s">
        <v>1166</v>
      </c>
      <c r="D1180" s="53">
        <f t="shared" ref="D1180:I1180" si="184">SUM(D1181,D1192,D1198,D1206,D1219,D1223,D1227)</f>
        <v>4461</v>
      </c>
      <c r="E1180" s="53">
        <f t="shared" si="184"/>
        <v>2202</v>
      </c>
      <c r="F1180" s="53">
        <f t="shared" si="184"/>
        <v>0</v>
      </c>
      <c r="G1180" s="53">
        <f t="shared" si="184"/>
        <v>0</v>
      </c>
      <c r="H1180" s="53">
        <f t="shared" si="184"/>
        <v>2259</v>
      </c>
      <c r="I1180" s="53">
        <f t="shared" si="184"/>
        <v>0</v>
      </c>
      <c r="J1180" s="87"/>
      <c r="K1180" s="87"/>
    </row>
    <row r="1181" ht="15.3" customHeight="1" spans="1:11">
      <c r="A1181" s="84" t="str">
        <f t="shared" si="180"/>
        <v/>
      </c>
      <c r="B1181" s="56">
        <v>22401</v>
      </c>
      <c r="C1181" s="102" t="s">
        <v>1167</v>
      </c>
      <c r="D1181" s="53">
        <f t="shared" ref="D1181:I1181" si="185">SUM(D1182:D1191)</f>
        <v>529</v>
      </c>
      <c r="E1181" s="53">
        <f t="shared" si="185"/>
        <v>520</v>
      </c>
      <c r="F1181" s="53">
        <f t="shared" si="185"/>
        <v>0</v>
      </c>
      <c r="G1181" s="53">
        <f t="shared" si="185"/>
        <v>0</v>
      </c>
      <c r="H1181" s="53">
        <f t="shared" si="185"/>
        <v>9</v>
      </c>
      <c r="I1181" s="53">
        <f t="shared" si="185"/>
        <v>0</v>
      </c>
      <c r="J1181" s="87"/>
      <c r="K1181" s="87"/>
    </row>
    <row r="1182" ht="15.3" customHeight="1" spans="1:11">
      <c r="A1182" s="84" t="str">
        <f t="shared" si="180"/>
        <v>0</v>
      </c>
      <c r="B1182" s="56">
        <v>2240101</v>
      </c>
      <c r="C1182" s="102" t="s">
        <v>54</v>
      </c>
      <c r="D1182" s="89">
        <v>298</v>
      </c>
      <c r="E1182" s="89">
        <v>298</v>
      </c>
      <c r="F1182" s="89"/>
      <c r="G1182" s="89"/>
      <c r="H1182" s="89"/>
      <c r="I1182" s="89"/>
      <c r="J1182" s="87"/>
      <c r="K1182" s="87"/>
    </row>
    <row r="1183" ht="15.3" customHeight="1" spans="1:11">
      <c r="A1183" s="84" t="str">
        <f t="shared" si="180"/>
        <v>0</v>
      </c>
      <c r="B1183" s="56">
        <v>2240102</v>
      </c>
      <c r="C1183" s="102" t="s">
        <v>56</v>
      </c>
      <c r="D1183" s="89">
        <v>38</v>
      </c>
      <c r="E1183" s="89">
        <v>32</v>
      </c>
      <c r="F1183" s="89"/>
      <c r="G1183" s="89"/>
      <c r="H1183" s="89">
        <v>6</v>
      </c>
      <c r="I1183" s="89"/>
      <c r="J1183" s="87"/>
      <c r="K1183" s="87"/>
    </row>
    <row r="1184" ht="15.3" customHeight="1" spans="1:11">
      <c r="A1184" s="84" t="str">
        <f t="shared" si="180"/>
        <v>0</v>
      </c>
      <c r="B1184" s="56">
        <v>2240103</v>
      </c>
      <c r="C1184" s="102" t="s">
        <v>58</v>
      </c>
      <c r="D1184" s="89">
        <v>0</v>
      </c>
      <c r="E1184" s="89">
        <v>0</v>
      </c>
      <c r="F1184" s="89"/>
      <c r="G1184" s="89"/>
      <c r="H1184" s="89"/>
      <c r="I1184" s="89"/>
      <c r="J1184" s="87"/>
      <c r="K1184" s="87"/>
    </row>
    <row r="1185" ht="15.3" customHeight="1" spans="1:11">
      <c r="A1185" s="84" t="str">
        <f t="shared" si="180"/>
        <v>0</v>
      </c>
      <c r="B1185" s="56">
        <v>2240104</v>
      </c>
      <c r="C1185" s="102" t="s">
        <v>1168</v>
      </c>
      <c r="D1185" s="89">
        <v>0</v>
      </c>
      <c r="E1185" s="89">
        <v>0</v>
      </c>
      <c r="F1185" s="89"/>
      <c r="G1185" s="89"/>
      <c r="H1185" s="89">
        <v>0</v>
      </c>
      <c r="I1185" s="89"/>
      <c r="J1185" s="87"/>
      <c r="K1185" s="87"/>
    </row>
    <row r="1186" ht="15.3" customHeight="1" spans="1:11">
      <c r="A1186" s="84" t="str">
        <f t="shared" si="180"/>
        <v>0</v>
      </c>
      <c r="B1186" s="56">
        <v>2240105</v>
      </c>
      <c r="C1186" s="102" t="s">
        <v>1169</v>
      </c>
      <c r="D1186" s="89">
        <v>0</v>
      </c>
      <c r="E1186" s="89">
        <v>0</v>
      </c>
      <c r="F1186" s="89"/>
      <c r="G1186" s="89"/>
      <c r="H1186" s="89"/>
      <c r="I1186" s="89"/>
      <c r="J1186" s="87"/>
      <c r="K1186" s="87"/>
    </row>
    <row r="1187" ht="15.3" customHeight="1" spans="1:11">
      <c r="A1187" s="84" t="str">
        <f t="shared" si="180"/>
        <v>0</v>
      </c>
      <c r="B1187" s="56">
        <v>2240106</v>
      </c>
      <c r="C1187" s="102" t="s">
        <v>1170</v>
      </c>
      <c r="D1187" s="89">
        <v>63</v>
      </c>
      <c r="E1187" s="89">
        <v>63</v>
      </c>
      <c r="F1187" s="89"/>
      <c r="G1187" s="89"/>
      <c r="H1187" s="89"/>
      <c r="I1187" s="89"/>
      <c r="J1187" s="87"/>
      <c r="K1187" s="87"/>
    </row>
    <row r="1188" ht="15.3" customHeight="1" spans="1:11">
      <c r="A1188" s="84" t="str">
        <f t="shared" si="180"/>
        <v>0</v>
      </c>
      <c r="B1188" s="56">
        <v>2240108</v>
      </c>
      <c r="C1188" s="102" t="s">
        <v>1171</v>
      </c>
      <c r="D1188" s="89">
        <v>0</v>
      </c>
      <c r="E1188" s="89">
        <v>0</v>
      </c>
      <c r="F1188" s="89"/>
      <c r="G1188" s="89"/>
      <c r="H1188" s="89"/>
      <c r="I1188" s="89"/>
      <c r="J1188" s="87"/>
      <c r="K1188" s="87"/>
    </row>
    <row r="1189" ht="15.3" customHeight="1" spans="1:11">
      <c r="A1189" s="84" t="str">
        <f t="shared" si="180"/>
        <v>0</v>
      </c>
      <c r="B1189" s="56">
        <v>2240109</v>
      </c>
      <c r="C1189" s="102" t="s">
        <v>1172</v>
      </c>
      <c r="D1189" s="89">
        <v>7</v>
      </c>
      <c r="E1189" s="89">
        <v>7</v>
      </c>
      <c r="F1189" s="89"/>
      <c r="G1189" s="89"/>
      <c r="H1189" s="89"/>
      <c r="I1189" s="89"/>
      <c r="J1189" s="87"/>
      <c r="K1189" s="87"/>
    </row>
    <row r="1190" ht="15.3" customHeight="1" spans="1:11">
      <c r="A1190" s="84" t="str">
        <f t="shared" si="180"/>
        <v>5</v>
      </c>
      <c r="B1190" s="56">
        <v>2240150</v>
      </c>
      <c r="C1190" s="102" t="s">
        <v>72</v>
      </c>
      <c r="D1190" s="89">
        <v>0</v>
      </c>
      <c r="E1190" s="89">
        <v>0</v>
      </c>
      <c r="F1190" s="89"/>
      <c r="G1190" s="89"/>
      <c r="H1190" s="89"/>
      <c r="I1190" s="89"/>
      <c r="J1190" s="87"/>
      <c r="K1190" s="87"/>
    </row>
    <row r="1191" ht="15.3" customHeight="1" spans="1:11">
      <c r="A1191" s="84" t="str">
        <f t="shared" si="180"/>
        <v>9</v>
      </c>
      <c r="B1191" s="56">
        <v>2240199</v>
      </c>
      <c r="C1191" s="102" t="s">
        <v>1173</v>
      </c>
      <c r="D1191" s="89">
        <v>123</v>
      </c>
      <c r="E1191" s="89">
        <v>120</v>
      </c>
      <c r="F1191" s="89"/>
      <c r="G1191" s="89"/>
      <c r="H1191" s="89">
        <v>3</v>
      </c>
      <c r="I1191" s="89"/>
      <c r="J1191" s="87"/>
      <c r="K1191" s="87"/>
    </row>
    <row r="1192" ht="15.3" customHeight="1" spans="1:11">
      <c r="A1192" s="84" t="str">
        <f t="shared" si="180"/>
        <v/>
      </c>
      <c r="B1192" s="56">
        <v>22402</v>
      </c>
      <c r="C1192" s="102" t="s">
        <v>1174</v>
      </c>
      <c r="D1192" s="53">
        <f t="shared" ref="D1192:I1192" si="186">SUM(D1193:D1197)</f>
        <v>1824</v>
      </c>
      <c r="E1192" s="53">
        <f t="shared" si="186"/>
        <v>1600</v>
      </c>
      <c r="F1192" s="53">
        <f t="shared" si="186"/>
        <v>0</v>
      </c>
      <c r="G1192" s="53">
        <f t="shared" si="186"/>
        <v>0</v>
      </c>
      <c r="H1192" s="53">
        <f t="shared" si="186"/>
        <v>224</v>
      </c>
      <c r="I1192" s="53">
        <f t="shared" si="186"/>
        <v>0</v>
      </c>
      <c r="J1192" s="87"/>
      <c r="K1192" s="87"/>
    </row>
    <row r="1193" ht="15.3" customHeight="1" spans="1:11">
      <c r="A1193" s="84" t="str">
        <f t="shared" si="180"/>
        <v>0</v>
      </c>
      <c r="B1193" s="56">
        <v>2240201</v>
      </c>
      <c r="C1193" s="102" t="s">
        <v>54</v>
      </c>
      <c r="D1193" s="89">
        <v>0</v>
      </c>
      <c r="E1193" s="89">
        <v>0</v>
      </c>
      <c r="F1193" s="89"/>
      <c r="G1193" s="89"/>
      <c r="H1193" s="89"/>
      <c r="I1193" s="89"/>
      <c r="J1193" s="87"/>
      <c r="K1193" s="87"/>
    </row>
    <row r="1194" ht="15.3" customHeight="1" spans="1:11">
      <c r="A1194" s="84" t="str">
        <f t="shared" si="180"/>
        <v>0</v>
      </c>
      <c r="B1194" s="56">
        <v>2240202</v>
      </c>
      <c r="C1194" s="102" t="s">
        <v>56</v>
      </c>
      <c r="D1194" s="89">
        <v>0</v>
      </c>
      <c r="E1194" s="89">
        <v>0</v>
      </c>
      <c r="F1194" s="89"/>
      <c r="G1194" s="89"/>
      <c r="H1194" s="89"/>
      <c r="I1194" s="89"/>
      <c r="J1194" s="87"/>
      <c r="K1194" s="87"/>
    </row>
    <row r="1195" ht="15.3" customHeight="1" spans="1:11">
      <c r="A1195" s="84" t="str">
        <f t="shared" si="180"/>
        <v>0</v>
      </c>
      <c r="B1195" s="56">
        <v>2240203</v>
      </c>
      <c r="C1195" s="102" t="s">
        <v>58</v>
      </c>
      <c r="D1195" s="89">
        <v>0</v>
      </c>
      <c r="E1195" s="89">
        <v>0</v>
      </c>
      <c r="F1195" s="89"/>
      <c r="G1195" s="89"/>
      <c r="H1195" s="89"/>
      <c r="I1195" s="89"/>
      <c r="J1195" s="87"/>
      <c r="K1195" s="87"/>
    </row>
    <row r="1196" ht="15.3" customHeight="1" spans="1:11">
      <c r="A1196" s="84" t="str">
        <f t="shared" si="180"/>
        <v>0</v>
      </c>
      <c r="B1196" s="56">
        <v>2240204</v>
      </c>
      <c r="C1196" s="102" t="s">
        <v>1175</v>
      </c>
      <c r="D1196" s="89">
        <v>224</v>
      </c>
      <c r="E1196" s="89">
        <v>0</v>
      </c>
      <c r="F1196" s="89"/>
      <c r="G1196" s="89"/>
      <c r="H1196" s="89">
        <v>224</v>
      </c>
      <c r="I1196" s="89"/>
      <c r="J1196" s="87"/>
      <c r="K1196" s="87"/>
    </row>
    <row r="1197" ht="15.3" customHeight="1" spans="1:11">
      <c r="A1197" s="84" t="str">
        <f t="shared" si="180"/>
        <v>9</v>
      </c>
      <c r="B1197" s="56">
        <v>2240299</v>
      </c>
      <c r="C1197" s="102" t="s">
        <v>1176</v>
      </c>
      <c r="D1197" s="89">
        <v>1600</v>
      </c>
      <c r="E1197" s="89">
        <v>1600</v>
      </c>
      <c r="F1197" s="89"/>
      <c r="G1197" s="89"/>
      <c r="H1197" s="89"/>
      <c r="I1197" s="89"/>
      <c r="J1197" s="87"/>
      <c r="K1197" s="87"/>
    </row>
    <row r="1198" ht="15.3" customHeight="1" spans="1:11">
      <c r="A1198" s="84" t="str">
        <f t="shared" si="180"/>
        <v/>
      </c>
      <c r="B1198" s="56">
        <v>22404</v>
      </c>
      <c r="C1198" s="102" t="s">
        <v>1177</v>
      </c>
      <c r="D1198" s="53">
        <f t="shared" ref="D1198:I1198" si="187">SUM(D1199:D1205)</f>
        <v>0</v>
      </c>
      <c r="E1198" s="53">
        <f t="shared" si="187"/>
        <v>0</v>
      </c>
      <c r="F1198" s="53">
        <f t="shared" si="187"/>
        <v>0</v>
      </c>
      <c r="G1198" s="53">
        <f t="shared" si="187"/>
        <v>0</v>
      </c>
      <c r="H1198" s="53">
        <f t="shared" si="187"/>
        <v>0</v>
      </c>
      <c r="I1198" s="53">
        <f t="shared" si="187"/>
        <v>0</v>
      </c>
      <c r="J1198" s="87"/>
      <c r="K1198" s="87"/>
    </row>
    <row r="1199" ht="15.3" customHeight="1" spans="1:11">
      <c r="A1199" s="84" t="str">
        <f t="shared" si="180"/>
        <v>0</v>
      </c>
      <c r="B1199" s="56">
        <v>2240401</v>
      </c>
      <c r="C1199" s="102" t="s">
        <v>54</v>
      </c>
      <c r="D1199" s="89">
        <v>0</v>
      </c>
      <c r="E1199" s="89">
        <v>0</v>
      </c>
      <c r="F1199" s="89"/>
      <c r="G1199" s="89"/>
      <c r="H1199" s="89"/>
      <c r="I1199" s="89"/>
      <c r="J1199" s="87"/>
      <c r="K1199" s="87"/>
    </row>
    <row r="1200" ht="15.3" customHeight="1" spans="1:11">
      <c r="A1200" s="84" t="str">
        <f t="shared" si="180"/>
        <v>0</v>
      </c>
      <c r="B1200" s="56">
        <v>2240402</v>
      </c>
      <c r="C1200" s="102" t="s">
        <v>56</v>
      </c>
      <c r="D1200" s="89">
        <v>0</v>
      </c>
      <c r="E1200" s="89">
        <v>0</v>
      </c>
      <c r="F1200" s="89"/>
      <c r="G1200" s="89"/>
      <c r="H1200" s="89"/>
      <c r="I1200" s="89"/>
      <c r="J1200" s="87"/>
      <c r="K1200" s="87"/>
    </row>
    <row r="1201" ht="15.3" customHeight="1" spans="1:11">
      <c r="A1201" s="84" t="str">
        <f t="shared" si="180"/>
        <v>0</v>
      </c>
      <c r="B1201" s="56">
        <v>2240403</v>
      </c>
      <c r="C1201" s="102" t="s">
        <v>58</v>
      </c>
      <c r="D1201" s="89">
        <v>0</v>
      </c>
      <c r="E1201" s="89">
        <v>0</v>
      </c>
      <c r="F1201" s="89"/>
      <c r="G1201" s="89"/>
      <c r="H1201" s="89"/>
      <c r="I1201" s="89"/>
      <c r="J1201" s="87"/>
      <c r="K1201" s="87"/>
    </row>
    <row r="1202" ht="15.3" customHeight="1" spans="1:11">
      <c r="A1202" s="84" t="str">
        <f t="shared" si="180"/>
        <v>0</v>
      </c>
      <c r="B1202" s="56">
        <v>2240404</v>
      </c>
      <c r="C1202" s="102" t="s">
        <v>1178</v>
      </c>
      <c r="D1202" s="89">
        <v>0</v>
      </c>
      <c r="E1202" s="89">
        <v>0</v>
      </c>
      <c r="F1202" s="89"/>
      <c r="G1202" s="89"/>
      <c r="H1202" s="89"/>
      <c r="I1202" s="89"/>
      <c r="J1202" s="87"/>
      <c r="K1202" s="87"/>
    </row>
    <row r="1203" ht="15.3" customHeight="1" spans="1:11">
      <c r="A1203" s="84" t="str">
        <f t="shared" si="180"/>
        <v>0</v>
      </c>
      <c r="B1203" s="56">
        <v>2240405</v>
      </c>
      <c r="C1203" s="102" t="s">
        <v>1179</v>
      </c>
      <c r="D1203" s="89">
        <v>0</v>
      </c>
      <c r="E1203" s="89">
        <v>0</v>
      </c>
      <c r="F1203" s="89"/>
      <c r="G1203" s="89"/>
      <c r="H1203" s="89"/>
      <c r="I1203" s="89"/>
      <c r="J1203" s="87"/>
      <c r="K1203" s="87"/>
    </row>
    <row r="1204" ht="15.3" customHeight="1" spans="1:11">
      <c r="A1204" s="84" t="str">
        <f t="shared" si="180"/>
        <v>5</v>
      </c>
      <c r="B1204" s="56">
        <v>2240450</v>
      </c>
      <c r="C1204" s="102" t="s">
        <v>72</v>
      </c>
      <c r="D1204" s="89">
        <v>0</v>
      </c>
      <c r="E1204" s="89">
        <v>0</v>
      </c>
      <c r="F1204" s="89"/>
      <c r="G1204" s="89"/>
      <c r="H1204" s="89"/>
      <c r="I1204" s="89"/>
      <c r="J1204" s="87"/>
      <c r="K1204" s="87"/>
    </row>
    <row r="1205" ht="15.3" customHeight="1" spans="1:11">
      <c r="A1205" s="84" t="str">
        <f t="shared" si="180"/>
        <v>9</v>
      </c>
      <c r="B1205" s="56">
        <v>2240499</v>
      </c>
      <c r="C1205" s="102" t="s">
        <v>1180</v>
      </c>
      <c r="D1205" s="89">
        <v>0</v>
      </c>
      <c r="E1205" s="89">
        <v>0</v>
      </c>
      <c r="F1205" s="89"/>
      <c r="G1205" s="89"/>
      <c r="H1205" s="89"/>
      <c r="I1205" s="89"/>
      <c r="J1205" s="87"/>
      <c r="K1205" s="87"/>
    </row>
    <row r="1206" ht="15.3" customHeight="1" spans="1:11">
      <c r="A1206" s="84" t="str">
        <f t="shared" si="180"/>
        <v/>
      </c>
      <c r="B1206" s="56">
        <v>22405</v>
      </c>
      <c r="C1206" s="102" t="s">
        <v>1181</v>
      </c>
      <c r="D1206" s="53">
        <f t="shared" ref="D1206:I1206" si="188">SUM(D1207:D1218)</f>
        <v>84</v>
      </c>
      <c r="E1206" s="53">
        <f t="shared" si="188"/>
        <v>82</v>
      </c>
      <c r="F1206" s="53">
        <f t="shared" si="188"/>
        <v>0</v>
      </c>
      <c r="G1206" s="53">
        <f t="shared" si="188"/>
        <v>0</v>
      </c>
      <c r="H1206" s="53">
        <f t="shared" si="188"/>
        <v>2</v>
      </c>
      <c r="I1206" s="53">
        <f t="shared" si="188"/>
        <v>0</v>
      </c>
      <c r="J1206" s="87"/>
      <c r="K1206" s="87"/>
    </row>
    <row r="1207" ht="15.3" customHeight="1" spans="1:11">
      <c r="A1207" s="84" t="str">
        <f t="shared" si="180"/>
        <v>0</v>
      </c>
      <c r="B1207" s="56">
        <v>2240501</v>
      </c>
      <c r="C1207" s="102" t="s">
        <v>54</v>
      </c>
      <c r="D1207" s="89">
        <v>70</v>
      </c>
      <c r="E1207" s="89">
        <v>69</v>
      </c>
      <c r="F1207" s="89"/>
      <c r="G1207" s="89"/>
      <c r="H1207" s="89">
        <v>1</v>
      </c>
      <c r="I1207" s="89"/>
      <c r="J1207" s="87"/>
      <c r="K1207" s="87"/>
    </row>
    <row r="1208" ht="15.3" customHeight="1" spans="1:11">
      <c r="A1208" s="84" t="str">
        <f t="shared" si="180"/>
        <v>0</v>
      </c>
      <c r="B1208" s="56">
        <v>2240502</v>
      </c>
      <c r="C1208" s="102" t="s">
        <v>56</v>
      </c>
      <c r="D1208" s="89">
        <v>14</v>
      </c>
      <c r="E1208" s="89">
        <v>13</v>
      </c>
      <c r="F1208" s="89"/>
      <c r="G1208" s="89"/>
      <c r="H1208" s="89">
        <v>1</v>
      </c>
      <c r="I1208" s="89"/>
      <c r="J1208" s="87"/>
      <c r="K1208" s="87"/>
    </row>
    <row r="1209" ht="15.3" customHeight="1" spans="1:11">
      <c r="A1209" s="84" t="str">
        <f t="shared" si="180"/>
        <v>0</v>
      </c>
      <c r="B1209" s="56">
        <v>2240503</v>
      </c>
      <c r="C1209" s="102" t="s">
        <v>58</v>
      </c>
      <c r="D1209" s="89">
        <v>0</v>
      </c>
      <c r="E1209" s="89">
        <v>0</v>
      </c>
      <c r="F1209" s="89"/>
      <c r="G1209" s="89"/>
      <c r="H1209" s="89"/>
      <c r="I1209" s="89"/>
      <c r="J1209" s="87"/>
      <c r="K1209" s="87"/>
    </row>
    <row r="1210" ht="15.3" customHeight="1" spans="1:11">
      <c r="A1210" s="84" t="str">
        <f t="shared" si="180"/>
        <v>0</v>
      </c>
      <c r="B1210" s="56">
        <v>2240504</v>
      </c>
      <c r="C1210" s="102" t="s">
        <v>1182</v>
      </c>
      <c r="D1210" s="89">
        <v>0</v>
      </c>
      <c r="E1210" s="89">
        <v>0</v>
      </c>
      <c r="F1210" s="89"/>
      <c r="G1210" s="89"/>
      <c r="H1210" s="89"/>
      <c r="I1210" s="89"/>
      <c r="J1210" s="87"/>
      <c r="K1210" s="87"/>
    </row>
    <row r="1211" ht="15.3" customHeight="1" spans="1:11">
      <c r="A1211" s="84" t="str">
        <f t="shared" si="180"/>
        <v>0</v>
      </c>
      <c r="B1211" s="56">
        <v>2240505</v>
      </c>
      <c r="C1211" s="102" t="s">
        <v>1183</v>
      </c>
      <c r="D1211" s="89">
        <v>0</v>
      </c>
      <c r="E1211" s="89">
        <v>0</v>
      </c>
      <c r="F1211" s="89"/>
      <c r="G1211" s="89"/>
      <c r="H1211" s="89"/>
      <c r="I1211" s="89"/>
      <c r="J1211" s="87"/>
      <c r="K1211" s="87"/>
    </row>
    <row r="1212" ht="15.3" customHeight="1" spans="1:11">
      <c r="A1212" s="84" t="str">
        <f t="shared" si="180"/>
        <v>0</v>
      </c>
      <c r="B1212" s="56">
        <v>2240506</v>
      </c>
      <c r="C1212" s="102" t="s">
        <v>1184</v>
      </c>
      <c r="D1212" s="89">
        <v>0</v>
      </c>
      <c r="E1212" s="89">
        <v>0</v>
      </c>
      <c r="F1212" s="89"/>
      <c r="G1212" s="89"/>
      <c r="H1212" s="89"/>
      <c r="I1212" s="89"/>
      <c r="J1212" s="87"/>
      <c r="K1212" s="87"/>
    </row>
    <row r="1213" ht="15.3" customHeight="1" spans="1:11">
      <c r="A1213" s="84" t="str">
        <f t="shared" si="180"/>
        <v>0</v>
      </c>
      <c r="B1213" s="56">
        <v>2240507</v>
      </c>
      <c r="C1213" s="102" t="s">
        <v>1185</v>
      </c>
      <c r="D1213" s="89">
        <v>0</v>
      </c>
      <c r="E1213" s="89">
        <v>0</v>
      </c>
      <c r="F1213" s="89"/>
      <c r="G1213" s="89"/>
      <c r="H1213" s="89"/>
      <c r="I1213" s="89"/>
      <c r="J1213" s="87"/>
      <c r="K1213" s="87"/>
    </row>
    <row r="1214" ht="15.3" customHeight="1" spans="1:11">
      <c r="A1214" s="84" t="str">
        <f t="shared" si="180"/>
        <v>0</v>
      </c>
      <c r="B1214" s="56">
        <v>2240508</v>
      </c>
      <c r="C1214" s="102" t="s">
        <v>1186</v>
      </c>
      <c r="D1214" s="89">
        <v>0</v>
      </c>
      <c r="E1214" s="89">
        <v>0</v>
      </c>
      <c r="F1214" s="89"/>
      <c r="G1214" s="89"/>
      <c r="H1214" s="89"/>
      <c r="I1214" s="89"/>
      <c r="J1214" s="87"/>
      <c r="K1214" s="87"/>
    </row>
    <row r="1215" ht="15.3" customHeight="1" spans="1:11">
      <c r="A1215" s="84" t="str">
        <f t="shared" ref="A1215:A1240" si="189">MID(B1215,6,1)</f>
        <v>0</v>
      </c>
      <c r="B1215" s="56">
        <v>2240509</v>
      </c>
      <c r="C1215" s="102" t="s">
        <v>1187</v>
      </c>
      <c r="D1215" s="89">
        <v>0</v>
      </c>
      <c r="E1215" s="89">
        <v>0</v>
      </c>
      <c r="F1215" s="89"/>
      <c r="G1215" s="89"/>
      <c r="H1215" s="89"/>
      <c r="I1215" s="89"/>
      <c r="J1215" s="87"/>
      <c r="K1215" s="87"/>
    </row>
    <row r="1216" ht="15.3" customHeight="1" spans="1:11">
      <c r="A1216" s="84" t="str">
        <f t="shared" si="189"/>
        <v>1</v>
      </c>
      <c r="B1216" s="56">
        <v>2240510</v>
      </c>
      <c r="C1216" s="102" t="s">
        <v>1188</v>
      </c>
      <c r="D1216" s="89">
        <v>0</v>
      </c>
      <c r="E1216" s="89">
        <v>0</v>
      </c>
      <c r="F1216" s="89"/>
      <c r="G1216" s="89"/>
      <c r="H1216" s="89"/>
      <c r="I1216" s="89"/>
      <c r="J1216" s="87"/>
      <c r="K1216" s="87"/>
    </row>
    <row r="1217" ht="15.3" customHeight="1" spans="1:11">
      <c r="A1217" s="84" t="str">
        <f t="shared" si="189"/>
        <v>5</v>
      </c>
      <c r="B1217" s="56">
        <v>2240550</v>
      </c>
      <c r="C1217" s="102" t="s">
        <v>1189</v>
      </c>
      <c r="D1217" s="89">
        <v>0</v>
      </c>
      <c r="E1217" s="89">
        <v>0</v>
      </c>
      <c r="F1217" s="89"/>
      <c r="G1217" s="89"/>
      <c r="H1217" s="89"/>
      <c r="I1217" s="89"/>
      <c r="J1217" s="87"/>
      <c r="K1217" s="87"/>
    </row>
    <row r="1218" ht="15.3" customHeight="1" spans="1:11">
      <c r="A1218" s="84" t="str">
        <f t="shared" si="189"/>
        <v>9</v>
      </c>
      <c r="B1218" s="56">
        <v>2240599</v>
      </c>
      <c r="C1218" s="102" t="s">
        <v>1190</v>
      </c>
      <c r="D1218" s="89">
        <v>0</v>
      </c>
      <c r="E1218" s="89">
        <v>0</v>
      </c>
      <c r="F1218" s="89"/>
      <c r="G1218" s="89"/>
      <c r="H1218" s="89"/>
      <c r="I1218" s="89"/>
      <c r="J1218" s="87"/>
      <c r="K1218" s="87"/>
    </row>
    <row r="1219" ht="15.3" customHeight="1" spans="1:11">
      <c r="A1219" s="84" t="str">
        <f t="shared" si="189"/>
        <v/>
      </c>
      <c r="B1219" s="56">
        <v>22406</v>
      </c>
      <c r="C1219" s="102" t="s">
        <v>1191</v>
      </c>
      <c r="D1219" s="53">
        <f t="shared" ref="D1219:I1219" si="190">SUM(D1220:D1222)</f>
        <v>0</v>
      </c>
      <c r="E1219" s="53">
        <f t="shared" si="190"/>
        <v>0</v>
      </c>
      <c r="F1219" s="53">
        <f t="shared" si="190"/>
        <v>0</v>
      </c>
      <c r="G1219" s="53">
        <f t="shared" si="190"/>
        <v>0</v>
      </c>
      <c r="H1219" s="53">
        <f t="shared" si="190"/>
        <v>0</v>
      </c>
      <c r="I1219" s="53">
        <f t="shared" si="190"/>
        <v>0</v>
      </c>
      <c r="J1219" s="87"/>
      <c r="K1219" s="87"/>
    </row>
    <row r="1220" ht="15.3" customHeight="1" spans="1:11">
      <c r="A1220" s="84" t="str">
        <f t="shared" si="189"/>
        <v>0</v>
      </c>
      <c r="B1220" s="56">
        <v>2240601</v>
      </c>
      <c r="C1220" s="102" t="s">
        <v>1192</v>
      </c>
      <c r="D1220" s="89">
        <v>0</v>
      </c>
      <c r="E1220" s="89">
        <v>0</v>
      </c>
      <c r="F1220" s="89"/>
      <c r="G1220" s="89"/>
      <c r="H1220" s="89"/>
      <c r="I1220" s="89"/>
      <c r="J1220" s="87"/>
      <c r="K1220" s="87"/>
    </row>
    <row r="1221" ht="15.3" customHeight="1" spans="1:11">
      <c r="A1221" s="84" t="str">
        <f t="shared" si="189"/>
        <v>0</v>
      </c>
      <c r="B1221" s="56">
        <v>2240602</v>
      </c>
      <c r="C1221" s="102" t="s">
        <v>1193</v>
      </c>
      <c r="D1221" s="89">
        <v>0</v>
      </c>
      <c r="E1221" s="89">
        <v>0</v>
      </c>
      <c r="F1221" s="89"/>
      <c r="G1221" s="89"/>
      <c r="H1221" s="89"/>
      <c r="I1221" s="89"/>
      <c r="J1221" s="87"/>
      <c r="K1221" s="87"/>
    </row>
    <row r="1222" ht="15.3" customHeight="1" spans="1:11">
      <c r="A1222" s="84" t="str">
        <f t="shared" si="189"/>
        <v>9</v>
      </c>
      <c r="B1222" s="56">
        <v>2240699</v>
      </c>
      <c r="C1222" s="102" t="s">
        <v>1194</v>
      </c>
      <c r="D1222" s="89">
        <v>0</v>
      </c>
      <c r="E1222" s="89">
        <v>0</v>
      </c>
      <c r="F1222" s="89"/>
      <c r="G1222" s="89"/>
      <c r="H1222" s="89"/>
      <c r="I1222" s="89"/>
      <c r="J1222" s="87"/>
      <c r="K1222" s="87"/>
    </row>
    <row r="1223" ht="15.3" customHeight="1" spans="1:11">
      <c r="A1223" s="84" t="str">
        <f t="shared" si="189"/>
        <v/>
      </c>
      <c r="B1223" s="56">
        <v>22407</v>
      </c>
      <c r="C1223" s="102" t="s">
        <v>1195</v>
      </c>
      <c r="D1223" s="53">
        <f t="shared" ref="D1223:I1223" si="191">SUM(D1224:D1226)</f>
        <v>2024</v>
      </c>
      <c r="E1223" s="53">
        <f t="shared" si="191"/>
        <v>0</v>
      </c>
      <c r="F1223" s="53">
        <f t="shared" si="191"/>
        <v>0</v>
      </c>
      <c r="G1223" s="53">
        <f t="shared" si="191"/>
        <v>0</v>
      </c>
      <c r="H1223" s="53">
        <f t="shared" si="191"/>
        <v>2024</v>
      </c>
      <c r="I1223" s="53">
        <f t="shared" si="191"/>
        <v>0</v>
      </c>
      <c r="J1223" s="87"/>
      <c r="K1223" s="87"/>
    </row>
    <row r="1224" ht="15.3" customHeight="1" spans="1:11">
      <c r="A1224" s="84" t="str">
        <f t="shared" si="189"/>
        <v>0</v>
      </c>
      <c r="B1224" s="56">
        <v>2240703</v>
      </c>
      <c r="C1224" s="102" t="s">
        <v>1196</v>
      </c>
      <c r="D1224" s="89">
        <v>2024</v>
      </c>
      <c r="E1224" s="89">
        <v>0</v>
      </c>
      <c r="F1224" s="89"/>
      <c r="G1224" s="89"/>
      <c r="H1224" s="89">
        <v>2024</v>
      </c>
      <c r="I1224" s="89"/>
      <c r="J1224" s="87"/>
      <c r="K1224" s="87"/>
    </row>
    <row r="1225" ht="15.3" customHeight="1" spans="1:11">
      <c r="A1225" s="84" t="str">
        <f t="shared" si="189"/>
        <v>0</v>
      </c>
      <c r="B1225" s="56">
        <v>2240704</v>
      </c>
      <c r="C1225" s="102" t="s">
        <v>1197</v>
      </c>
      <c r="D1225" s="89">
        <v>0</v>
      </c>
      <c r="E1225" s="89">
        <v>0</v>
      </c>
      <c r="F1225" s="89"/>
      <c r="G1225" s="89"/>
      <c r="H1225" s="89"/>
      <c r="I1225" s="89"/>
      <c r="J1225" s="87"/>
      <c r="K1225" s="87"/>
    </row>
    <row r="1226" ht="15.3" customHeight="1" spans="1:11">
      <c r="A1226" s="84" t="str">
        <f t="shared" si="189"/>
        <v>9</v>
      </c>
      <c r="B1226" s="56">
        <v>2240799</v>
      </c>
      <c r="C1226" s="102" t="s">
        <v>1198</v>
      </c>
      <c r="D1226" s="89">
        <v>0</v>
      </c>
      <c r="E1226" s="89">
        <v>0</v>
      </c>
      <c r="F1226" s="89"/>
      <c r="G1226" s="89"/>
      <c r="H1226" s="89"/>
      <c r="I1226" s="89"/>
      <c r="J1226" s="87"/>
      <c r="K1226" s="87"/>
    </row>
    <row r="1227" ht="15.3" customHeight="1" spans="1:11">
      <c r="A1227" s="84" t="str">
        <f t="shared" si="189"/>
        <v/>
      </c>
      <c r="B1227" s="56">
        <v>22499</v>
      </c>
      <c r="C1227" s="102" t="s">
        <v>1199</v>
      </c>
      <c r="D1227" s="53"/>
      <c r="E1227" s="53"/>
      <c r="F1227" s="53"/>
      <c r="G1227" s="53"/>
      <c r="H1227" s="53"/>
      <c r="I1227" s="53"/>
      <c r="J1227" s="87"/>
      <c r="K1227" s="87"/>
    </row>
    <row r="1228" ht="15.3" customHeight="1" spans="1:11">
      <c r="A1228" s="84" t="str">
        <f t="shared" si="189"/>
        <v/>
      </c>
      <c r="B1228" s="56">
        <v>227</v>
      </c>
      <c r="C1228" s="102" t="s">
        <v>1200</v>
      </c>
      <c r="D1228" s="53">
        <v>4438</v>
      </c>
      <c r="E1228" s="53">
        <v>4438</v>
      </c>
      <c r="F1228" s="53"/>
      <c r="G1228" s="53"/>
      <c r="H1228" s="53"/>
      <c r="I1228" s="53"/>
      <c r="J1228" s="87"/>
      <c r="K1228" s="87"/>
    </row>
    <row r="1229" ht="15.3" customHeight="1" spans="1:11">
      <c r="A1229" s="84" t="str">
        <f t="shared" si="189"/>
        <v/>
      </c>
      <c r="B1229" s="56">
        <v>229</v>
      </c>
      <c r="C1229" s="85" t="s">
        <v>1201</v>
      </c>
      <c r="D1229" s="104">
        <f>SUM(D1230:D1231)</f>
        <v>4779</v>
      </c>
      <c r="E1229" s="104">
        <f t="shared" ref="D1229:I1229" si="192">SUM(E1230:E1231)</f>
        <v>4338</v>
      </c>
      <c r="F1229" s="104">
        <f t="shared" si="192"/>
        <v>0</v>
      </c>
      <c r="G1229" s="104">
        <f t="shared" si="192"/>
        <v>0</v>
      </c>
      <c r="H1229" s="104">
        <f t="shared" si="192"/>
        <v>441</v>
      </c>
      <c r="I1229" s="104">
        <f t="shared" si="192"/>
        <v>0</v>
      </c>
      <c r="J1229" s="87"/>
      <c r="K1229" s="87"/>
    </row>
    <row r="1230" ht="15.3" customHeight="1" spans="1:11">
      <c r="A1230" s="84" t="str">
        <f t="shared" si="189"/>
        <v/>
      </c>
      <c r="B1230" s="56">
        <v>22902</v>
      </c>
      <c r="C1230" s="85" t="s">
        <v>1202</v>
      </c>
      <c r="D1230" s="53">
        <f>3925-34-5-441+2+864</f>
        <v>4311</v>
      </c>
      <c r="E1230" s="53">
        <f>3445+2+864</f>
        <v>4311</v>
      </c>
      <c r="F1230" s="53"/>
      <c r="G1230" s="53"/>
      <c r="H1230" s="53"/>
      <c r="I1230" s="53"/>
      <c r="J1230" s="87"/>
      <c r="K1230" s="87"/>
    </row>
    <row r="1231" ht="15.3" customHeight="1" spans="1:11">
      <c r="A1231" s="84" t="str">
        <f t="shared" si="189"/>
        <v/>
      </c>
      <c r="B1231" s="56">
        <v>22999</v>
      </c>
      <c r="C1231" s="85" t="s">
        <v>1067</v>
      </c>
      <c r="D1231" s="53">
        <v>468</v>
      </c>
      <c r="E1231" s="53">
        <v>27</v>
      </c>
      <c r="F1231" s="53"/>
      <c r="G1231" s="53"/>
      <c r="H1231" s="53">
        <v>441</v>
      </c>
      <c r="I1231" s="53"/>
      <c r="J1231" s="87"/>
      <c r="K1231" s="87"/>
    </row>
    <row r="1232" ht="15.3" customHeight="1" spans="1:11">
      <c r="A1232" s="84" t="str">
        <f t="shared" si="189"/>
        <v/>
      </c>
      <c r="B1232" s="56">
        <v>232</v>
      </c>
      <c r="C1232" s="102" t="s">
        <v>1203</v>
      </c>
      <c r="D1232" s="53">
        <f t="shared" ref="D1232:I1232" si="193">SUM(D1233)</f>
        <v>9339</v>
      </c>
      <c r="E1232" s="53">
        <f t="shared" si="193"/>
        <v>9339</v>
      </c>
      <c r="F1232" s="53">
        <f t="shared" si="193"/>
        <v>0</v>
      </c>
      <c r="G1232" s="53">
        <f t="shared" si="193"/>
        <v>0</v>
      </c>
      <c r="H1232" s="53">
        <f t="shared" si="193"/>
        <v>0</v>
      </c>
      <c r="I1232" s="53">
        <f t="shared" si="193"/>
        <v>0</v>
      </c>
      <c r="J1232" s="87"/>
      <c r="K1232" s="87"/>
    </row>
    <row r="1233" ht="15.3" customHeight="1" spans="1:11">
      <c r="A1233" s="84" t="str">
        <f t="shared" si="189"/>
        <v/>
      </c>
      <c r="B1233" s="56">
        <v>23203</v>
      </c>
      <c r="C1233" s="102" t="s">
        <v>1204</v>
      </c>
      <c r="D1233" s="53">
        <f t="shared" ref="D1233:I1233" si="194">SUM(D1234:D1237)</f>
        <v>9339</v>
      </c>
      <c r="E1233" s="53">
        <f t="shared" si="194"/>
        <v>9339</v>
      </c>
      <c r="F1233" s="53">
        <f t="shared" si="194"/>
        <v>0</v>
      </c>
      <c r="G1233" s="53">
        <f t="shared" si="194"/>
        <v>0</v>
      </c>
      <c r="H1233" s="53">
        <f t="shared" si="194"/>
        <v>0</v>
      </c>
      <c r="I1233" s="53">
        <f t="shared" si="194"/>
        <v>0</v>
      </c>
      <c r="J1233" s="87"/>
      <c r="K1233" s="87"/>
    </row>
    <row r="1234" ht="15.3" customHeight="1" spans="1:11">
      <c r="A1234" s="84" t="str">
        <f t="shared" si="189"/>
        <v>0</v>
      </c>
      <c r="B1234" s="56">
        <v>2320301</v>
      </c>
      <c r="C1234" s="102" t="s">
        <v>1205</v>
      </c>
      <c r="D1234" s="89">
        <v>9339</v>
      </c>
      <c r="E1234" s="89">
        <v>9339</v>
      </c>
      <c r="F1234" s="89"/>
      <c r="G1234" s="89"/>
      <c r="H1234" s="89"/>
      <c r="I1234" s="89"/>
      <c r="J1234" s="87"/>
      <c r="K1234" s="87"/>
    </row>
    <row r="1235" ht="15.3" customHeight="1" spans="1:11">
      <c r="A1235" s="84" t="str">
        <f t="shared" si="189"/>
        <v>0</v>
      </c>
      <c r="B1235" s="56">
        <v>2320302</v>
      </c>
      <c r="C1235" s="102" t="s">
        <v>1206</v>
      </c>
      <c r="D1235" s="89">
        <v>0</v>
      </c>
      <c r="E1235" s="89">
        <v>0</v>
      </c>
      <c r="F1235" s="89"/>
      <c r="G1235" s="89"/>
      <c r="H1235" s="89"/>
      <c r="I1235" s="89"/>
      <c r="J1235" s="87"/>
      <c r="K1235" s="87"/>
    </row>
    <row r="1236" ht="15.3" customHeight="1" spans="1:11">
      <c r="A1236" s="84" t="str">
        <f t="shared" si="189"/>
        <v>0</v>
      </c>
      <c r="B1236" s="56">
        <v>2320303</v>
      </c>
      <c r="C1236" s="102" t="s">
        <v>1207</v>
      </c>
      <c r="D1236" s="89">
        <v>0</v>
      </c>
      <c r="E1236" s="89">
        <v>0</v>
      </c>
      <c r="F1236" s="89"/>
      <c r="G1236" s="89"/>
      <c r="H1236" s="89"/>
      <c r="I1236" s="89"/>
      <c r="J1236" s="87"/>
      <c r="K1236" s="87"/>
    </row>
    <row r="1237" ht="15.3" customHeight="1" spans="1:11">
      <c r="A1237" s="84" t="str">
        <f t="shared" si="189"/>
        <v>9</v>
      </c>
      <c r="B1237" s="56">
        <v>2320399</v>
      </c>
      <c r="C1237" s="102" t="s">
        <v>1208</v>
      </c>
      <c r="D1237" s="89">
        <v>0</v>
      </c>
      <c r="E1237" s="89">
        <v>0</v>
      </c>
      <c r="F1237" s="89"/>
      <c r="G1237" s="89"/>
      <c r="H1237" s="89"/>
      <c r="I1237" s="89"/>
      <c r="J1237" s="87"/>
      <c r="K1237" s="87"/>
    </row>
    <row r="1238" ht="15.3" customHeight="1" spans="1:11">
      <c r="A1238" s="84" t="str">
        <f t="shared" si="189"/>
        <v/>
      </c>
      <c r="B1238" s="56">
        <v>233</v>
      </c>
      <c r="C1238" s="85" t="s">
        <v>1209</v>
      </c>
      <c r="D1238" s="53">
        <f t="shared" ref="D1238:I1238" si="195">SUM(D1239)</f>
        <v>0</v>
      </c>
      <c r="E1238" s="53">
        <f t="shared" si="195"/>
        <v>0</v>
      </c>
      <c r="F1238" s="53">
        <f t="shared" si="195"/>
        <v>0</v>
      </c>
      <c r="G1238" s="53">
        <f t="shared" si="195"/>
        <v>0</v>
      </c>
      <c r="H1238" s="53">
        <f t="shared" si="195"/>
        <v>0</v>
      </c>
      <c r="I1238" s="53">
        <f t="shared" si="195"/>
        <v>0</v>
      </c>
      <c r="J1238" s="87"/>
      <c r="K1238" s="87"/>
    </row>
    <row r="1239" ht="15.3" customHeight="1" spans="1:11">
      <c r="A1239" s="84" t="str">
        <f t="shared" si="189"/>
        <v/>
      </c>
      <c r="B1239" s="56">
        <v>23303</v>
      </c>
      <c r="C1239" s="85" t="s">
        <v>1210</v>
      </c>
      <c r="D1239" s="53"/>
      <c r="E1239" s="53"/>
      <c r="F1239" s="53"/>
      <c r="G1239" s="53"/>
      <c r="H1239" s="53"/>
      <c r="I1239" s="53"/>
      <c r="J1239" s="87"/>
      <c r="K1239" s="87"/>
    </row>
    <row r="1240" ht="15.3" customHeight="1" spans="1:11">
      <c r="A1240" s="84" t="str">
        <f t="shared" si="189"/>
        <v/>
      </c>
      <c r="B1240" s="56"/>
      <c r="C1240" s="105" t="s">
        <v>1211</v>
      </c>
      <c r="D1240" s="53">
        <f t="shared" ref="D1240:I1240" si="196">SUM(D1238,D1232,D1229,D1228,D1180,D1136,D1116,D1072,D1062,D1032,D1012,D948,D895,D787,D768,D702,D632,D506,D449,D393,D342,D252,D242,D238,D6)</f>
        <v>366708</v>
      </c>
      <c r="E1240" s="53">
        <f t="shared" si="196"/>
        <v>201438</v>
      </c>
      <c r="F1240" s="53">
        <f t="shared" si="196"/>
        <v>2524</v>
      </c>
      <c r="G1240" s="53">
        <f t="shared" si="196"/>
        <v>90753</v>
      </c>
      <c r="H1240" s="53">
        <f t="shared" si="196"/>
        <v>72193</v>
      </c>
      <c r="I1240" s="53">
        <f t="shared" si="196"/>
        <v>0</v>
      </c>
      <c r="J1240" s="87"/>
      <c r="K1240" s="87"/>
    </row>
    <row r="1241" spans="1:11">
      <c r="E1241" s="106"/>
      <c r="G1241" s="106"/>
    </row>
    <row r="1242" spans="1:11">
      <c r="E1242" s="106"/>
      <c r="G1242" s="106"/>
    </row>
    <row r="1243" spans="1:11">
      <c r="E1243" s="106"/>
      <c r="G1243" s="106"/>
    </row>
    <row r="1244" spans="1:11">
      <c r="E1244" s="106"/>
      <c r="G1244" s="106"/>
    </row>
    <row r="1245" spans="1:11">
      <c r="E1245" s="106"/>
      <c r="G1245" s="106"/>
    </row>
    <row r="1246" spans="1:11">
      <c r="E1246" s="106"/>
      <c r="G1246" s="106"/>
    </row>
    <row r="1247" spans="1:11">
      <c r="E1247" s="106"/>
      <c r="G1247" s="106"/>
    </row>
    <row r="1248" spans="1:11">
      <c r="E1248" s="106"/>
      <c r="G1248" s="106"/>
    </row>
    <row r="1249" spans="5:7">
      <c r="E1249" s="106"/>
      <c r="G1249" s="106"/>
    </row>
    <row r="1250" spans="5:7">
      <c r="E1250" s="106"/>
      <c r="G1250" s="106"/>
    </row>
    <row r="1251" spans="5:7">
      <c r="E1251" s="106"/>
      <c r="G1251" s="106"/>
    </row>
    <row r="1252" spans="5:7">
      <c r="E1252" s="106"/>
      <c r="G1252" s="106"/>
    </row>
    <row r="1253" spans="5:7">
      <c r="E1253" s="106"/>
      <c r="G1253" s="106"/>
    </row>
    <row r="1254" spans="5:7">
      <c r="E1254" s="106"/>
      <c r="G1254" s="106"/>
    </row>
    <row r="1255" spans="5:7">
      <c r="E1255" s="106"/>
      <c r="G1255" s="106"/>
    </row>
    <row r="1256" spans="5:7">
      <c r="E1256" s="106"/>
      <c r="G1256" s="106"/>
    </row>
    <row r="1257" spans="5:7">
      <c r="E1257" s="106"/>
      <c r="G1257" s="106"/>
    </row>
    <row r="1258" spans="5:7">
      <c r="G1258" s="106"/>
    </row>
  </sheetData>
  <autoFilter xmlns:etc="http://www.wps.cn/officeDocument/2017/etCustomData" ref="A4:W1240" etc:filterBottomFollowUsedRange="0">
    <extLst/>
  </autoFilter>
  <mergeCells count="9">
    <mergeCell ref="B2:K2"/>
    <mergeCell ref="B4:C4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1.37777777777778" right="0.786805555555556" top="0.747916666666667" bottom="0.747916666666667" header="0.5" footer="0.5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表1-1</vt:lpstr>
      <vt:lpstr>表1-2</vt:lpstr>
      <vt:lpstr>表1－3</vt:lpstr>
      <vt:lpstr>表1-4</vt:lpstr>
      <vt:lpstr>表1-5</vt:lpstr>
      <vt:lpstr>表2－1</vt:lpstr>
      <vt:lpstr>表2-2</vt:lpstr>
      <vt:lpstr>表2－3</vt:lpstr>
      <vt:lpstr>表2-4</vt:lpstr>
      <vt:lpstr>表2-5</vt:lpstr>
      <vt:lpstr>表2-6</vt:lpstr>
      <vt:lpstr>表3</vt:lpstr>
      <vt:lpstr>表2-7</vt:lpstr>
      <vt:lpstr>表2-7（基本）</vt:lpstr>
      <vt:lpstr>表2-8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沐栗</cp:lastModifiedBy>
  <cp:revision>1</cp:revision>
  <dcterms:created xsi:type="dcterms:W3CDTF">2006-02-14T05:15:00Z</dcterms:created>
  <cp:lastPrinted>2020-01-01T14:11:00Z</cp:lastPrinted>
  <dcterms:modified xsi:type="dcterms:W3CDTF">2026-03-11T08:26:27Z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A9ECDABA5C72467BB9B63B05A8BAA2DA</vt:lpwstr>
  </property>
  <property fmtid="{D5CDD505-2E9C-101B-9397-08002B2CF9AE}" pid="4" name="CalculationRule">
    <vt:i4>0</vt:i4>
  </property>
</Properties>
</file>