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78" activeTab="8"/>
  </bookViews>
  <sheets>
    <sheet name="2021预计执行" sheetId="15" r:id="rId1"/>
    <sheet name="预算总表" sheetId="4" r:id="rId2"/>
    <sheet name="收支草案" sheetId="16" r:id="rId3"/>
    <sheet name="居民养老" sheetId="6" r:id="rId4"/>
    <sheet name="机关养老" sheetId="7" r:id="rId5"/>
    <sheet name="工伤" sheetId="10" r:id="rId6"/>
    <sheet name="失业" sheetId="17" r:id="rId7"/>
    <sheet name="基本养老保险基础资料表" sheetId="12" r:id="rId8"/>
    <sheet name="失业工伤基础资料表" sheetId="14" r:id="rId9"/>
  </sheets>
  <calcPr calcId="144525"/>
</workbook>
</file>

<file path=xl/sharedStrings.xml><?xml version="1.0" encoding="utf-8"?>
<sst xmlns="http://schemas.openxmlformats.org/spreadsheetml/2006/main" count="477" uniqueCount="233">
  <si>
    <t>表4-1</t>
  </si>
  <si>
    <t>2021年社会保险基金预计执行总表</t>
  </si>
  <si>
    <t>单位：万元</t>
  </si>
  <si>
    <t>项        目</t>
  </si>
  <si>
    <t>合计</t>
  </si>
  <si>
    <t>城乡居民基本养老保险基金</t>
  </si>
  <si>
    <t>机关事业单位基本养老保险基金</t>
  </si>
  <si>
    <t>工伤保险基金</t>
  </si>
  <si>
    <t>失业保险基金</t>
  </si>
  <si>
    <t>一、上年结余</t>
  </si>
  <si>
    <t>二、收入</t>
  </si>
  <si>
    <t xml:space="preserve">     1、保险费收入</t>
  </si>
  <si>
    <t xml:space="preserve">     2、财政补贴收入</t>
  </si>
  <si>
    <t xml:space="preserve">     3、利息收入</t>
  </si>
  <si>
    <t xml:space="preserve">     4、委托投资收益</t>
  </si>
  <si>
    <t xml:space="preserve">     5、转移收入</t>
  </si>
  <si>
    <t xml:space="preserve">     6、其他收入</t>
  </si>
  <si>
    <t xml:space="preserve">     7、中央调剂资金收入（省级专用）</t>
  </si>
  <si>
    <t xml:space="preserve">     8、中央调剂基金收入（中央专用)</t>
  </si>
  <si>
    <t xml:space="preserve">     9、上级补助收入</t>
  </si>
  <si>
    <t>三、支出</t>
  </si>
  <si>
    <t xml:space="preserve">     1、社会保险待遇支出</t>
  </si>
  <si>
    <t xml:space="preserve">     2、其他支出</t>
  </si>
  <si>
    <t xml:space="preserve">     3、转移支出</t>
  </si>
  <si>
    <t xml:space="preserve">     4、中央调剂基金支出（中央专用）</t>
  </si>
  <si>
    <t xml:space="preserve">     5、中央调剂资金支出（省级专用）</t>
  </si>
  <si>
    <t xml:space="preserve">     6、稳定岗位补贴支出</t>
  </si>
  <si>
    <t xml:space="preserve">     7、上解上级支出</t>
  </si>
  <si>
    <t>三、本年收支结余</t>
  </si>
  <si>
    <t>四、年末滚存结余</t>
  </si>
  <si>
    <t>表4-2</t>
  </si>
  <si>
    <t>2022年社会保险基金预算总表</t>
  </si>
  <si>
    <t>单位：元</t>
  </si>
  <si>
    <t>城乡居民基本
养老保险基金</t>
  </si>
  <si>
    <t>上年结余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</si>
  <si>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</si>
  <si>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</si>
  <si>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</si>
  <si>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</si>
  <si>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</si>
  <si>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</si>
  <si>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</si>
  <si>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7.中央调剂资金收入（省级专用）</t>
  </si>
  <si>
    <t xml:space="preserve">         8.中央调剂基金收入（中央专用)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</si>
  <si>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</si>
  <si>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</si>
  <si>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</si>
  <si>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</si>
  <si>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4.中央调剂基金支出（中央专用）</t>
  </si>
  <si>
    <t xml:space="preserve">         5.中央调剂资金支出（省级专用）</t>
  </si>
  <si>
    <t>表4-3</t>
  </si>
  <si>
    <t>2022年社会保险基金预算收支草案表</t>
  </si>
  <si>
    <t>收        入</t>
  </si>
  <si>
    <t>支        出</t>
  </si>
  <si>
    <t>项     目</t>
  </si>
  <si>
    <t>2021年执行数</t>
  </si>
  <si>
    <t>2022年预算数</t>
  </si>
  <si>
    <t>项      目</t>
  </si>
  <si>
    <t>一、城乡居民基本养老保险基金收入</t>
  </si>
  <si>
    <t>一、城乡居民基本养老保险基金支出</t>
  </si>
  <si>
    <t>二、机关事业单位基本养老保险基金收入</t>
  </si>
  <si>
    <t>二、机关事业单位基本养老保险基金支出</t>
  </si>
  <si>
    <t>三、工伤保险基金收入</t>
  </si>
  <si>
    <t>三、工伤保险基金支出</t>
  </si>
  <si>
    <t>四、失业保险基金收入</t>
  </si>
  <si>
    <t>社会保险基金预算收入合计</t>
  </si>
  <si>
    <t>社会保险基金预算支出合计</t>
  </si>
  <si>
    <t xml:space="preserve">        上年结余</t>
  </si>
  <si>
    <t xml:space="preserve">        上解上级支出</t>
  </si>
  <si>
    <t xml:space="preserve">        上级补助收入</t>
  </si>
  <si>
    <t xml:space="preserve">        年终结余</t>
  </si>
  <si>
    <t>社会保险基金预算收入总计</t>
  </si>
  <si>
    <t>社会保险基金预算支出总计</t>
  </si>
  <si>
    <t>七、本年收入小计</t>
  </si>
  <si>
    <t>六、本年支出小计</t>
  </si>
  <si>
    <t>八、本年收入小计</t>
  </si>
  <si>
    <t>四、本年支出小计</t>
  </si>
  <si>
    <t>五、本年收入小计</t>
  </si>
  <si>
    <t>五、本年支出小计</t>
  </si>
  <si>
    <t>六、本年收入小计</t>
  </si>
  <si>
    <t>十、本年支出小计</t>
  </si>
  <si>
    <t>八、上级补助收入</t>
  </si>
  <si>
    <t>七、补助下级支出</t>
  </si>
  <si>
    <t>七、下级上解收入</t>
  </si>
  <si>
    <t>七、上解上级支出</t>
  </si>
  <si>
    <t>八、下级上解收入</t>
  </si>
  <si>
    <t>十二、上解上级支出</t>
  </si>
  <si>
    <t>九、下级上解收入</t>
  </si>
  <si>
    <t>八、上解上级支出</t>
  </si>
  <si>
    <t>十一、上年结余</t>
  </si>
  <si>
    <t>十一、年末滚存结余</t>
  </si>
  <si>
    <t>十二、上年结余</t>
  </si>
  <si>
    <t>九、年末滚存结余</t>
  </si>
  <si>
    <t>九、上年结余</t>
  </si>
  <si>
    <t>十、年末滚存结余</t>
  </si>
  <si>
    <t>十、上年结余</t>
  </si>
  <si>
    <t>十五、年末滚存结余</t>
  </si>
  <si>
    <t>表4-4</t>
  </si>
  <si>
    <t>2022年城乡居民基本养老保险基金预算表</t>
  </si>
  <si>
    <t>一、个人缴费收入</t>
  </si>
  <si>
    <t>一、基础养老金支出</t>
  </si>
  <si>
    <t xml:space="preserve">    其中：财政为困难人员代缴收入</t>
  </si>
  <si>
    <t>二、个人账户养老金支出</t>
  </si>
  <si>
    <t>二、财政补贴收入</t>
  </si>
  <si>
    <t>三、丧葬补助金支出</t>
  </si>
  <si>
    <t xml:space="preserve">    其中：财政对基础养老金的补贴</t>
  </si>
  <si>
    <t>四、转移支出</t>
  </si>
  <si>
    <t xml:space="preserve">          财政对个人缴费的补贴</t>
  </si>
  <si>
    <t>五、其他支出</t>
  </si>
  <si>
    <t>三、集体补助收入</t>
  </si>
  <si>
    <t>×</t>
  </si>
  <si>
    <t>四、利息收入</t>
  </si>
  <si>
    <t>五、委托投资收益</t>
  </si>
  <si>
    <t>六、转移收入</t>
  </si>
  <si>
    <t>七、其他收入</t>
  </si>
  <si>
    <t>九、上级补助收入</t>
  </si>
  <si>
    <t>十、下级上解收入</t>
  </si>
  <si>
    <t>十一、本年收入合计</t>
  </si>
  <si>
    <t>九、本年支出合计</t>
  </si>
  <si>
    <t>十、本年收支结余</t>
  </si>
  <si>
    <t>总        计</t>
  </si>
  <si>
    <t>表4-5</t>
  </si>
  <si>
    <t>2022年机关事业单位基本养老保险基金预算表</t>
  </si>
  <si>
    <t>一、基本养老保险费收入</t>
  </si>
  <si>
    <t>一、基本养老金支出</t>
  </si>
  <si>
    <t>二、转移支出</t>
  </si>
  <si>
    <t xml:space="preserve">    其中：地方财政补贴</t>
  </si>
  <si>
    <t>三、其他支出</t>
  </si>
  <si>
    <t>三、利息收入</t>
  </si>
  <si>
    <t>四、转移收入</t>
  </si>
  <si>
    <t>五、其他收入</t>
  </si>
  <si>
    <t xml:space="preserve">    其中：滞纳金</t>
  </si>
  <si>
    <t>七、上级补助收入</t>
  </si>
  <si>
    <t>五、补助下级支出</t>
  </si>
  <si>
    <t>六、上解上级支出</t>
  </si>
  <si>
    <t>九、本年收入合计</t>
  </si>
  <si>
    <t>七、本年支出合计</t>
  </si>
  <si>
    <t>八、本年收支结余</t>
  </si>
  <si>
    <t>表4-6</t>
  </si>
  <si>
    <t>2022年工伤保险基金预算表</t>
  </si>
  <si>
    <t>一、工伤保险费收入</t>
  </si>
  <si>
    <t>一、工伤保险待遇支出</t>
  </si>
  <si>
    <t>　　其中：医疗待遇支出</t>
  </si>
  <si>
    <t>二、劳动能力鉴定支出</t>
  </si>
  <si>
    <t>四、其他收入</t>
  </si>
  <si>
    <t>三、工伤预防费用支出</t>
  </si>
  <si>
    <t>四、其他支出</t>
  </si>
  <si>
    <t>六、上级补助收入</t>
  </si>
  <si>
    <t>六、补助下级支出</t>
  </si>
  <si>
    <t>八、本年收入合计</t>
  </si>
  <si>
    <t>八、本年支出合计</t>
  </si>
  <si>
    <t>九、本年收支结余</t>
  </si>
  <si>
    <t>表4-7</t>
  </si>
  <si>
    <t>2022年失业保险基金预算表</t>
  </si>
  <si>
    <t>一、失业保险费收入</t>
  </si>
  <si>
    <t>一、失业保险金支出</t>
  </si>
  <si>
    <t xml:space="preserve">二、基本医疗保险费支出 </t>
  </si>
  <si>
    <t>三、丧葬补助金和抚恤金支出</t>
  </si>
  <si>
    <t>四、职业培训和职业介绍补贴支出</t>
  </si>
  <si>
    <t>五、其他费用支出</t>
  </si>
  <si>
    <t>六、稳定岗位补贴支出</t>
  </si>
  <si>
    <t>七、技能提升补贴支出</t>
  </si>
  <si>
    <t>八、转移支出</t>
  </si>
  <si>
    <t>九、其他支出</t>
  </si>
  <si>
    <t xml:space="preserve">    其中：失业补助金支出</t>
  </si>
  <si>
    <t xml:space="preserve">          临时生活补助支出</t>
  </si>
  <si>
    <t>十一、补助下级支出</t>
  </si>
  <si>
    <t>十三、本年支出合计</t>
  </si>
  <si>
    <t>十四、本年收支结余</t>
  </si>
  <si>
    <t>附01表</t>
  </si>
  <si>
    <t>2022年基本养老保险基础资料表</t>
  </si>
  <si>
    <t>社预附01表</t>
  </si>
  <si>
    <t>单位</t>
  </si>
  <si>
    <t>一、企业职工基本养老保险</t>
  </si>
  <si>
    <t xml:space="preserve">       (1)上年末累计欠费</t>
  </si>
  <si>
    <t>元</t>
  </si>
  <si>
    <t xml:space="preserve">   (一)参保人数</t>
  </si>
  <si>
    <t>人</t>
  </si>
  <si>
    <t xml:space="preserve">       (2)本年补缴以前年度欠费</t>
  </si>
  <si>
    <t>　     1.在职职工</t>
  </si>
  <si>
    <t xml:space="preserve">       (3)本年新增欠费</t>
  </si>
  <si>
    <t xml:space="preserve">         其中：个人身份参保</t>
  </si>
  <si>
    <t xml:space="preserve">       (4)年末累计欠费</t>
  </si>
  <si>
    <t>　   　2.离休人员</t>
  </si>
  <si>
    <t xml:space="preserve">     3.本年预缴以后年度基本养老保险费</t>
  </si>
  <si>
    <t xml:space="preserve">       3.退休、退职人员</t>
  </si>
  <si>
    <t xml:space="preserve">     4.一次性补缴以前年度基本养老保险费</t>
  </si>
  <si>
    <t xml:space="preserve">        (1)当年新增退休退职人员</t>
  </si>
  <si>
    <t>二、城乡居民基本养老保险</t>
  </si>
  <si>
    <t xml:space="preserve"> 　     (2)当年死亡退休退职人员</t>
  </si>
  <si>
    <t xml:space="preserve">   (一)16－59周岁参保缴费人数</t>
  </si>
  <si>
    <t xml:space="preserve">   (二)缴费人数</t>
  </si>
  <si>
    <t xml:space="preserve">   (二)实际领取待遇人员</t>
  </si>
  <si>
    <t xml:space="preserve">       其中：个人身份缴费</t>
  </si>
  <si>
    <t xml:space="preserve">   (三)人均缴费水平</t>
  </si>
  <si>
    <t>元/年</t>
  </si>
  <si>
    <t xml:space="preserve">   (三)缴费基数总额</t>
  </si>
  <si>
    <t xml:space="preserve">   (四)人均财政对缴费补贴水平</t>
  </si>
  <si>
    <t>　　   1.单位</t>
  </si>
  <si>
    <t>三、机关事业单位基本养老保险</t>
  </si>
  <si>
    <t>　   　2.个人</t>
  </si>
  <si>
    <t xml:space="preserve">         其中：个人身份缴费基数总额</t>
  </si>
  <si>
    <t>　      1.在职职工</t>
  </si>
  <si>
    <t xml:space="preserve">   (四)缴费费率</t>
  </si>
  <si>
    <t>%</t>
  </si>
  <si>
    <t>　    　2.退休、退职人员</t>
  </si>
  <si>
    <t xml:space="preserve">       1.单位缴费费率</t>
  </si>
  <si>
    <t xml:space="preserve">       2.职工个人缴费费率</t>
  </si>
  <si>
    <t xml:space="preserve">       3.以个人身份参保缴费费率</t>
  </si>
  <si>
    <t xml:space="preserve">   　　1.单位</t>
  </si>
  <si>
    <t>万元</t>
  </si>
  <si>
    <t xml:space="preserve">   (五)人均缴费工资基数</t>
  </si>
  <si>
    <t xml:space="preserve">   (六)保险费缴纳情况</t>
  </si>
  <si>
    <t xml:space="preserve">       1.缴纳当年基本养老保险费</t>
  </si>
  <si>
    <t xml:space="preserve">       2.欠费情况</t>
  </si>
  <si>
    <t>四、统筹地区职工平均工资</t>
  </si>
  <si>
    <t>附02表</t>
  </si>
  <si>
    <t>2022年失业保险、工伤保险基础资料表</t>
  </si>
  <si>
    <t>社预附03表</t>
  </si>
  <si>
    <t>一、失业保险</t>
  </si>
  <si>
    <t xml:space="preserve">   (八)享受稳定岗位补贴企
       业参加失业保险人数</t>
  </si>
  <si>
    <t xml:space="preserve">   (九)享受技能提升补贴人数</t>
  </si>
  <si>
    <t xml:space="preserve">       其中：农民合同制工人参保人数</t>
  </si>
  <si>
    <t>二、工伤保险</t>
  </si>
  <si>
    <t xml:space="preserve">   (二)实际缴费人数</t>
  </si>
  <si>
    <t xml:space="preserve">       1.单位</t>
  </si>
  <si>
    <t xml:space="preserve">       2.个人</t>
  </si>
  <si>
    <t xml:space="preserve">   (六)缴纳当年工伤保险费</t>
  </si>
  <si>
    <t xml:space="preserve">   (六)全年领取失业保险金人月数</t>
  </si>
  <si>
    <t>人月</t>
  </si>
  <si>
    <t xml:space="preserve">       其中：按缴费基数缴纳的工伤保险费</t>
  </si>
  <si>
    <t xml:space="preserve">   (七)代缴医疗保险人月数</t>
  </si>
  <si>
    <t xml:space="preserve">  （七)享受工伤保险待遇全年累计人数</t>
  </si>
</sst>
</file>

<file path=xl/styles.xml><?xml version="1.0" encoding="utf-8"?>
<styleSheet xmlns="http://schemas.openxmlformats.org/spreadsheetml/2006/main">
  <numFmts count="11">
    <numFmt numFmtId="176" formatCode="#,##0_ ;\-#,##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#,##0_ ;\-#,##0;;"/>
    <numFmt numFmtId="178" formatCode="#,##0.00_ "/>
    <numFmt numFmtId="179" formatCode="#,##0.00_ ;\-#,##0.00"/>
    <numFmt numFmtId="180" formatCode="#,##0.00_ ;\-#,##0.00;;"/>
    <numFmt numFmtId="181" formatCode="0.00_);[Red]\(0.00\)"/>
    <numFmt numFmtId="182" formatCode="#,##0.00_);[Red]\(#,##0.00\)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20"/>
      <color indexed="8"/>
      <name val="方正小标宋简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"/>
    </font>
    <font>
      <sz val="10"/>
      <color indexed="8"/>
      <name val="宋体"/>
      <charset val="1"/>
    </font>
    <font>
      <sz val="10"/>
      <color indexed="8"/>
      <name val="@宋体"/>
      <charset val="1"/>
    </font>
    <font>
      <sz val="10"/>
      <name val="宋体"/>
      <charset val="134"/>
    </font>
    <font>
      <b/>
      <sz val="12"/>
      <color indexed="8"/>
      <name val="宋体"/>
      <charset val="134"/>
    </font>
    <font>
      <sz val="20"/>
      <name val="方正小标宋简体"/>
      <charset val="134"/>
    </font>
    <font>
      <b/>
      <sz val="16"/>
      <color indexed="8"/>
      <name val="华文中宋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Arial Narrow"/>
      <charset val="1"/>
    </font>
    <font>
      <sz val="10"/>
      <name val="宋体"/>
      <charset val="1"/>
    </font>
    <font>
      <sz val="10"/>
      <color theme="1"/>
      <name val="宋体"/>
      <charset val="134"/>
    </font>
    <font>
      <sz val="11"/>
      <name val="黑体"/>
      <charset val="134"/>
    </font>
    <font>
      <sz val="12"/>
      <name val="Arial Narrow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2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8" fillId="6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0" borderId="0"/>
    <xf numFmtId="0" fontId="0" fillId="13" borderId="32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/>
    <xf numFmtId="0" fontId="37" fillId="0" borderId="31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43" fontId="1" fillId="0" borderId="0" applyFont="0" applyFill="0" applyBorder="0" applyAlignment="0" applyProtection="0"/>
    <xf numFmtId="0" fontId="29" fillId="7" borderId="0" applyNumberFormat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8" fillId="21" borderId="34" applyNumberFormat="0" applyAlignment="0" applyProtection="0">
      <alignment vertical="center"/>
    </xf>
    <xf numFmtId="0" fontId="39" fillId="21" borderId="30" applyNumberFormat="0" applyAlignment="0" applyProtection="0">
      <alignment vertical="center"/>
    </xf>
    <xf numFmtId="0" fontId="40" fillId="23" borderId="35" applyNumberFormat="0" applyAlignment="0" applyProtection="0">
      <alignment vertical="center"/>
    </xf>
    <xf numFmtId="0" fontId="9" fillId="0" borderId="0"/>
    <xf numFmtId="0" fontId="24" fillId="19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9" fillId="0" borderId="0"/>
    <xf numFmtId="0" fontId="24" fillId="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" fillId="0" borderId="0"/>
    <xf numFmtId="0" fontId="0" fillId="0" borderId="0"/>
    <xf numFmtId="0" fontId="24" fillId="2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0" fillId="0" borderId="0"/>
    <xf numFmtId="0" fontId="24" fillId="32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9">
    <xf numFmtId="0" fontId="0" fillId="0" borderId="0" xfId="0"/>
    <xf numFmtId="0" fontId="0" fillId="0" borderId="0" xfId="0" applyFill="1"/>
    <xf numFmtId="0" fontId="1" fillId="2" borderId="0" xfId="57" applyFont="1" applyFill="1" applyBorder="1" applyAlignment="1">
      <alignment wrapText="1"/>
    </xf>
    <xf numFmtId="0" fontId="0" fillId="2" borderId="0" xfId="0" applyFill="1"/>
    <xf numFmtId="0" fontId="2" fillId="2" borderId="0" xfId="57" applyFont="1" applyFill="1" applyBorder="1" applyAlignment="1">
      <alignment wrapText="1"/>
    </xf>
    <xf numFmtId="0" fontId="3" fillId="2" borderId="0" xfId="57" applyFont="1" applyFill="1" applyBorder="1" applyAlignment="1">
      <alignment horizontal="center" vertical="center" wrapText="1"/>
    </xf>
    <xf numFmtId="0" fontId="4" fillId="2" borderId="1" xfId="57" applyFont="1" applyFill="1" applyBorder="1" applyAlignment="1">
      <alignment vertical="center" wrapText="1"/>
    </xf>
    <xf numFmtId="0" fontId="4" fillId="2" borderId="1" xfId="57" applyFont="1" applyFill="1" applyBorder="1" applyAlignment="1">
      <alignment horizontal="center" vertical="center" wrapText="1"/>
    </xf>
    <xf numFmtId="0" fontId="5" fillId="2" borderId="0" xfId="57" applyFont="1" applyFill="1" applyBorder="1" applyAlignment="1">
      <alignment horizontal="right" vertical="center" wrapText="1"/>
    </xf>
    <xf numFmtId="49" fontId="6" fillId="0" borderId="2" xfId="57" applyNumberFormat="1" applyFont="1" applyFill="1" applyBorder="1" applyAlignment="1">
      <alignment horizontal="center" vertical="center" wrapText="1"/>
    </xf>
    <xf numFmtId="49" fontId="6" fillId="0" borderId="3" xfId="57" applyNumberFormat="1" applyFont="1" applyFill="1" applyBorder="1" applyAlignment="1">
      <alignment horizontal="center" vertical="center" wrapText="1"/>
    </xf>
    <xf numFmtId="49" fontId="6" fillId="0" borderId="4" xfId="57" applyNumberFormat="1" applyFont="1" applyFill="1" applyBorder="1" applyAlignment="1">
      <alignment horizontal="center" vertical="center" wrapText="1"/>
    </xf>
    <xf numFmtId="49" fontId="6" fillId="0" borderId="5" xfId="57" applyNumberFormat="1" applyFont="1" applyFill="1" applyBorder="1" applyAlignment="1">
      <alignment horizontal="center" vertical="center" wrapText="1"/>
    </xf>
    <xf numFmtId="49" fontId="7" fillId="0" borderId="2" xfId="57" applyNumberFormat="1" applyFont="1" applyFill="1" applyBorder="1" applyAlignment="1">
      <alignment vertical="center" wrapText="1"/>
    </xf>
    <xf numFmtId="49" fontId="7" fillId="0" borderId="2" xfId="57" applyNumberFormat="1" applyFont="1" applyFill="1" applyBorder="1" applyAlignment="1">
      <alignment horizontal="center" vertical="center" wrapText="1"/>
    </xf>
    <xf numFmtId="49" fontId="8" fillId="0" borderId="2" xfId="57" applyNumberFormat="1" applyFont="1" applyFill="1" applyBorder="1" applyAlignment="1">
      <alignment horizontal="center" vertical="center" wrapText="1"/>
    </xf>
    <xf numFmtId="49" fontId="8" fillId="0" borderId="6" xfId="57" applyNumberFormat="1" applyFont="1" applyFill="1" applyBorder="1" applyAlignment="1">
      <alignment horizontal="center" vertical="center" wrapText="1"/>
    </xf>
    <xf numFmtId="49" fontId="7" fillId="0" borderId="5" xfId="57" applyNumberFormat="1" applyFont="1" applyFill="1" applyBorder="1" applyAlignment="1">
      <alignment vertical="center" wrapText="1"/>
    </xf>
    <xf numFmtId="49" fontId="7" fillId="0" borderId="5" xfId="57" applyNumberFormat="1" applyFont="1" applyFill="1" applyBorder="1" applyAlignment="1">
      <alignment horizontal="center" vertical="center" wrapText="1"/>
    </xf>
    <xf numFmtId="176" fontId="8" fillId="0" borderId="5" xfId="57" applyNumberFormat="1" applyFont="1" applyFill="1" applyBorder="1" applyAlignment="1">
      <alignment horizontal="right" vertical="center" wrapText="1"/>
    </xf>
    <xf numFmtId="177" fontId="8" fillId="0" borderId="5" xfId="57" applyNumberFormat="1" applyFont="1" applyFill="1" applyBorder="1" applyAlignment="1">
      <alignment vertical="center" wrapText="1"/>
    </xf>
    <xf numFmtId="49" fontId="7" fillId="0" borderId="7" xfId="57" applyNumberFormat="1" applyFont="1" applyFill="1" applyBorder="1" applyAlignment="1">
      <alignment vertical="center" wrapText="1"/>
    </xf>
    <xf numFmtId="49" fontId="7" fillId="0" borderId="7" xfId="57" applyNumberFormat="1" applyFont="1" applyFill="1" applyBorder="1" applyAlignment="1">
      <alignment horizontal="center" vertical="center" wrapText="1"/>
    </xf>
    <xf numFmtId="176" fontId="8" fillId="0" borderId="7" xfId="57" applyNumberFormat="1" applyFont="1" applyFill="1" applyBorder="1" applyAlignment="1">
      <alignment horizontal="right" vertical="center" wrapText="1"/>
    </xf>
    <xf numFmtId="176" fontId="8" fillId="0" borderId="8" xfId="57" applyNumberFormat="1" applyFont="1" applyFill="1" applyBorder="1" applyAlignment="1">
      <alignment horizontal="right" vertical="center" wrapText="1"/>
    </xf>
    <xf numFmtId="0" fontId="7" fillId="0" borderId="5" xfId="57" applyFont="1" applyFill="1" applyBorder="1" applyAlignment="1">
      <alignment vertical="center" wrapText="1"/>
    </xf>
    <xf numFmtId="0" fontId="7" fillId="0" borderId="5" xfId="57" applyFont="1" applyFill="1" applyBorder="1" applyAlignment="1">
      <alignment horizontal="center" vertical="center" wrapText="1"/>
    </xf>
    <xf numFmtId="49" fontId="7" fillId="0" borderId="5" xfId="57" applyNumberFormat="1" applyFont="1" applyFill="1" applyBorder="1" applyAlignment="1">
      <alignment horizontal="left" vertical="center" wrapText="1"/>
    </xf>
    <xf numFmtId="49" fontId="8" fillId="0" borderId="5" xfId="57" applyNumberFormat="1" applyFont="1" applyFill="1" applyBorder="1" applyAlignment="1">
      <alignment horizontal="center" vertical="center" wrapText="1"/>
    </xf>
    <xf numFmtId="178" fontId="9" fillId="0" borderId="5" xfId="57" applyNumberFormat="1" applyFont="1" applyFill="1" applyBorder="1" applyAlignment="1">
      <alignment vertical="center" wrapText="1"/>
    </xf>
    <xf numFmtId="179" fontId="8" fillId="0" borderId="5" xfId="57" applyNumberFormat="1" applyFont="1" applyFill="1" applyBorder="1" applyAlignment="1">
      <alignment horizontal="right" vertical="center" wrapText="1"/>
    </xf>
    <xf numFmtId="177" fontId="8" fillId="0" borderId="5" xfId="57" applyNumberFormat="1" applyFont="1" applyFill="1" applyBorder="1" applyAlignment="1">
      <alignment horizontal="right" vertical="center" wrapText="1"/>
    </xf>
    <xf numFmtId="0" fontId="4" fillId="2" borderId="0" xfId="57" applyFont="1" applyFill="1" applyBorder="1" applyAlignment="1">
      <alignment vertical="center" wrapText="1"/>
    </xf>
    <xf numFmtId="0" fontId="4" fillId="2" borderId="0" xfId="57" applyFont="1" applyFill="1" applyBorder="1" applyAlignment="1">
      <alignment horizontal="center" vertical="center" wrapText="1"/>
    </xf>
    <xf numFmtId="0" fontId="4" fillId="2" borderId="0" xfId="57" applyFont="1" applyFill="1" applyBorder="1" applyAlignment="1">
      <alignment horizontal="right" vertical="center" wrapText="1"/>
    </xf>
    <xf numFmtId="0" fontId="1" fillId="2" borderId="0" xfId="57" applyFont="1" applyFill="1" applyBorder="1" applyAlignment="1">
      <alignment horizontal="right" wrapText="1"/>
    </xf>
    <xf numFmtId="0" fontId="3" fillId="2" borderId="0" xfId="57" applyFont="1" applyFill="1" applyBorder="1" applyAlignment="1">
      <alignment horizontal="right" vertical="center" wrapText="1"/>
    </xf>
    <xf numFmtId="0" fontId="5" fillId="2" borderId="0" xfId="57" applyFont="1" applyFill="1" applyBorder="1" applyAlignment="1">
      <alignment vertical="center" wrapText="1"/>
    </xf>
    <xf numFmtId="0" fontId="5" fillId="2" borderId="0" xfId="57" applyFont="1" applyFill="1" applyBorder="1" applyAlignment="1">
      <alignment horizontal="center" vertical="center" wrapText="1"/>
    </xf>
    <xf numFmtId="0" fontId="5" fillId="2" borderId="5" xfId="57" applyFont="1" applyFill="1" applyBorder="1" applyAlignment="1">
      <alignment horizontal="center" vertical="center" wrapText="1"/>
    </xf>
    <xf numFmtId="0" fontId="5" fillId="2" borderId="5" xfId="57" applyFont="1" applyFill="1" applyBorder="1" applyAlignment="1">
      <alignment horizontal="right" vertical="center" wrapText="1"/>
    </xf>
    <xf numFmtId="0" fontId="5" fillId="2" borderId="5" xfId="57" applyFont="1" applyFill="1" applyBorder="1" applyAlignment="1">
      <alignment horizontal="left" vertical="center" wrapText="1"/>
    </xf>
    <xf numFmtId="177" fontId="5" fillId="2" borderId="5" xfId="57" applyNumberFormat="1" applyFont="1" applyFill="1" applyBorder="1" applyAlignment="1">
      <alignment horizontal="right" vertical="center" wrapText="1"/>
    </xf>
    <xf numFmtId="180" fontId="5" fillId="2" borderId="5" xfId="57" applyNumberFormat="1" applyFont="1" applyFill="1" applyBorder="1" applyAlignment="1">
      <alignment horizontal="right" vertical="center" wrapText="1"/>
    </xf>
    <xf numFmtId="0" fontId="5" fillId="2" borderId="5" xfId="57" applyFont="1" applyFill="1" applyBorder="1" applyAlignment="1">
      <alignment vertical="center" wrapText="1"/>
    </xf>
    <xf numFmtId="181" fontId="5" fillId="2" borderId="5" xfId="57" applyNumberFormat="1" applyFont="1" applyFill="1" applyBorder="1" applyAlignment="1">
      <alignment horizontal="right" vertical="center" wrapText="1"/>
    </xf>
    <xf numFmtId="180" fontId="5" fillId="2" borderId="5" xfId="57" applyNumberFormat="1" applyFont="1" applyFill="1" applyBorder="1" applyAlignment="1">
      <alignment horizontal="center" vertical="center" wrapText="1"/>
    </xf>
    <xf numFmtId="0" fontId="2" fillId="0" borderId="0" xfId="57" applyFont="1" applyFill="1" applyBorder="1"/>
    <xf numFmtId="0" fontId="1" fillId="0" borderId="0" xfId="57" applyFont="1" applyFill="1" applyBorder="1"/>
    <xf numFmtId="0" fontId="3" fillId="0" borderId="0" xfId="57" applyFont="1" applyFill="1" applyBorder="1" applyAlignment="1">
      <alignment horizontal="center" vertical="center"/>
    </xf>
    <xf numFmtId="0" fontId="4" fillId="0" borderId="0" xfId="57" applyFont="1" applyFill="1" applyBorder="1" applyAlignment="1">
      <alignment horizontal="center" vertical="center"/>
    </xf>
    <xf numFmtId="0" fontId="4" fillId="0" borderId="0" xfId="57" applyFont="1" applyFill="1" applyBorder="1" applyAlignment="1">
      <alignment horizontal="right" vertical="center"/>
    </xf>
    <xf numFmtId="0" fontId="5" fillId="0" borderId="0" xfId="57" applyFont="1" applyFill="1" applyBorder="1" applyAlignment="1">
      <alignment vertical="center"/>
    </xf>
    <xf numFmtId="0" fontId="5" fillId="0" borderId="0" xfId="57" applyFont="1" applyFill="1" applyBorder="1" applyAlignment="1">
      <alignment horizontal="right" vertical="center"/>
    </xf>
    <xf numFmtId="178" fontId="6" fillId="0" borderId="5" xfId="57" applyNumberFormat="1" applyFont="1" applyFill="1" applyBorder="1" applyAlignment="1">
      <alignment horizontal="center" vertical="center"/>
    </xf>
    <xf numFmtId="178" fontId="7" fillId="0" borderId="5" xfId="57" applyNumberFormat="1" applyFont="1" applyFill="1" applyBorder="1" applyAlignment="1">
      <alignment vertical="center"/>
    </xf>
    <xf numFmtId="178" fontId="9" fillId="0" borderId="5" xfId="57" applyNumberFormat="1" applyFont="1" applyFill="1" applyBorder="1" applyAlignment="1">
      <alignment vertical="center"/>
    </xf>
    <xf numFmtId="178" fontId="7" fillId="0" borderId="5" xfId="57" applyNumberFormat="1" applyFont="1" applyFill="1" applyBorder="1" applyAlignment="1">
      <alignment horizontal="center" vertical="center"/>
    </xf>
    <xf numFmtId="178" fontId="7" fillId="0" borderId="5" xfId="57" applyNumberFormat="1" applyFont="1" applyFill="1" applyBorder="1" applyAlignment="1">
      <alignment horizontal="left" vertical="center"/>
    </xf>
    <xf numFmtId="178" fontId="7" fillId="0" borderId="5" xfId="57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10" fillId="0" borderId="0" xfId="57" applyFont="1" applyFill="1" applyBorder="1" applyAlignment="1">
      <alignment horizontal="center" vertical="center"/>
    </xf>
    <xf numFmtId="0" fontId="5" fillId="0" borderId="1" xfId="57" applyFont="1" applyFill="1" applyBorder="1" applyAlignment="1">
      <alignment vertical="center"/>
    </xf>
    <xf numFmtId="0" fontId="5" fillId="0" borderId="1" xfId="57" applyFont="1" applyFill="1" applyBorder="1" applyAlignment="1">
      <alignment horizontal="right" vertical="center"/>
    </xf>
    <xf numFmtId="178" fontId="6" fillId="0" borderId="2" xfId="57" applyNumberFormat="1" applyFont="1" applyFill="1" applyBorder="1" applyAlignment="1">
      <alignment horizontal="center" vertical="center"/>
    </xf>
    <xf numFmtId="178" fontId="7" fillId="0" borderId="2" xfId="57" applyNumberFormat="1" applyFont="1" applyFill="1" applyBorder="1" applyAlignment="1">
      <alignment vertical="center"/>
    </xf>
    <xf numFmtId="178" fontId="7" fillId="0" borderId="7" xfId="57" applyNumberFormat="1" applyFont="1" applyFill="1" applyBorder="1" applyAlignment="1">
      <alignment vertical="center"/>
    </xf>
    <xf numFmtId="178" fontId="7" fillId="0" borderId="9" xfId="57" applyNumberFormat="1" applyFont="1" applyFill="1" applyBorder="1" applyAlignment="1">
      <alignment vertical="center"/>
    </xf>
    <xf numFmtId="178" fontId="7" fillId="0" borderId="9" xfId="57" applyNumberFormat="1" applyFont="1" applyFill="1" applyBorder="1" applyAlignment="1">
      <alignment horizontal="right" vertical="center"/>
    </xf>
    <xf numFmtId="178" fontId="7" fillId="0" borderId="10" xfId="57" applyNumberFormat="1" applyFont="1" applyFill="1" applyBorder="1" applyAlignment="1">
      <alignment vertical="center"/>
    </xf>
    <xf numFmtId="178" fontId="7" fillId="0" borderId="2" xfId="57" applyNumberFormat="1" applyFont="1" applyFill="1" applyBorder="1" applyAlignment="1">
      <alignment horizontal="right" vertical="center"/>
    </xf>
    <xf numFmtId="178" fontId="7" fillId="0" borderId="11" xfId="57" applyNumberFormat="1" applyFont="1" applyFill="1" applyBorder="1" applyAlignment="1">
      <alignment vertical="center"/>
    </xf>
    <xf numFmtId="178" fontId="7" fillId="0" borderId="2" xfId="57" applyNumberFormat="1" applyFont="1" applyFill="1" applyBorder="1" applyAlignment="1">
      <alignment horizontal="center" vertical="center"/>
    </xf>
    <xf numFmtId="178" fontId="7" fillId="0" borderId="11" xfId="57" applyNumberFormat="1" applyFont="1" applyFill="1" applyBorder="1" applyAlignment="1">
      <alignment horizontal="right" vertical="center"/>
    </xf>
    <xf numFmtId="178" fontId="7" fillId="0" borderId="11" xfId="57" applyNumberFormat="1" applyFont="1" applyFill="1" applyBorder="1" applyAlignment="1">
      <alignment horizontal="center" vertical="center"/>
    </xf>
    <xf numFmtId="0" fontId="4" fillId="0" borderId="0" xfId="57" applyFont="1" applyFill="1" applyBorder="1" applyAlignment="1">
      <alignment vertical="center"/>
    </xf>
    <xf numFmtId="49" fontId="4" fillId="0" borderId="0" xfId="57" applyNumberFormat="1" applyFont="1" applyFill="1" applyBorder="1" applyAlignment="1">
      <alignment vertical="center"/>
    </xf>
    <xf numFmtId="178" fontId="0" fillId="0" borderId="0" xfId="57" applyNumberFormat="1" applyFont="1" applyFill="1" applyAlignment="1">
      <alignment vertical="center"/>
    </xf>
    <xf numFmtId="0" fontId="1" fillId="0" borderId="0" xfId="57" applyFont="1" applyFill="1" applyBorder="1" applyAlignment="1">
      <alignment horizontal="left"/>
    </xf>
    <xf numFmtId="0" fontId="1" fillId="0" borderId="0" xfId="57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2" fillId="0" borderId="0" xfId="57" applyFont="1" applyFill="1" applyBorder="1" applyAlignment="1">
      <alignment horizontal="left"/>
    </xf>
    <xf numFmtId="0" fontId="11" fillId="0" borderId="0" xfId="57" applyFont="1" applyFill="1" applyBorder="1" applyAlignment="1">
      <alignment horizontal="center"/>
    </xf>
    <xf numFmtId="0" fontId="12" fillId="0" borderId="0" xfId="57" applyFont="1" applyFill="1" applyBorder="1" applyAlignment="1">
      <alignment horizontal="left" vertical="center"/>
    </xf>
    <xf numFmtId="0" fontId="12" fillId="0" borderId="0" xfId="57" applyFont="1" applyFill="1" applyBorder="1" applyAlignment="1">
      <alignment horizontal="right" vertical="center"/>
    </xf>
    <xf numFmtId="0" fontId="5" fillId="0" borderId="12" xfId="57" applyFont="1" applyFill="1" applyBorder="1" applyAlignment="1">
      <alignment horizontal="left" vertical="center"/>
    </xf>
    <xf numFmtId="0" fontId="5" fillId="0" borderId="12" xfId="57" applyFont="1" applyFill="1" applyBorder="1" applyAlignment="1">
      <alignment horizontal="right" vertical="center"/>
    </xf>
    <xf numFmtId="0" fontId="9" fillId="0" borderId="12" xfId="57" applyFont="1" applyFill="1" applyBorder="1" applyAlignment="1">
      <alignment horizontal="right"/>
    </xf>
    <xf numFmtId="178" fontId="7" fillId="0" borderId="13" xfId="57" applyNumberFormat="1" applyFont="1" applyFill="1" applyBorder="1" applyAlignment="1">
      <alignment vertical="center"/>
    </xf>
    <xf numFmtId="178" fontId="7" fillId="0" borderId="14" xfId="57" applyNumberFormat="1" applyFont="1" applyFill="1" applyBorder="1" applyAlignment="1">
      <alignment vertical="center"/>
    </xf>
    <xf numFmtId="178" fontId="7" fillId="0" borderId="14" xfId="57" applyNumberFormat="1" applyFont="1" applyFill="1" applyBorder="1" applyAlignment="1">
      <alignment horizontal="left" vertical="center"/>
    </xf>
    <xf numFmtId="178" fontId="7" fillId="0" borderId="15" xfId="57" applyNumberFormat="1" applyFont="1" applyFill="1" applyBorder="1" applyAlignment="1">
      <alignment horizontal="right" vertical="center"/>
    </xf>
    <xf numFmtId="178" fontId="7" fillId="0" borderId="16" xfId="57" applyNumberFormat="1" applyFont="1" applyFill="1" applyBorder="1" applyAlignment="1">
      <alignment horizontal="right" vertical="center"/>
    </xf>
    <xf numFmtId="178" fontId="7" fillId="0" borderId="16" xfId="57" applyNumberFormat="1" applyFont="1" applyFill="1" applyBorder="1" applyAlignment="1">
      <alignment horizontal="center" vertical="center"/>
    </xf>
    <xf numFmtId="178" fontId="7" fillId="0" borderId="17" xfId="57" applyNumberFormat="1" applyFont="1" applyFill="1" applyBorder="1" applyAlignment="1">
      <alignment horizontal="center" vertical="center"/>
    </xf>
    <xf numFmtId="178" fontId="7" fillId="0" borderId="8" xfId="57" applyNumberFormat="1" applyFont="1" applyFill="1" applyBorder="1" applyAlignment="1">
      <alignment horizontal="right" vertical="center"/>
    </xf>
    <xf numFmtId="178" fontId="7" fillId="0" borderId="18" xfId="57" applyNumberFormat="1" applyFont="1" applyFill="1" applyBorder="1" applyAlignment="1">
      <alignment horizontal="right" vertical="center"/>
    </xf>
    <xf numFmtId="178" fontId="7" fillId="0" borderId="19" xfId="57" applyNumberFormat="1" applyFont="1" applyFill="1" applyBorder="1" applyAlignment="1">
      <alignment horizontal="right" vertical="center"/>
    </xf>
    <xf numFmtId="178" fontId="7" fillId="0" borderId="14" xfId="57" applyNumberFormat="1" applyFont="1" applyFill="1" applyBorder="1" applyAlignment="1">
      <alignment horizontal="right" vertical="center"/>
    </xf>
    <xf numFmtId="178" fontId="7" fillId="0" borderId="20" xfId="57" applyNumberFormat="1" applyFont="1" applyFill="1" applyBorder="1" applyAlignment="1">
      <alignment horizontal="right" vertical="center"/>
    </xf>
    <xf numFmtId="178" fontId="7" fillId="0" borderId="17" xfId="57" applyNumberFormat="1" applyFont="1" applyFill="1" applyBorder="1" applyAlignment="1">
      <alignment horizontal="right" vertical="center"/>
    </xf>
    <xf numFmtId="178" fontId="7" fillId="0" borderId="14" xfId="57" applyNumberFormat="1" applyFont="1" applyFill="1" applyBorder="1" applyAlignment="1">
      <alignment horizontal="center" vertical="center"/>
    </xf>
    <xf numFmtId="178" fontId="7" fillId="0" borderId="20" xfId="57" applyNumberFormat="1" applyFont="1" applyFill="1" applyBorder="1" applyAlignment="1">
      <alignment horizontal="center" vertical="center"/>
    </xf>
    <xf numFmtId="0" fontId="5" fillId="0" borderId="12" xfId="57" applyFont="1" applyFill="1" applyBorder="1" applyAlignment="1">
      <alignment vertical="center"/>
    </xf>
    <xf numFmtId="49" fontId="6" fillId="0" borderId="5" xfId="57" applyNumberFormat="1" applyFont="1" applyFill="1" applyBorder="1" applyAlignment="1">
      <alignment horizontal="center" vertical="center"/>
    </xf>
    <xf numFmtId="49" fontId="7" fillId="0" borderId="5" xfId="57" applyNumberFormat="1" applyFont="1" applyFill="1" applyBorder="1" applyAlignment="1">
      <alignment vertical="center"/>
    </xf>
    <xf numFmtId="49" fontId="7" fillId="0" borderId="5" xfId="57" applyNumberFormat="1" applyFont="1" applyFill="1" applyBorder="1" applyAlignment="1">
      <alignment horizontal="center" vertical="center"/>
    </xf>
    <xf numFmtId="182" fontId="0" fillId="0" borderId="0" xfId="0" applyNumberFormat="1" applyFont="1"/>
    <xf numFmtId="182" fontId="0" fillId="0" borderId="0" xfId="0" applyNumberFormat="1" applyFont="1" applyAlignment="1">
      <alignment horizontal="center" vertical="center"/>
    </xf>
    <xf numFmtId="182" fontId="0" fillId="0" borderId="0" xfId="0" applyNumberFormat="1" applyFont="1" applyAlignment="1">
      <alignment horizontal="right" vertical="center"/>
    </xf>
    <xf numFmtId="182" fontId="0" fillId="2" borderId="0" xfId="0" applyNumberFormat="1" applyFill="1" applyAlignment="1">
      <alignment horizontal="right"/>
    </xf>
    <xf numFmtId="182" fontId="0" fillId="2" borderId="0" xfId="0" applyNumberFormat="1" applyFill="1"/>
    <xf numFmtId="182" fontId="0" fillId="0" borderId="0" xfId="0" applyNumberFormat="1" applyAlignment="1">
      <alignment horizontal="left"/>
    </xf>
    <xf numFmtId="182" fontId="0" fillId="0" borderId="0" xfId="0" applyNumberFormat="1"/>
    <xf numFmtId="182" fontId="0" fillId="0" borderId="0" xfId="0" applyNumberFormat="1" applyAlignment="1"/>
    <xf numFmtId="182" fontId="2" fillId="0" borderId="0" xfId="47" applyNumberFormat="1" applyFont="1" applyFill="1" applyAlignment="1">
      <alignment horizontal="left" vertical="center"/>
    </xf>
    <xf numFmtId="182" fontId="2" fillId="0" borderId="0" xfId="47" applyNumberFormat="1" applyFont="1" applyFill="1" applyAlignment="1">
      <alignment vertical="center"/>
    </xf>
    <xf numFmtId="182" fontId="1" fillId="0" borderId="0" xfId="47" applyNumberFormat="1" applyFont="1" applyFill="1" applyAlignment="1">
      <alignment vertical="center"/>
    </xf>
    <xf numFmtId="182" fontId="1" fillId="0" borderId="0" xfId="47" applyNumberFormat="1" applyFont="1" applyFill="1" applyAlignment="1">
      <alignment horizontal="left" vertical="center"/>
    </xf>
    <xf numFmtId="182" fontId="11" fillId="0" borderId="0" xfId="47" applyNumberFormat="1" applyFont="1" applyFill="1" applyAlignment="1">
      <alignment horizontal="center" vertical="center"/>
    </xf>
    <xf numFmtId="182" fontId="9" fillId="0" borderId="0" xfId="47" applyNumberFormat="1" applyFont="1" applyFill="1" applyAlignment="1">
      <alignment horizontal="left" vertical="center"/>
    </xf>
    <xf numFmtId="182" fontId="13" fillId="0" borderId="0" xfId="47" applyNumberFormat="1" applyFont="1" applyFill="1" applyAlignment="1">
      <alignment vertical="center"/>
    </xf>
    <xf numFmtId="182" fontId="9" fillId="0" borderId="0" xfId="47" applyNumberFormat="1" applyFont="1" applyFill="1" applyAlignment="1">
      <alignment vertical="center"/>
    </xf>
    <xf numFmtId="182" fontId="9" fillId="0" borderId="0" xfId="47" applyNumberFormat="1" applyFont="1" applyFill="1" applyAlignment="1">
      <alignment horizontal="right" vertical="center"/>
    </xf>
    <xf numFmtId="182" fontId="14" fillId="2" borderId="5" xfId="47" applyNumberFormat="1" applyFont="1" applyFill="1" applyBorder="1" applyAlignment="1">
      <alignment horizontal="center" vertical="center" wrapText="1"/>
    </xf>
    <xf numFmtId="182" fontId="14" fillId="2" borderId="5" xfId="47" applyNumberFormat="1" applyFont="1" applyFill="1" applyBorder="1" applyAlignment="1">
      <alignment horizontal="left" vertical="center" wrapText="1"/>
    </xf>
    <xf numFmtId="182" fontId="15" fillId="0" borderId="5" xfId="0" applyNumberFormat="1" applyFont="1" applyBorder="1" applyAlignment="1">
      <alignment horizontal="right" vertical="center"/>
    </xf>
    <xf numFmtId="182" fontId="14" fillId="2" borderId="5" xfId="47" applyNumberFormat="1" applyFont="1" applyFill="1" applyBorder="1" applyAlignment="1">
      <alignment horizontal="left" vertical="center" shrinkToFit="1"/>
    </xf>
    <xf numFmtId="182" fontId="5" fillId="2" borderId="5" xfId="57" applyNumberFormat="1" applyFont="1" applyFill="1" applyBorder="1" applyAlignment="1">
      <alignment horizontal="right" vertical="center"/>
    </xf>
    <xf numFmtId="182" fontId="14" fillId="2" borderId="5" xfId="23" applyNumberFormat="1" applyFont="1" applyFill="1" applyBorder="1" applyAlignment="1">
      <alignment horizontal="right" vertical="center" wrapText="1"/>
    </xf>
    <xf numFmtId="182" fontId="14" fillId="2" borderId="5" xfId="47" applyNumberFormat="1" applyFont="1" applyFill="1" applyBorder="1" applyAlignment="1" applyProtection="1">
      <alignment horizontal="left" vertical="center" wrapText="1"/>
    </xf>
    <xf numFmtId="182" fontId="16" fillId="2" borderId="5" xfId="20" applyNumberFormat="1" applyFont="1" applyFill="1" applyBorder="1" applyAlignment="1" applyProtection="1">
      <alignment horizontal="right" vertical="center"/>
    </xf>
    <xf numFmtId="182" fontId="4" fillId="2" borderId="2" xfId="57" applyNumberFormat="1" applyFont="1" applyFill="1" applyBorder="1" applyAlignment="1">
      <alignment horizontal="left" vertical="center"/>
    </xf>
    <xf numFmtId="182" fontId="4" fillId="2" borderId="2" xfId="57" applyNumberFormat="1" applyFont="1" applyFill="1" applyBorder="1" applyAlignment="1">
      <alignment horizontal="right" vertical="center"/>
    </xf>
    <xf numFmtId="182" fontId="4" fillId="2" borderId="14" xfId="57" applyNumberFormat="1" applyFont="1" applyFill="1" applyBorder="1" applyAlignment="1">
      <alignment vertical="center"/>
    </xf>
    <xf numFmtId="182" fontId="4" fillId="2" borderId="5" xfId="57" applyNumberFormat="1" applyFont="1" applyFill="1" applyBorder="1" applyAlignment="1">
      <alignment vertical="center"/>
    </xf>
    <xf numFmtId="182" fontId="4" fillId="2" borderId="18" xfId="57" applyNumberFormat="1" applyFont="1" applyFill="1" applyBorder="1" applyAlignment="1">
      <alignment horizontal="right" vertical="center"/>
    </xf>
    <xf numFmtId="182" fontId="4" fillId="2" borderId="2" xfId="57" applyNumberFormat="1" applyFont="1" applyFill="1" applyBorder="1" applyAlignment="1">
      <alignment vertical="center"/>
    </xf>
    <xf numFmtId="182" fontId="4" fillId="2" borderId="15" xfId="57" applyNumberFormat="1" applyFont="1" applyFill="1" applyBorder="1" applyAlignment="1">
      <alignment vertical="center"/>
    </xf>
    <xf numFmtId="182" fontId="4" fillId="2" borderId="7" xfId="57" applyNumberFormat="1" applyFont="1" applyFill="1" applyBorder="1" applyAlignment="1">
      <alignment horizontal="left" vertical="center"/>
    </xf>
    <xf numFmtId="182" fontId="4" fillId="2" borderId="11" xfId="57" applyNumberFormat="1" applyFont="1" applyFill="1" applyBorder="1" applyAlignment="1">
      <alignment horizontal="left" vertical="center"/>
    </xf>
    <xf numFmtId="182" fontId="4" fillId="2" borderId="11" xfId="57" applyNumberFormat="1" applyFont="1" applyFill="1" applyBorder="1" applyAlignment="1">
      <alignment vertical="center"/>
    </xf>
    <xf numFmtId="182" fontId="4" fillId="2" borderId="5" xfId="57" applyNumberFormat="1" applyFont="1" applyFill="1" applyBorder="1" applyAlignment="1">
      <alignment horizontal="left" vertical="center"/>
    </xf>
    <xf numFmtId="182" fontId="4" fillId="2" borderId="5" xfId="57" applyNumberFormat="1" applyFont="1" applyFill="1" applyBorder="1" applyAlignment="1">
      <alignment horizontal="right" vertical="center"/>
    </xf>
    <xf numFmtId="182" fontId="4" fillId="2" borderId="21" xfId="57" applyNumberFormat="1" applyFont="1" applyFill="1" applyBorder="1" applyAlignment="1">
      <alignment horizontal="left" vertical="center"/>
    </xf>
    <xf numFmtId="182" fontId="4" fillId="2" borderId="21" xfId="57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1" fillId="2" borderId="0" xfId="57" applyFont="1" applyFill="1" applyBorder="1"/>
    <xf numFmtId="0" fontId="17" fillId="2" borderId="0" xfId="0" applyFont="1" applyFill="1"/>
    <xf numFmtId="0" fontId="11" fillId="0" borderId="0" xfId="57" applyFont="1" applyFill="1" applyBorder="1" applyAlignment="1">
      <alignment horizontal="center" vertical="center"/>
    </xf>
    <xf numFmtId="0" fontId="11" fillId="0" borderId="0" xfId="57" applyFont="1" applyFill="1" applyBorder="1"/>
    <xf numFmtId="0" fontId="9" fillId="0" borderId="1" xfId="57" applyFont="1" applyFill="1" applyBorder="1" applyAlignment="1">
      <alignment vertical="center"/>
    </xf>
    <xf numFmtId="0" fontId="18" fillId="0" borderId="1" xfId="57" applyFont="1" applyFill="1" applyBorder="1" applyAlignment="1">
      <alignment vertical="center"/>
    </xf>
    <xf numFmtId="0" fontId="9" fillId="0" borderId="12" xfId="57" applyFont="1" applyFill="1" applyBorder="1"/>
    <xf numFmtId="0" fontId="9" fillId="0" borderId="1" xfId="57" applyFont="1" applyFill="1" applyBorder="1" applyAlignment="1">
      <alignment horizontal="right" vertical="center"/>
    </xf>
    <xf numFmtId="0" fontId="9" fillId="0" borderId="22" xfId="57" applyFont="1" applyFill="1" applyBorder="1" applyAlignment="1">
      <alignment horizontal="center" vertical="center"/>
    </xf>
    <xf numFmtId="0" fontId="9" fillId="0" borderId="23" xfId="57" applyFont="1" applyFill="1" applyBorder="1" applyAlignment="1">
      <alignment horizontal="center" vertical="center" wrapText="1"/>
    </xf>
    <xf numFmtId="0" fontId="9" fillId="0" borderId="24" xfId="57" applyFont="1" applyFill="1" applyBorder="1" applyAlignment="1">
      <alignment horizontal="center" vertical="center" wrapText="1"/>
    </xf>
    <xf numFmtId="0" fontId="9" fillId="0" borderId="25" xfId="57" applyFont="1" applyFill="1" applyBorder="1" applyAlignment="1">
      <alignment horizontal="center" vertical="center" wrapText="1"/>
    </xf>
    <xf numFmtId="0" fontId="9" fillId="0" borderId="22" xfId="57" applyFont="1" applyFill="1" applyBorder="1" applyAlignment="1">
      <alignment horizontal="center" vertical="center" wrapText="1"/>
    </xf>
    <xf numFmtId="0" fontId="9" fillId="0" borderId="5" xfId="57" applyFont="1" applyFill="1" applyBorder="1" applyAlignment="1">
      <alignment horizontal="center" vertical="center"/>
    </xf>
    <xf numFmtId="182" fontId="9" fillId="0" borderId="5" xfId="57" applyNumberFormat="1" applyFont="1" applyFill="1" applyBorder="1" applyAlignment="1">
      <alignment horizontal="center" vertical="center" wrapText="1"/>
    </xf>
    <xf numFmtId="49" fontId="19" fillId="0" borderId="26" xfId="57" applyNumberFormat="1" applyFont="1" applyFill="1" applyBorder="1" applyAlignment="1">
      <alignment horizontal="left" vertical="center"/>
    </xf>
    <xf numFmtId="49" fontId="19" fillId="0" borderId="2" xfId="57" applyNumberFormat="1" applyFont="1" applyFill="1" applyBorder="1" applyAlignment="1">
      <alignment horizontal="left" vertical="center"/>
    </xf>
    <xf numFmtId="49" fontId="19" fillId="0" borderId="2" xfId="57" applyNumberFormat="1" applyFont="1" applyFill="1" applyBorder="1" applyAlignment="1">
      <alignment vertical="center"/>
    </xf>
    <xf numFmtId="182" fontId="20" fillId="0" borderId="5" xfId="57" applyNumberFormat="1" applyFont="1" applyFill="1" applyBorder="1" applyAlignment="1">
      <alignment horizontal="center" vertical="center" wrapText="1"/>
    </xf>
    <xf numFmtId="0" fontId="9" fillId="2" borderId="0" xfId="57" applyFont="1" applyFill="1" applyBorder="1"/>
    <xf numFmtId="0" fontId="9" fillId="0" borderId="0" xfId="57" applyFont="1" applyFill="1" applyBorder="1"/>
    <xf numFmtId="0" fontId="17" fillId="0" borderId="0" xfId="0" applyFont="1" applyFill="1"/>
    <xf numFmtId="0" fontId="21" fillId="0" borderId="0" xfId="0" applyFont="1" applyFill="1"/>
    <xf numFmtId="0" fontId="11" fillId="0" borderId="0" xfId="13" applyNumberFormat="1" applyFont="1" applyFill="1" applyBorder="1" applyAlignment="1" applyProtection="1">
      <alignment horizontal="center" vertical="center" wrapText="1"/>
    </xf>
    <xf numFmtId="0" fontId="22" fillId="0" borderId="0" xfId="13" applyNumberFormat="1" applyFont="1" applyFill="1" applyBorder="1" applyAlignment="1" applyProtection="1">
      <alignment vertical="center" wrapText="1"/>
    </xf>
    <xf numFmtId="0" fontId="1" fillId="0" borderId="0" xfId="13" applyFont="1" applyFill="1" applyBorder="1" applyAlignment="1">
      <alignment wrapText="1"/>
    </xf>
    <xf numFmtId="0" fontId="9" fillId="0" borderId="0" xfId="13" applyNumberFormat="1" applyFont="1" applyFill="1" applyBorder="1" applyAlignment="1" applyProtection="1">
      <alignment vertical="center" wrapText="1"/>
    </xf>
    <xf numFmtId="0" fontId="9" fillId="0" borderId="0" xfId="13" applyFont="1" applyFill="1" applyBorder="1" applyAlignment="1">
      <alignment wrapText="1"/>
    </xf>
    <xf numFmtId="0" fontId="9" fillId="0" borderId="12" xfId="13" applyFont="1" applyFill="1" applyBorder="1" applyAlignment="1">
      <alignment horizontal="right" vertical="center" wrapText="1"/>
    </xf>
    <xf numFmtId="0" fontId="9" fillId="0" borderId="5" xfId="13" applyNumberFormat="1" applyFont="1" applyFill="1" applyBorder="1" applyAlignment="1" applyProtection="1">
      <alignment vertical="center" wrapText="1"/>
    </xf>
    <xf numFmtId="0" fontId="9" fillId="0" borderId="5" xfId="13" applyNumberFormat="1" applyFont="1" applyFill="1" applyBorder="1" applyAlignment="1" applyProtection="1">
      <alignment horizontal="center" vertical="center" wrapText="1"/>
    </xf>
    <xf numFmtId="180" fontId="9" fillId="0" borderId="5" xfId="13" applyNumberFormat="1" applyFont="1" applyFill="1" applyBorder="1" applyAlignment="1" applyProtection="1">
      <alignment vertical="center" wrapText="1"/>
    </xf>
    <xf numFmtId="180" fontId="9" fillId="0" borderId="21" xfId="57" applyNumberFormat="1" applyFont="1" applyFill="1" applyBorder="1" applyAlignment="1">
      <alignment horizontal="right" vertical="center"/>
    </xf>
    <xf numFmtId="180" fontId="9" fillId="0" borderId="2" xfId="57" applyNumberFormat="1" applyFont="1" applyFill="1" applyBorder="1" applyAlignment="1">
      <alignment horizontal="right" vertical="center"/>
    </xf>
    <xf numFmtId="180" fontId="9" fillId="0" borderId="7" xfId="57" applyNumberFormat="1" applyFont="1" applyFill="1" applyBorder="1" applyAlignment="1">
      <alignment horizontal="right" vertical="center"/>
    </xf>
    <xf numFmtId="0" fontId="9" fillId="0" borderId="5" xfId="13" applyNumberFormat="1" applyFont="1" applyFill="1" applyBorder="1" applyAlignment="1" applyProtection="1">
      <alignment horizontal="left" vertical="center" wrapText="1"/>
    </xf>
    <xf numFmtId="180" fontId="9" fillId="0" borderId="5" xfId="13" applyNumberFormat="1" applyFont="1" applyFill="1" applyBorder="1" applyAlignment="1" applyProtection="1">
      <alignment horizontal="right" vertical="center" wrapText="1"/>
    </xf>
    <xf numFmtId="180" fontId="9" fillId="0" borderId="15" xfId="57" applyNumberFormat="1" applyFont="1" applyFill="1" applyBorder="1" applyAlignment="1">
      <alignment horizontal="right" vertical="center"/>
    </xf>
    <xf numFmtId="180" fontId="9" fillId="0" borderId="11" xfId="57" applyNumberFormat="1" applyFont="1" applyFill="1" applyBorder="1" applyAlignment="1">
      <alignment horizontal="right" vertical="center"/>
    </xf>
    <xf numFmtId="179" fontId="9" fillId="0" borderId="5" xfId="57" applyNumberFormat="1" applyFont="1" applyFill="1" applyBorder="1" applyAlignment="1">
      <alignment horizontal="right" vertical="center"/>
    </xf>
    <xf numFmtId="0" fontId="9" fillId="0" borderId="11" xfId="57" applyFont="1" applyFill="1" applyBorder="1" applyAlignment="1">
      <alignment vertical="center"/>
    </xf>
    <xf numFmtId="0" fontId="9" fillId="0" borderId="27" xfId="57" applyFont="1" applyFill="1" applyBorder="1" applyAlignment="1">
      <alignment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千位分隔 8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 8 3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常规 8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常规_2015市本级预算总表.人大稿 3" xfId="47"/>
    <cellStyle name="Normal 2" xfId="48"/>
    <cellStyle name="40% - 强调文字颜色 4" xfId="49" builtinId="43"/>
    <cellStyle name="强调文字颜色 5" xfId="50" builtinId="45"/>
    <cellStyle name="Normal 3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Normal" xfId="57"/>
    <cellStyle name="常规 3" xfId="58"/>
    <cellStyle name="常规 4" xfId="59"/>
    <cellStyle name="千位分隔 8 2" xfId="60"/>
    <cellStyle name="千位分隔 8 3" xfId="6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80"/>
      <rgbColor rgb="00008000"/>
      <rgbColor rgb="00800000"/>
      <rgbColor rgb="00008080"/>
      <rgbColor rgb="00800080"/>
      <rgbColor rgb="00808000"/>
      <rgbColor rgb="00C0C0C0"/>
      <rgbColor rgb="00808080"/>
      <rgbColor rgb="00FF9999"/>
      <rgbColor rgb="00663399"/>
      <rgbColor rgb="00CCFFFF"/>
      <rgbColor rgb="00FFFFCC"/>
      <rgbColor rgb="00660066"/>
      <rgbColor rgb="008080FF"/>
      <rgbColor rgb="00CC6600"/>
      <rgbColor rgb="00FFCCCC"/>
      <rgbColor rgb="00800000"/>
      <rgbColor rgb="00FF00FF"/>
      <rgbColor rgb="0000FFFF"/>
      <rgbColor rgb="00FFFF00"/>
      <rgbColor rgb="00800080"/>
      <rgbColor rgb="00000080"/>
      <rgbColor rgb="00808000"/>
      <rgbColor rgb="00FF0000"/>
      <rgbColor rgb="00FFCC00"/>
      <rgbColor rgb="00FFFFCC"/>
      <rgbColor rgb="00CCFFCC"/>
      <rgbColor rgb="0099FFFF"/>
      <rgbColor rgb="00FFCC99"/>
      <rgbColor rgb="00CC99FF"/>
      <rgbColor rgb="00FF99CC"/>
      <rgbColor rgb="0099CCFF"/>
      <rgbColor rgb="00FF6633"/>
      <rgbColor rgb="00CCCC33"/>
      <rgbColor rgb="0000CC99"/>
      <rgbColor rgb="0000CCFF"/>
      <rgbColor rgb="000099FF"/>
      <rgbColor rgb="00FFFFFF"/>
      <rgbColor rgb="00996666"/>
      <rgbColor rgb="0000FFFF"/>
      <rgbColor rgb="00808080"/>
      <rgbColor rgb="00FFFFFF"/>
      <rgbColor rgb="0080FF00"/>
      <rgbColor rgb="0080FFFF"/>
      <rgbColor rgb="00F0F0F0"/>
      <rgbColor rgb="00A0A0A0"/>
      <rgbColor rgb="0099A8AC"/>
      <rgbColor rgb="00D8E9E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26"/>
  <sheetViews>
    <sheetView workbookViewId="0">
      <selection activeCell="A4" sqref="A4"/>
    </sheetView>
  </sheetViews>
  <sheetFormatPr defaultColWidth="9" defaultRowHeight="13.5" outlineLevelCol="5"/>
  <cols>
    <col min="1" max="1" width="38.5" style="168" customWidth="1"/>
    <col min="2" max="2" width="13.125" style="168" customWidth="1"/>
    <col min="3" max="3" width="20.25" style="168" customWidth="1"/>
    <col min="4" max="4" width="25.5" style="168" customWidth="1"/>
    <col min="5" max="5" width="12.625" style="168" customWidth="1"/>
    <col min="6" max="6" width="11.75" style="168" customWidth="1"/>
    <col min="7" max="16384" width="9" style="168"/>
  </cols>
  <sheetData>
    <row r="1" spans="1:1">
      <c r="A1" s="169" t="s">
        <v>0</v>
      </c>
    </row>
    <row r="2" ht="26.25" spans="1:6">
      <c r="A2" s="170" t="s">
        <v>1</v>
      </c>
      <c r="B2" s="170"/>
      <c r="C2" s="170"/>
      <c r="D2" s="170"/>
      <c r="E2" s="170"/>
      <c r="F2" s="170"/>
    </row>
    <row r="3" ht="15.75" spans="1:6">
      <c r="A3" s="171"/>
      <c r="B3" s="172"/>
      <c r="C3" s="172"/>
      <c r="D3" s="172"/>
      <c r="E3" s="172"/>
      <c r="F3" s="172"/>
    </row>
    <row r="4" ht="14.25" customHeight="1" spans="1:6">
      <c r="A4" s="173"/>
      <c r="B4" s="174"/>
      <c r="C4" s="174"/>
      <c r="D4" s="174"/>
      <c r="E4" s="175" t="s">
        <v>2</v>
      </c>
      <c r="F4" s="175"/>
    </row>
    <row r="5" ht="24" customHeight="1" spans="1:6">
      <c r="A5" s="176" t="s">
        <v>3</v>
      </c>
      <c r="B5" s="177" t="s">
        <v>4</v>
      </c>
      <c r="C5" s="177" t="s">
        <v>5</v>
      </c>
      <c r="D5" s="177" t="s">
        <v>6</v>
      </c>
      <c r="E5" s="177" t="s">
        <v>7</v>
      </c>
      <c r="F5" s="177" t="s">
        <v>8</v>
      </c>
    </row>
    <row r="6" ht="18.5" customHeight="1" spans="1:6">
      <c r="A6" s="176" t="s">
        <v>9</v>
      </c>
      <c r="B6" s="178">
        <f>SUM(C6:F6)</f>
        <v>29497.5</v>
      </c>
      <c r="C6" s="179">
        <v>18544.89</v>
      </c>
      <c r="D6" s="180">
        <v>8335</v>
      </c>
      <c r="E6" s="180">
        <v>381.58</v>
      </c>
      <c r="F6" s="181">
        <v>2236.03</v>
      </c>
    </row>
    <row r="7" ht="18.5" customHeight="1" spans="1:6">
      <c r="A7" s="182" t="s">
        <v>10</v>
      </c>
      <c r="B7" s="178">
        <f t="shared" ref="B7:B26" si="0">SUM(C7:F7)</f>
        <v>21652.75</v>
      </c>
      <c r="C7" s="183">
        <v>8867.96</v>
      </c>
      <c r="D7" s="183">
        <v>11429.14</v>
      </c>
      <c r="E7" s="180">
        <v>457.25</v>
      </c>
      <c r="F7" s="181">
        <f>F8+F10</f>
        <v>898.4</v>
      </c>
    </row>
    <row r="8" ht="18.5" customHeight="1" spans="1:6">
      <c r="A8" s="182" t="s">
        <v>11</v>
      </c>
      <c r="B8" s="178">
        <f t="shared" si="0"/>
        <v>13279.78</v>
      </c>
      <c r="C8" s="179">
        <v>1595.59</v>
      </c>
      <c r="D8" s="184">
        <v>10358.14</v>
      </c>
      <c r="E8" s="180">
        <v>456.25</v>
      </c>
      <c r="F8" s="180">
        <v>869.8</v>
      </c>
    </row>
    <row r="9" ht="18.5" customHeight="1" spans="1:6">
      <c r="A9" s="176" t="s">
        <v>12</v>
      </c>
      <c r="B9" s="178">
        <f t="shared" si="0"/>
        <v>7719.37</v>
      </c>
      <c r="C9" s="180">
        <v>6775.37</v>
      </c>
      <c r="D9" s="183">
        <v>944</v>
      </c>
      <c r="E9" s="183"/>
      <c r="F9" s="183"/>
    </row>
    <row r="10" ht="18.5" customHeight="1" spans="1:6">
      <c r="A10" s="182" t="s">
        <v>13</v>
      </c>
      <c r="B10" s="178">
        <f t="shared" si="0"/>
        <v>382.6</v>
      </c>
      <c r="C10" s="180">
        <v>240</v>
      </c>
      <c r="D10" s="180">
        <v>113</v>
      </c>
      <c r="E10" s="180">
        <v>1</v>
      </c>
      <c r="F10" s="180">
        <v>28.6</v>
      </c>
    </row>
    <row r="11" ht="18.5" customHeight="1" spans="1:6">
      <c r="A11" s="176" t="s">
        <v>14</v>
      </c>
      <c r="B11" s="178">
        <f t="shared" si="0"/>
        <v>231</v>
      </c>
      <c r="C11" s="183">
        <v>231</v>
      </c>
      <c r="D11" s="183"/>
      <c r="E11" s="183"/>
      <c r="F11" s="183"/>
    </row>
    <row r="12" ht="18.5" customHeight="1" spans="1:6">
      <c r="A12" s="176" t="s">
        <v>15</v>
      </c>
      <c r="B12" s="178">
        <f t="shared" si="0"/>
        <v>15.46</v>
      </c>
      <c r="C12" s="180">
        <v>6.46</v>
      </c>
      <c r="D12" s="183">
        <v>9</v>
      </c>
      <c r="E12" s="183"/>
      <c r="F12" s="183"/>
    </row>
    <row r="13" ht="18.5" customHeight="1" spans="1:6">
      <c r="A13" s="176" t="s">
        <v>16</v>
      </c>
      <c r="B13" s="178">
        <f t="shared" si="0"/>
        <v>24.54</v>
      </c>
      <c r="C13" s="180">
        <v>19.54</v>
      </c>
      <c r="D13" s="183">
        <v>5</v>
      </c>
      <c r="E13" s="183"/>
      <c r="F13" s="183"/>
    </row>
    <row r="14" ht="18.5" customHeight="1" spans="1:6">
      <c r="A14" s="176" t="s">
        <v>17</v>
      </c>
      <c r="B14" s="178">
        <f t="shared" si="0"/>
        <v>0</v>
      </c>
      <c r="C14" s="183"/>
      <c r="D14" s="183"/>
      <c r="E14" s="183"/>
      <c r="F14" s="183"/>
    </row>
    <row r="15" ht="18.5" customHeight="1" spans="1:6">
      <c r="A15" s="176" t="s">
        <v>18</v>
      </c>
      <c r="B15" s="178">
        <f t="shared" si="0"/>
        <v>0</v>
      </c>
      <c r="C15" s="183"/>
      <c r="D15" s="183"/>
      <c r="E15" s="183"/>
      <c r="F15" s="183"/>
    </row>
    <row r="16" ht="18.5" customHeight="1" spans="1:6">
      <c r="A16" s="176" t="s">
        <v>19</v>
      </c>
      <c r="B16" s="178">
        <f t="shared" si="0"/>
        <v>0</v>
      </c>
      <c r="C16" s="183"/>
      <c r="D16" s="183"/>
      <c r="E16" s="183"/>
      <c r="F16" s="183"/>
    </row>
    <row r="17" ht="18.5" customHeight="1" spans="1:6">
      <c r="A17" s="182" t="s">
        <v>20</v>
      </c>
      <c r="B17" s="178">
        <f t="shared" si="0"/>
        <v>23169.42</v>
      </c>
      <c r="C17" s="183">
        <v>6451.95</v>
      </c>
      <c r="D17" s="183">
        <v>15135.06</v>
      </c>
      <c r="E17" s="180">
        <v>464.65</v>
      </c>
      <c r="F17" s="185">
        <f>F18+F19+F23+F24</f>
        <v>1117.76</v>
      </c>
    </row>
    <row r="18" ht="18.5" customHeight="1" spans="1:6">
      <c r="A18" s="182" t="s">
        <v>21</v>
      </c>
      <c r="B18" s="178">
        <f t="shared" si="0"/>
        <v>22475.6</v>
      </c>
      <c r="C18" s="183">
        <v>6426.54</v>
      </c>
      <c r="D18" s="186">
        <v>15117.28</v>
      </c>
      <c r="E18" s="180">
        <v>439.65</v>
      </c>
      <c r="F18" s="180">
        <v>492.13</v>
      </c>
    </row>
    <row r="19" ht="18.5" customHeight="1" spans="1:6">
      <c r="A19" s="182" t="s">
        <v>22</v>
      </c>
      <c r="B19" s="178">
        <f t="shared" si="0"/>
        <v>172.6</v>
      </c>
      <c r="C19" s="183"/>
      <c r="D19" s="183"/>
      <c r="E19" s="181"/>
      <c r="F19" s="180">
        <v>172.6</v>
      </c>
    </row>
    <row r="20" ht="18.5" customHeight="1" spans="1:6">
      <c r="A20" s="176" t="s">
        <v>23</v>
      </c>
      <c r="B20" s="178">
        <f t="shared" si="0"/>
        <v>43.19</v>
      </c>
      <c r="C20" s="183">
        <v>25.41</v>
      </c>
      <c r="D20" s="183">
        <v>17.78</v>
      </c>
      <c r="E20" s="187"/>
      <c r="F20" s="180"/>
    </row>
    <row r="21" ht="18.5" customHeight="1" spans="1:6">
      <c r="A21" s="176" t="s">
        <v>24</v>
      </c>
      <c r="B21" s="178">
        <f t="shared" si="0"/>
        <v>0</v>
      </c>
      <c r="C21" s="183"/>
      <c r="D21" s="183"/>
      <c r="E21" s="187"/>
      <c r="F21" s="180"/>
    </row>
    <row r="22" ht="18.5" customHeight="1" spans="1:6">
      <c r="A22" s="176" t="s">
        <v>25</v>
      </c>
      <c r="B22" s="178">
        <f t="shared" si="0"/>
        <v>0</v>
      </c>
      <c r="C22" s="183"/>
      <c r="D22" s="183"/>
      <c r="E22" s="187"/>
      <c r="F22" s="180"/>
    </row>
    <row r="23" ht="18.5" customHeight="1" spans="1:6">
      <c r="A23" s="176" t="s">
        <v>26</v>
      </c>
      <c r="B23" s="178">
        <f t="shared" si="0"/>
        <v>165.03</v>
      </c>
      <c r="C23" s="183"/>
      <c r="D23" s="183"/>
      <c r="E23" s="188"/>
      <c r="F23" s="180">
        <v>165.03</v>
      </c>
    </row>
    <row r="24" ht="18.5" customHeight="1" spans="1:6">
      <c r="A24" s="176" t="s">
        <v>27</v>
      </c>
      <c r="B24" s="178">
        <f t="shared" si="0"/>
        <v>313</v>
      </c>
      <c r="C24" s="183"/>
      <c r="D24" s="183"/>
      <c r="E24" s="180">
        <v>25</v>
      </c>
      <c r="F24" s="181">
        <v>288</v>
      </c>
    </row>
    <row r="25" ht="18.5" customHeight="1" spans="1:6">
      <c r="A25" s="182" t="s">
        <v>28</v>
      </c>
      <c r="B25" s="178">
        <f t="shared" si="0"/>
        <v>-1516.67</v>
      </c>
      <c r="C25" s="183">
        <f>C7-C17</f>
        <v>2416.01</v>
      </c>
      <c r="D25" s="183">
        <f t="shared" ref="C25:F25" si="1">D7-D17</f>
        <v>-3705.92</v>
      </c>
      <c r="E25" s="183">
        <f t="shared" si="1"/>
        <v>-7.39999999999998</v>
      </c>
      <c r="F25" s="183">
        <f t="shared" si="1"/>
        <v>-219.36</v>
      </c>
    </row>
    <row r="26" ht="18.5" customHeight="1" spans="1:6">
      <c r="A26" s="182" t="s">
        <v>29</v>
      </c>
      <c r="B26" s="178">
        <f t="shared" si="0"/>
        <v>27980.83</v>
      </c>
      <c r="C26" s="183">
        <f>C6+C7-C17</f>
        <v>20960.9</v>
      </c>
      <c r="D26" s="183">
        <f t="shared" ref="C26:F26" si="2">D6+D7-D17</f>
        <v>4629.08</v>
      </c>
      <c r="E26" s="183">
        <f t="shared" si="2"/>
        <v>374.18</v>
      </c>
      <c r="F26" s="183">
        <f t="shared" si="2"/>
        <v>2016.67</v>
      </c>
    </row>
  </sheetData>
  <mergeCells count="2">
    <mergeCell ref="A2:F2"/>
    <mergeCell ref="E4:F4"/>
  </mergeCells>
  <pageMargins left="1.37777777777778" right="0.786805555555556" top="0.747916666666667" bottom="0.747916666666667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23"/>
  <sheetViews>
    <sheetView showGridLines="0" showZeros="0" workbookViewId="0">
      <selection activeCell="A3" sqref="A3"/>
    </sheetView>
  </sheetViews>
  <sheetFormatPr defaultColWidth="9" defaultRowHeight="14.25" outlineLevelCol="5"/>
  <cols>
    <col min="1" max="1" width="46.5" style="147" customWidth="1"/>
    <col min="2" max="2" width="14.25" style="48" customWidth="1"/>
    <col min="3" max="3" width="13.875" style="147" customWidth="1"/>
    <col min="4" max="4" width="18" style="147" customWidth="1"/>
    <col min="5" max="5" width="15" style="147" customWidth="1"/>
    <col min="6" max="6" width="14.5" style="147" customWidth="1"/>
    <col min="7" max="16384" width="9" style="148"/>
  </cols>
  <sheetData>
    <row r="1" spans="1:6">
      <c r="A1" s="47" t="s">
        <v>30</v>
      </c>
      <c r="C1" s="48"/>
      <c r="D1" s="48"/>
      <c r="E1" s="48"/>
      <c r="F1" s="48"/>
    </row>
    <row r="2" ht="26.25" spans="1:6">
      <c r="A2" s="149" t="s">
        <v>31</v>
      </c>
      <c r="B2" s="149"/>
      <c r="C2" s="150"/>
      <c r="D2" s="149"/>
      <c r="E2" s="149"/>
      <c r="F2" s="149"/>
    </row>
    <row r="3" ht="13.5" spans="1:6">
      <c r="A3" s="151"/>
      <c r="B3" s="152"/>
      <c r="C3" s="153"/>
      <c r="D3" s="152"/>
      <c r="E3" s="152"/>
      <c r="F3" s="154" t="s">
        <v>32</v>
      </c>
    </row>
    <row r="4" s="146" customFormat="1" ht="36" customHeight="1" spans="1:6">
      <c r="A4" s="155" t="s">
        <v>3</v>
      </c>
      <c r="B4" s="156" t="s">
        <v>4</v>
      </c>
      <c r="C4" s="157" t="s">
        <v>33</v>
      </c>
      <c r="D4" s="158" t="s">
        <v>6</v>
      </c>
      <c r="E4" s="159" t="s">
        <v>7</v>
      </c>
      <c r="F4" s="156" t="s">
        <v>8</v>
      </c>
    </row>
    <row r="5" s="146" customFormat="1" ht="20" customHeight="1" spans="1:6">
      <c r="A5" s="160" t="s">
        <v>34</v>
      </c>
      <c r="B5" s="161">
        <f>SUM(C5:F5)</f>
        <v>27980.83</v>
      </c>
      <c r="C5" s="56">
        <v>20960.9</v>
      </c>
      <c r="D5" s="56">
        <v>4629.08</v>
      </c>
      <c r="E5" s="56">
        <v>374.18</v>
      </c>
      <c r="F5" s="56">
        <v>2016.67</v>
      </c>
    </row>
    <row r="6" s="146" customFormat="1" ht="20" customHeight="1" spans="1:6">
      <c r="A6" s="162" t="s">
        <v>35</v>
      </c>
      <c r="B6" s="161">
        <f t="shared" ref="B6:B22" si="0">SUM(C6:F6)</f>
        <v>22567.469233</v>
      </c>
      <c r="C6" s="56">
        <v>9203.94</v>
      </c>
      <c r="D6" s="56">
        <v>12002.47</v>
      </c>
      <c r="E6" s="56">
        <v>470.94</v>
      </c>
      <c r="F6" s="56">
        <f>F7+F9</f>
        <v>890.119233</v>
      </c>
    </row>
    <row r="7" s="146" customFormat="1" ht="20" customHeight="1" spans="1:6">
      <c r="A7" s="163" t="s">
        <v>36</v>
      </c>
      <c r="B7" s="161">
        <f t="shared" si="0"/>
        <v>13732.35</v>
      </c>
      <c r="C7" s="56">
        <v>1741.34</v>
      </c>
      <c r="D7" s="56">
        <v>10655.47</v>
      </c>
      <c r="E7" s="56">
        <v>469.94</v>
      </c>
      <c r="F7" s="56">
        <v>865.6</v>
      </c>
    </row>
    <row r="8" s="146" customFormat="1" ht="20" customHeight="1" spans="1:6">
      <c r="A8" s="163" t="s">
        <v>37</v>
      </c>
      <c r="B8" s="161">
        <f t="shared" si="0"/>
        <v>8333.6</v>
      </c>
      <c r="C8" s="56">
        <v>7011.6</v>
      </c>
      <c r="D8" s="56">
        <v>1322</v>
      </c>
      <c r="E8" s="56"/>
      <c r="F8" s="56">
        <v>0</v>
      </c>
    </row>
    <row r="9" s="146" customFormat="1" ht="20" customHeight="1" spans="1:6">
      <c r="A9" s="164" t="s">
        <v>38</v>
      </c>
      <c r="B9" s="161">
        <f t="shared" si="0"/>
        <v>270.519233</v>
      </c>
      <c r="C9" s="56">
        <v>220</v>
      </c>
      <c r="D9" s="56">
        <v>25</v>
      </c>
      <c r="E9" s="56">
        <v>1</v>
      </c>
      <c r="F9" s="56">
        <v>24.519233</v>
      </c>
    </row>
    <row r="10" s="146" customFormat="1" ht="20" customHeight="1" spans="1:6">
      <c r="A10" s="164" t="s">
        <v>39</v>
      </c>
      <c r="B10" s="161">
        <f t="shared" si="0"/>
        <v>231</v>
      </c>
      <c r="C10" s="56">
        <v>231</v>
      </c>
      <c r="D10" s="56"/>
      <c r="E10" s="56"/>
      <c r="F10" s="56">
        <v>0</v>
      </c>
    </row>
    <row r="11" s="146" customFormat="1" ht="20" customHeight="1" spans="1:6">
      <c r="A11" s="164" t="s">
        <v>40</v>
      </c>
      <c r="B11" s="161">
        <f t="shared" si="0"/>
        <v>0</v>
      </c>
      <c r="C11" s="56">
        <v>0</v>
      </c>
      <c r="D11" s="56">
        <v>0</v>
      </c>
      <c r="E11" s="56">
        <v>0</v>
      </c>
      <c r="F11" s="56">
        <v>0</v>
      </c>
    </row>
    <row r="12" s="146" customFormat="1" ht="20" customHeight="1" spans="1:6">
      <c r="A12" s="164" t="s">
        <v>41</v>
      </c>
      <c r="B12" s="161">
        <f t="shared" si="0"/>
        <v>0</v>
      </c>
      <c r="C12" s="56">
        <v>0</v>
      </c>
      <c r="D12" s="56">
        <v>0</v>
      </c>
      <c r="E12" s="56">
        <v>0</v>
      </c>
      <c r="F12" s="56">
        <v>0</v>
      </c>
    </row>
    <row r="13" s="146" customFormat="1" ht="20" customHeight="1" spans="1:6">
      <c r="A13" s="164" t="s">
        <v>42</v>
      </c>
      <c r="B13" s="161">
        <f t="shared" si="0"/>
        <v>0</v>
      </c>
      <c r="C13" s="56">
        <v>0</v>
      </c>
      <c r="D13" s="56">
        <v>0</v>
      </c>
      <c r="E13" s="56">
        <v>0</v>
      </c>
      <c r="F13" s="56">
        <v>0</v>
      </c>
    </row>
    <row r="14" s="146" customFormat="1" ht="20" customHeight="1" spans="1:6">
      <c r="A14" s="164" t="s">
        <v>43</v>
      </c>
      <c r="B14" s="161">
        <f t="shared" si="0"/>
        <v>0</v>
      </c>
      <c r="C14" s="56">
        <v>0</v>
      </c>
      <c r="D14" s="56">
        <v>0</v>
      </c>
      <c r="E14" s="56">
        <v>0</v>
      </c>
      <c r="F14" s="56">
        <v>0</v>
      </c>
    </row>
    <row r="15" s="146" customFormat="1" ht="20" customHeight="1" spans="1:6">
      <c r="A15" s="163" t="s">
        <v>44</v>
      </c>
      <c r="B15" s="161">
        <f t="shared" si="0"/>
        <v>24904.75</v>
      </c>
      <c r="C15" s="56">
        <v>6660.77</v>
      </c>
      <c r="D15" s="56">
        <v>16631.55</v>
      </c>
      <c r="E15" s="56">
        <v>489.3</v>
      </c>
      <c r="F15" s="56">
        <v>1123.13</v>
      </c>
    </row>
    <row r="16" s="146" customFormat="1" ht="20" customHeight="1" spans="1:6">
      <c r="A16" s="163" t="s">
        <v>45</v>
      </c>
      <c r="B16" s="161">
        <f t="shared" si="0"/>
        <v>24124.52</v>
      </c>
      <c r="C16" s="56">
        <v>6650.77</v>
      </c>
      <c r="D16" s="56">
        <v>16631.55</v>
      </c>
      <c r="E16" s="56">
        <v>444.3</v>
      </c>
      <c r="F16" s="56">
        <v>397.9</v>
      </c>
    </row>
    <row r="17" s="146" customFormat="1" ht="20" customHeight="1" spans="1:6">
      <c r="A17" s="163" t="s">
        <v>46</v>
      </c>
      <c r="B17" s="161">
        <f t="shared" si="0"/>
        <v>10</v>
      </c>
      <c r="C17" s="56">
        <v>10</v>
      </c>
      <c r="D17" s="56"/>
      <c r="E17" s="56"/>
      <c r="F17" s="56">
        <v>0</v>
      </c>
    </row>
    <row r="18" s="146" customFormat="1" ht="20" customHeight="1" spans="1:6">
      <c r="A18" s="164" t="s">
        <v>47</v>
      </c>
      <c r="B18" s="161">
        <f t="shared" si="0"/>
        <v>174.05</v>
      </c>
      <c r="C18" s="56"/>
      <c r="D18" s="56"/>
      <c r="E18" s="56"/>
      <c r="F18" s="56">
        <v>174.05</v>
      </c>
    </row>
    <row r="19" s="146" customFormat="1" ht="20" customHeight="1" spans="1:6">
      <c r="A19" s="164" t="s">
        <v>48</v>
      </c>
      <c r="B19" s="161">
        <f t="shared" si="0"/>
        <v>0</v>
      </c>
      <c r="C19" s="56">
        <v>0</v>
      </c>
      <c r="D19" s="56">
        <v>0</v>
      </c>
      <c r="E19" s="56">
        <v>0</v>
      </c>
      <c r="F19" s="56">
        <v>0</v>
      </c>
    </row>
    <row r="20" s="146" customFormat="1" ht="20" customHeight="1" spans="1:6">
      <c r="A20" s="164" t="s">
        <v>49</v>
      </c>
      <c r="B20" s="161">
        <f t="shared" si="0"/>
        <v>0</v>
      </c>
      <c r="C20" s="56">
        <v>0</v>
      </c>
      <c r="D20" s="56">
        <v>0</v>
      </c>
      <c r="E20" s="56">
        <v>0</v>
      </c>
      <c r="F20" s="56">
        <v>0</v>
      </c>
    </row>
    <row r="21" s="146" customFormat="1" ht="20" customHeight="1" spans="1:6">
      <c r="A21" s="162" t="s">
        <v>28</v>
      </c>
      <c r="B21" s="165">
        <f t="shared" si="0"/>
        <v>-2337.280767</v>
      </c>
      <c r="C21" s="56">
        <f t="shared" ref="C21:F21" si="1">C6-C15</f>
        <v>2543.17</v>
      </c>
      <c r="D21" s="56">
        <f t="shared" si="1"/>
        <v>-4629.08</v>
      </c>
      <c r="E21" s="56">
        <f t="shared" si="1"/>
        <v>-18.36</v>
      </c>
      <c r="F21" s="56">
        <f t="shared" si="1"/>
        <v>-233.010767</v>
      </c>
    </row>
    <row r="22" s="146" customFormat="1" ht="20" customHeight="1" spans="1:6">
      <c r="A22" s="163" t="s">
        <v>29</v>
      </c>
      <c r="B22" s="161">
        <f t="shared" si="0"/>
        <v>25643.549233</v>
      </c>
      <c r="C22" s="56">
        <f t="shared" ref="C22:F22" si="2">C5+C6-C15</f>
        <v>23504.07</v>
      </c>
      <c r="D22" s="56">
        <f t="shared" si="2"/>
        <v>0</v>
      </c>
      <c r="E22" s="56">
        <f t="shared" si="2"/>
        <v>355.82</v>
      </c>
      <c r="F22" s="56">
        <f t="shared" si="2"/>
        <v>1783.659233</v>
      </c>
    </row>
    <row r="23" ht="13.5" spans="1:6">
      <c r="A23" s="166"/>
      <c r="B23" s="167"/>
      <c r="C23" s="166"/>
      <c r="D23" s="166"/>
      <c r="E23" s="166"/>
      <c r="F23" s="166"/>
    </row>
  </sheetData>
  <mergeCells count="1">
    <mergeCell ref="A2:F2"/>
  </mergeCells>
  <printOptions horizontalCentered="1"/>
  <pageMargins left="1.37777777777778" right="0.786805555555556" top="0.747916666666667" bottom="0.747916666666667" header="0.314583333333333" footer="0.314583333333333"/>
  <pageSetup paperSize="9" pageOrder="overThenDown" orientation="landscape" errors="blank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55"/>
  <sheetViews>
    <sheetView workbookViewId="0">
      <selection activeCell="H5" sqref="H5"/>
    </sheetView>
  </sheetViews>
  <sheetFormatPr defaultColWidth="27.75" defaultRowHeight="13.5" outlineLevelCol="5"/>
  <cols>
    <col min="1" max="1" width="35.125" style="112" customWidth="1"/>
    <col min="2" max="3" width="13.375" style="113" customWidth="1"/>
    <col min="4" max="4" width="33.25" style="112" customWidth="1"/>
    <col min="5" max="6" width="13.375" style="114" customWidth="1"/>
    <col min="7" max="16384" width="27.75" style="113"/>
  </cols>
  <sheetData>
    <row r="1" ht="14.25" spans="1:6">
      <c r="A1" s="115" t="s">
        <v>50</v>
      </c>
      <c r="B1" s="116"/>
      <c r="C1" s="117"/>
      <c r="D1" s="118"/>
      <c r="E1" s="117"/>
      <c r="F1" s="117"/>
    </row>
    <row r="2" ht="26.25" spans="1:6">
      <c r="A2" s="119" t="s">
        <v>51</v>
      </c>
      <c r="B2" s="119"/>
      <c r="C2" s="119"/>
      <c r="D2" s="119"/>
      <c r="E2" s="119"/>
      <c r="F2" s="119"/>
    </row>
    <row r="3" spans="1:6">
      <c r="A3" s="120"/>
      <c r="B3" s="121"/>
      <c r="C3" s="122"/>
      <c r="D3" s="120"/>
      <c r="E3" s="122"/>
      <c r="F3" s="123" t="s">
        <v>2</v>
      </c>
    </row>
    <row r="4" s="107" customFormat="1" ht="49" customHeight="1" spans="1:6">
      <c r="A4" s="124" t="s">
        <v>52</v>
      </c>
      <c r="B4" s="124"/>
      <c r="C4" s="124"/>
      <c r="D4" s="124" t="s">
        <v>53</v>
      </c>
      <c r="E4" s="124"/>
      <c r="F4" s="124"/>
    </row>
    <row r="5" s="108" customFormat="1" ht="30.75" customHeight="1" spans="1:6">
      <c r="A5" s="124" t="s">
        <v>54</v>
      </c>
      <c r="B5" s="124" t="s">
        <v>55</v>
      </c>
      <c r="C5" s="124" t="s">
        <v>56</v>
      </c>
      <c r="D5" s="124" t="s">
        <v>57</v>
      </c>
      <c r="E5" s="124" t="s">
        <v>55</v>
      </c>
      <c r="F5" s="124" t="s">
        <v>56</v>
      </c>
    </row>
    <row r="6" s="108" customFormat="1" ht="24" customHeight="1" spans="1:6">
      <c r="A6" s="124"/>
      <c r="B6" s="124"/>
      <c r="C6" s="124"/>
      <c r="D6" s="124"/>
      <c r="E6" s="124"/>
      <c r="F6" s="124"/>
    </row>
    <row r="7" s="109" customFormat="1" ht="40" customHeight="1" spans="1:6">
      <c r="A7" s="125" t="s">
        <v>58</v>
      </c>
      <c r="B7" s="126">
        <v>8867.96</v>
      </c>
      <c r="C7" s="126">
        <v>9203.94</v>
      </c>
      <c r="D7" s="125" t="s">
        <v>59</v>
      </c>
      <c r="E7" s="126">
        <v>6451.95</v>
      </c>
      <c r="F7" s="126">
        <v>6660.77</v>
      </c>
    </row>
    <row r="8" s="109" customFormat="1" ht="40" customHeight="1" spans="1:6">
      <c r="A8" s="127" t="s">
        <v>60</v>
      </c>
      <c r="B8" s="128">
        <v>11429.14</v>
      </c>
      <c r="C8" s="128">
        <v>12002.47</v>
      </c>
      <c r="D8" s="127" t="s">
        <v>61</v>
      </c>
      <c r="E8" s="128">
        <v>15135.06</v>
      </c>
      <c r="F8" s="128">
        <v>16631.55</v>
      </c>
    </row>
    <row r="9" s="109" customFormat="1" ht="40" customHeight="1" spans="1:6">
      <c r="A9" s="125" t="s">
        <v>62</v>
      </c>
      <c r="B9" s="126">
        <v>457.25</v>
      </c>
      <c r="C9" s="126">
        <v>470.94</v>
      </c>
      <c r="D9" s="125" t="s">
        <v>63</v>
      </c>
      <c r="E9" s="126">
        <v>439.65</v>
      </c>
      <c r="F9" s="126">
        <v>444.3</v>
      </c>
    </row>
    <row r="10" s="109" customFormat="1" ht="40" customHeight="1" spans="1:6">
      <c r="A10" s="125" t="s">
        <v>64</v>
      </c>
      <c r="B10" s="126">
        <v>898.4</v>
      </c>
      <c r="C10" s="126">
        <v>890.12</v>
      </c>
      <c r="D10" s="125" t="s">
        <v>64</v>
      </c>
      <c r="E10" s="126">
        <v>829.76</v>
      </c>
      <c r="F10" s="126">
        <v>835.13</v>
      </c>
    </row>
    <row r="11" s="109" customFormat="1" ht="40" customHeight="1" spans="1:6">
      <c r="A11" s="125" t="s">
        <v>65</v>
      </c>
      <c r="B11" s="129">
        <f>SUM(B7:B10)</f>
        <v>21652.75</v>
      </c>
      <c r="C11" s="129">
        <f>SUM(C7:C10)</f>
        <v>22567.47</v>
      </c>
      <c r="D11" s="125" t="s">
        <v>66</v>
      </c>
      <c r="E11" s="129">
        <f>SUM(E7:E10)</f>
        <v>22856.42</v>
      </c>
      <c r="F11" s="129">
        <f>SUM(F7:F10)</f>
        <v>24571.75</v>
      </c>
    </row>
    <row r="12" s="109" customFormat="1" ht="40" customHeight="1" spans="1:6">
      <c r="A12" s="125" t="s">
        <v>67</v>
      </c>
      <c r="B12" s="129">
        <v>29497.5</v>
      </c>
      <c r="C12" s="129">
        <v>27980.83</v>
      </c>
      <c r="D12" s="130" t="s">
        <v>68</v>
      </c>
      <c r="E12" s="131">
        <f>288+25</f>
        <v>313</v>
      </c>
      <c r="F12" s="131">
        <f>288+45</f>
        <v>333</v>
      </c>
    </row>
    <row r="13" s="109" customFormat="1" ht="40" customHeight="1" spans="1:6">
      <c r="A13" s="125" t="s">
        <v>69</v>
      </c>
      <c r="B13" s="131"/>
      <c r="C13" s="131"/>
      <c r="D13" s="130" t="s">
        <v>70</v>
      </c>
      <c r="E13" s="129">
        <v>27980.83</v>
      </c>
      <c r="F13" s="129">
        <v>25643.55</v>
      </c>
    </row>
    <row r="14" s="109" customFormat="1" ht="40" customHeight="1" spans="1:6">
      <c r="A14" s="125" t="s">
        <v>71</v>
      </c>
      <c r="B14" s="129">
        <f>SUM(B11:B13)</f>
        <v>51150.25</v>
      </c>
      <c r="C14" s="129">
        <f>SUM(C11:C13)</f>
        <v>50548.3</v>
      </c>
      <c r="D14" s="125" t="s">
        <v>72</v>
      </c>
      <c r="E14" s="129">
        <f>SUM(E11:E13)</f>
        <v>51150.25</v>
      </c>
      <c r="F14" s="129">
        <f>SUM(F11:F13)</f>
        <v>50548.3</v>
      </c>
    </row>
    <row r="15" ht="14.25" hidden="1" customHeight="1" spans="1:6">
      <c r="A15" s="132" t="s">
        <v>73</v>
      </c>
      <c r="B15" s="133">
        <v>5894.569772</v>
      </c>
      <c r="C15" s="133">
        <v>4749.35808</v>
      </c>
      <c r="D15" s="132" t="s">
        <v>74</v>
      </c>
      <c r="E15" s="134">
        <v>15189.693526</v>
      </c>
      <c r="F15" s="135">
        <v>16761.067544</v>
      </c>
    </row>
    <row r="16" hidden="1" customHeight="1" spans="1:6">
      <c r="A16" s="112" t="s">
        <v>75</v>
      </c>
      <c r="B16" s="113">
        <v>6969.48471</v>
      </c>
      <c r="C16" s="113">
        <v>7329.58711</v>
      </c>
      <c r="D16" s="112" t="s">
        <v>74</v>
      </c>
      <c r="E16" s="114">
        <v>5099.677622</v>
      </c>
      <c r="F16" s="114">
        <v>5231.38229</v>
      </c>
    </row>
    <row r="17" s="110" customFormat="1" ht="22.5" hidden="1" customHeight="1" spans="1:6">
      <c r="A17" s="132" t="s">
        <v>73</v>
      </c>
      <c r="B17" s="133">
        <v>10042.909302</v>
      </c>
      <c r="C17" s="136">
        <v>10073.213982</v>
      </c>
      <c r="D17" s="132" t="s">
        <v>76</v>
      </c>
      <c r="E17" s="137">
        <v>13297.152288</v>
      </c>
      <c r="F17" s="138">
        <v>14670.168192</v>
      </c>
    </row>
    <row r="18" hidden="1" customHeight="1" spans="1:6">
      <c r="A18" s="112" t="s">
        <v>77</v>
      </c>
      <c r="B18" s="113">
        <v>562.389605</v>
      </c>
      <c r="C18" s="113">
        <v>589.054884</v>
      </c>
      <c r="D18" s="112" t="s">
        <v>78</v>
      </c>
      <c r="E18" s="114">
        <v>314.879424</v>
      </c>
      <c r="F18" s="114">
        <v>334.8773</v>
      </c>
    </row>
    <row r="19" hidden="1" customHeight="1" spans="1:6">
      <c r="A19" s="112" t="s">
        <v>79</v>
      </c>
      <c r="B19" s="113">
        <v>638.243681</v>
      </c>
      <c r="C19" s="113">
        <v>683.79061</v>
      </c>
      <c r="D19" s="112" t="s">
        <v>80</v>
      </c>
      <c r="E19" s="114">
        <v>221.30088</v>
      </c>
      <c r="F19" s="114">
        <v>258.98122</v>
      </c>
    </row>
    <row r="20" hidden="1" customHeight="1" spans="2:6">
      <c r="B20" s="113">
        <f>SUM(B15:B19)</f>
        <v>24107.59707</v>
      </c>
      <c r="C20" s="113">
        <f t="shared" ref="C20:F20" si="0">SUM(C15:C19)</f>
        <v>23425.004666</v>
      </c>
      <c r="D20" s="112">
        <f t="shared" si="0"/>
        <v>0</v>
      </c>
      <c r="E20" s="114">
        <f t="shared" si="0"/>
        <v>34122.70374</v>
      </c>
      <c r="F20" s="114">
        <f t="shared" si="0"/>
        <v>37256.476546</v>
      </c>
    </row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idden="1" customHeight="1"/>
    <row r="28" hidden="1" customHeight="1"/>
    <row r="29" hidden="1" customHeight="1"/>
    <row r="30" ht="14.25" hidden="1" customHeight="1" spans="1:6">
      <c r="A30" s="139" t="s">
        <v>81</v>
      </c>
      <c r="B30" s="133">
        <v>5761.029811</v>
      </c>
      <c r="C30" s="133">
        <v>16761.067544</v>
      </c>
      <c r="D30" s="139" t="s">
        <v>82</v>
      </c>
      <c r="E30" s="134">
        <v>0</v>
      </c>
      <c r="F30" s="138">
        <v>0</v>
      </c>
    </row>
    <row r="31" s="111" customFormat="1" ht="22.5" hidden="1" customHeight="1" spans="1:6">
      <c r="A31" s="132" t="s">
        <v>83</v>
      </c>
      <c r="B31" s="133">
        <v>0</v>
      </c>
      <c r="C31" s="133">
        <v>0</v>
      </c>
      <c r="D31" s="140" t="s">
        <v>84</v>
      </c>
      <c r="E31" s="137">
        <v>66</v>
      </c>
      <c r="F31" s="137">
        <v>55.2</v>
      </c>
    </row>
    <row r="32" s="111" customFormat="1" ht="18.75" hidden="1" customHeight="1" spans="1:6">
      <c r="A32" s="132" t="s">
        <v>85</v>
      </c>
      <c r="B32" s="133">
        <v>0</v>
      </c>
      <c r="C32" s="133">
        <v>0</v>
      </c>
      <c r="D32" s="132" t="s">
        <v>86</v>
      </c>
      <c r="E32" s="141">
        <v>170</v>
      </c>
      <c r="F32" s="141">
        <v>182</v>
      </c>
    </row>
    <row r="33" s="111" customFormat="1" ht="22.5" hidden="1" customHeight="1" spans="1:6">
      <c r="A33" s="139" t="s">
        <v>87</v>
      </c>
      <c r="B33" s="133">
        <v>0</v>
      </c>
      <c r="C33" s="133">
        <v>0</v>
      </c>
      <c r="D33" s="139" t="s">
        <v>88</v>
      </c>
      <c r="E33" s="134">
        <v>1905.265904</v>
      </c>
      <c r="F33" s="138">
        <v>4749.35808</v>
      </c>
    </row>
    <row r="34" hidden="1" customHeight="1" spans="2:6">
      <c r="B34" s="113">
        <f>SUM(B30:B33)</f>
        <v>5761.029811</v>
      </c>
      <c r="C34" s="113">
        <f t="shared" ref="C34:F34" si="1">SUM(C30:C33)</f>
        <v>16761.067544</v>
      </c>
      <c r="D34" s="112">
        <f t="shared" si="1"/>
        <v>0</v>
      </c>
      <c r="E34" s="114">
        <f t="shared" si="1"/>
        <v>2141.265904</v>
      </c>
      <c r="F34" s="114">
        <f t="shared" si="1"/>
        <v>4986.55808</v>
      </c>
    </row>
    <row r="35" hidden="1" customHeight="1" spans="2:6">
      <c r="B35" s="113">
        <f>B20+B34</f>
        <v>29868.626881</v>
      </c>
      <c r="C35" s="113">
        <f t="shared" ref="C35:F35" si="2">C20+C34</f>
        <v>40186.07221</v>
      </c>
      <c r="D35" s="112">
        <f t="shared" si="2"/>
        <v>0</v>
      </c>
      <c r="E35" s="114">
        <f t="shared" si="2"/>
        <v>36263.969644</v>
      </c>
      <c r="F35" s="114">
        <f t="shared" si="2"/>
        <v>42243.034626</v>
      </c>
    </row>
    <row r="36" hidden="1" customHeight="1"/>
    <row r="37" hidden="1" customHeight="1"/>
    <row r="38" ht="14.25" hidden="1" customHeight="1" spans="1:6">
      <c r="A38" s="142" t="s">
        <v>89</v>
      </c>
      <c r="B38" s="143">
        <v>5439.359847</v>
      </c>
      <c r="C38" s="113">
        <v>0</v>
      </c>
      <c r="D38" s="112" t="s">
        <v>90</v>
      </c>
      <c r="E38" s="114">
        <v>0</v>
      </c>
      <c r="F38" s="114">
        <v>0</v>
      </c>
    </row>
    <row r="39" ht="14.25" hidden="1" customHeight="1" spans="1:6">
      <c r="A39" s="144" t="s">
        <v>91</v>
      </c>
      <c r="B39" s="145">
        <v>13747.40401</v>
      </c>
      <c r="C39" s="113">
        <v>15617.211098</v>
      </c>
      <c r="D39" s="112" t="s">
        <v>90</v>
      </c>
      <c r="E39" s="114">
        <v>15617.211098</v>
      </c>
      <c r="F39" s="114">
        <v>17715.415918</v>
      </c>
    </row>
    <row r="40" ht="14.25" hidden="1" customHeight="1" spans="1:6">
      <c r="A40" s="132" t="s">
        <v>89</v>
      </c>
      <c r="B40" s="133">
        <v>13656.738216</v>
      </c>
      <c r="C40" s="113">
        <v>10402.49523</v>
      </c>
      <c r="D40" s="112" t="s">
        <v>92</v>
      </c>
      <c r="E40" s="114">
        <v>10402.49523</v>
      </c>
      <c r="F40" s="114">
        <v>5805.54102</v>
      </c>
    </row>
    <row r="41" ht="14.25" hidden="1" customHeight="1" spans="1:6">
      <c r="A41" s="132" t="s">
        <v>93</v>
      </c>
      <c r="B41" s="133">
        <v>749.182701</v>
      </c>
      <c r="C41" s="113">
        <v>930.692882</v>
      </c>
      <c r="D41" s="112" t="s">
        <v>94</v>
      </c>
      <c r="E41" s="114">
        <v>930.692882</v>
      </c>
      <c r="F41" s="114">
        <v>1129.670466</v>
      </c>
    </row>
    <row r="42" ht="14.25" hidden="1" customHeight="1" spans="1:6">
      <c r="A42" s="132" t="s">
        <v>95</v>
      </c>
      <c r="B42" s="133">
        <v>1654.498938</v>
      </c>
      <c r="C42" s="113">
        <v>1901.441739</v>
      </c>
      <c r="D42" s="112" t="s">
        <v>96</v>
      </c>
      <c r="E42" s="114">
        <v>1901.441739</v>
      </c>
      <c r="F42" s="114">
        <v>2144.251129</v>
      </c>
    </row>
    <row r="43" hidden="1" customHeight="1" spans="2:6">
      <c r="B43" s="113">
        <f>SUM(B38:B42)</f>
        <v>35247.183712</v>
      </c>
      <c r="C43" s="113">
        <f t="shared" ref="C43:F43" si="3">SUM(C38:C42)</f>
        <v>28851.840949</v>
      </c>
      <c r="D43" s="112">
        <f t="shared" si="3"/>
        <v>0</v>
      </c>
      <c r="E43" s="114">
        <f t="shared" si="3"/>
        <v>28851.840949</v>
      </c>
      <c r="F43" s="114">
        <f t="shared" si="3"/>
        <v>26794.878533</v>
      </c>
    </row>
    <row r="44" hidden="1" customHeight="1"/>
    <row r="45" hidden="1" customHeight="1"/>
    <row r="46" hidden="1" customHeight="1"/>
    <row r="47" hidden="1" customHeight="1"/>
    <row r="48" hidden="1" customHeight="1"/>
    <row r="49" hidden="1" customHeight="1"/>
    <row r="50" hidden="1" customHeight="1"/>
    <row r="51" hidden="1" customHeight="1"/>
    <row r="52" hidden="1" customHeight="1"/>
    <row r="53" hidden="1" customHeight="1"/>
    <row r="54" hidden="1" customHeight="1"/>
    <row r="55" hidden="1" customHeight="1"/>
  </sheetData>
  <mergeCells count="9">
    <mergeCell ref="A2:F2"/>
    <mergeCell ref="A4:C4"/>
    <mergeCell ref="D4:F4"/>
    <mergeCell ref="A5:A6"/>
    <mergeCell ref="B5:B6"/>
    <mergeCell ref="C5:C6"/>
    <mergeCell ref="D5:D6"/>
    <mergeCell ref="E5:E6"/>
    <mergeCell ref="F5:F6"/>
  </mergeCells>
  <pageMargins left="1.37777777777778" right="0.786805555555556" top="0.747916666666667" bottom="0.747916666666667" header="0.314583333333333" footer="0.314583333333333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23"/>
  <sheetViews>
    <sheetView showGridLines="0" showZeros="0" workbookViewId="0">
      <selection activeCell="A4" sqref="A4"/>
    </sheetView>
  </sheetViews>
  <sheetFormatPr defaultColWidth="8" defaultRowHeight="14.25" outlineLevelCol="5"/>
  <cols>
    <col min="1" max="1" width="37.25" style="48" customWidth="1"/>
    <col min="2" max="3" width="14.875" style="48" customWidth="1"/>
    <col min="4" max="4" width="24.875" style="48" customWidth="1"/>
    <col min="5" max="6" width="14.875" style="48" customWidth="1"/>
    <col min="7" max="16384" width="8" style="1"/>
  </cols>
  <sheetData>
    <row r="1" spans="1:1">
      <c r="A1" s="47" t="s">
        <v>97</v>
      </c>
    </row>
    <row r="2" ht="35.25" customHeight="1" spans="1:6">
      <c r="A2" s="49" t="s">
        <v>98</v>
      </c>
      <c r="B2" s="49"/>
      <c r="C2" s="49"/>
      <c r="D2" s="49"/>
      <c r="E2" s="49"/>
      <c r="F2" s="49"/>
    </row>
    <row r="3" ht="15" customHeight="1" spans="1:6">
      <c r="A3" s="61"/>
      <c r="B3" s="61"/>
      <c r="C3" s="61"/>
      <c r="D3" s="61"/>
      <c r="E3" s="51"/>
      <c r="F3" s="51"/>
    </row>
    <row r="4" ht="15" customHeight="1" spans="1:6">
      <c r="A4" s="103"/>
      <c r="B4" s="103"/>
      <c r="C4" s="103"/>
      <c r="D4" s="103"/>
      <c r="E4" s="86"/>
      <c r="F4" s="86" t="s">
        <v>32</v>
      </c>
    </row>
    <row r="5" ht="22" customHeight="1" spans="1:6">
      <c r="A5" s="104" t="s">
        <v>3</v>
      </c>
      <c r="B5" s="54" t="s">
        <v>55</v>
      </c>
      <c r="C5" s="54" t="s">
        <v>56</v>
      </c>
      <c r="D5" s="54" t="s">
        <v>3</v>
      </c>
      <c r="E5" s="54" t="s">
        <v>55</v>
      </c>
      <c r="F5" s="54" t="s">
        <v>56</v>
      </c>
    </row>
    <row r="6" ht="22" customHeight="1" spans="1:6">
      <c r="A6" s="105" t="s">
        <v>99</v>
      </c>
      <c r="B6" s="56">
        <v>1595.59</v>
      </c>
      <c r="C6" s="56">
        <v>1741.34</v>
      </c>
      <c r="D6" s="55" t="s">
        <v>100</v>
      </c>
      <c r="E6" s="56">
        <v>6055.61</v>
      </c>
      <c r="F6" s="56">
        <v>6207.25</v>
      </c>
    </row>
    <row r="7" ht="22" customHeight="1" spans="1:6">
      <c r="A7" s="105" t="s">
        <v>101</v>
      </c>
      <c r="B7" s="56">
        <v>297.53</v>
      </c>
      <c r="C7" s="56">
        <v>21</v>
      </c>
      <c r="D7" s="55" t="s">
        <v>102</v>
      </c>
      <c r="E7" s="56">
        <v>195.93</v>
      </c>
      <c r="F7" s="56">
        <v>215.52</v>
      </c>
    </row>
    <row r="8" ht="22" customHeight="1" spans="1:6">
      <c r="A8" s="105" t="s">
        <v>103</v>
      </c>
      <c r="B8" s="56">
        <v>6775.37</v>
      </c>
      <c r="C8" s="56">
        <v>7011.6</v>
      </c>
      <c r="D8" s="55" t="s">
        <v>104</v>
      </c>
      <c r="E8" s="56">
        <v>175</v>
      </c>
      <c r="F8" s="56">
        <v>228</v>
      </c>
    </row>
    <row r="9" ht="22" customHeight="1" spans="1:6">
      <c r="A9" s="105" t="s">
        <v>105</v>
      </c>
      <c r="B9" s="56">
        <v>6055.61</v>
      </c>
      <c r="C9" s="56">
        <v>6207.25</v>
      </c>
      <c r="D9" s="55" t="s">
        <v>106</v>
      </c>
      <c r="E9" s="56">
        <v>25.41</v>
      </c>
      <c r="F9" s="56">
        <v>10</v>
      </c>
    </row>
    <row r="10" ht="22" customHeight="1" spans="1:6">
      <c r="A10" s="105" t="s">
        <v>107</v>
      </c>
      <c r="B10" s="56">
        <v>719.76</v>
      </c>
      <c r="C10" s="56">
        <v>804.35</v>
      </c>
      <c r="D10" s="55" t="s">
        <v>108</v>
      </c>
      <c r="E10" s="59">
        <v>0</v>
      </c>
      <c r="F10" s="59">
        <v>0</v>
      </c>
    </row>
    <row r="11" ht="22" customHeight="1" spans="1:6">
      <c r="A11" s="105" t="s">
        <v>109</v>
      </c>
      <c r="B11" s="56">
        <v>0</v>
      </c>
      <c r="C11" s="56">
        <v>0</v>
      </c>
      <c r="D11" s="57" t="s">
        <v>110</v>
      </c>
      <c r="E11" s="57" t="s">
        <v>110</v>
      </c>
      <c r="F11" s="57" t="s">
        <v>110</v>
      </c>
    </row>
    <row r="12" ht="22" customHeight="1" spans="1:6">
      <c r="A12" s="105" t="s">
        <v>111</v>
      </c>
      <c r="B12" s="56">
        <v>240</v>
      </c>
      <c r="C12" s="56">
        <v>220</v>
      </c>
      <c r="D12" s="57" t="s">
        <v>110</v>
      </c>
      <c r="E12" s="57" t="s">
        <v>110</v>
      </c>
      <c r="F12" s="57" t="s">
        <v>110</v>
      </c>
    </row>
    <row r="13" ht="22" customHeight="1" spans="1:6">
      <c r="A13" s="105" t="s">
        <v>112</v>
      </c>
      <c r="B13" s="56">
        <v>231</v>
      </c>
      <c r="C13" s="56">
        <v>231</v>
      </c>
      <c r="D13" s="57" t="s">
        <v>110</v>
      </c>
      <c r="E13" s="57" t="s">
        <v>110</v>
      </c>
      <c r="F13" s="57" t="s">
        <v>110</v>
      </c>
    </row>
    <row r="14" ht="22" customHeight="1" spans="1:6">
      <c r="A14" s="105" t="s">
        <v>113</v>
      </c>
      <c r="B14" s="56">
        <v>6.46</v>
      </c>
      <c r="C14" s="56"/>
      <c r="D14" s="57" t="s">
        <v>110</v>
      </c>
      <c r="E14" s="57" t="s">
        <v>110</v>
      </c>
      <c r="F14" s="57" t="s">
        <v>110</v>
      </c>
    </row>
    <row r="15" ht="22" customHeight="1" spans="1:6">
      <c r="A15" s="105" t="s">
        <v>114</v>
      </c>
      <c r="B15" s="56">
        <v>19.54</v>
      </c>
      <c r="C15" s="56"/>
      <c r="D15" s="57" t="s">
        <v>110</v>
      </c>
      <c r="E15" s="57" t="s">
        <v>110</v>
      </c>
      <c r="F15" s="57" t="s">
        <v>110</v>
      </c>
    </row>
    <row r="16" ht="22" customHeight="1" spans="1:6">
      <c r="A16" s="105" t="s">
        <v>75</v>
      </c>
      <c r="B16" s="59">
        <v>8867.96</v>
      </c>
      <c r="C16" s="59">
        <v>9203.94</v>
      </c>
      <c r="D16" s="55" t="s">
        <v>74</v>
      </c>
      <c r="E16" s="59">
        <f>E6+E7+E8+E9+E10</f>
        <v>6451.95</v>
      </c>
      <c r="F16" s="59">
        <f>F6+F7+F8+F9+F10</f>
        <v>6660.77</v>
      </c>
    </row>
    <row r="17" ht="22" customHeight="1" spans="1:6">
      <c r="A17" s="105" t="s">
        <v>115</v>
      </c>
      <c r="B17" s="59"/>
      <c r="C17" s="59"/>
      <c r="D17" s="55" t="s">
        <v>82</v>
      </c>
      <c r="E17" s="59">
        <v>0</v>
      </c>
      <c r="F17" s="59">
        <v>0</v>
      </c>
    </row>
    <row r="18" ht="22" customHeight="1" spans="1:6">
      <c r="A18" s="105" t="s">
        <v>116</v>
      </c>
      <c r="B18" s="59"/>
      <c r="C18" s="59"/>
      <c r="D18" s="55" t="s">
        <v>88</v>
      </c>
      <c r="E18" s="59">
        <v>0</v>
      </c>
      <c r="F18" s="59">
        <v>0</v>
      </c>
    </row>
    <row r="19" ht="22" customHeight="1" spans="1:6">
      <c r="A19" s="105" t="s">
        <v>117</v>
      </c>
      <c r="B19" s="59">
        <v>8867.96</v>
      </c>
      <c r="C19" s="59">
        <v>9203.94</v>
      </c>
      <c r="D19" s="55" t="s">
        <v>118</v>
      </c>
      <c r="E19" s="59">
        <f t="shared" ref="B19:F19" si="0">E16+E17+E18</f>
        <v>6451.95</v>
      </c>
      <c r="F19" s="59">
        <f t="shared" si="0"/>
        <v>6660.77</v>
      </c>
    </row>
    <row r="20" ht="22" customHeight="1" spans="1:6">
      <c r="A20" s="106" t="s">
        <v>110</v>
      </c>
      <c r="B20" s="57" t="s">
        <v>110</v>
      </c>
      <c r="C20" s="57" t="s">
        <v>110</v>
      </c>
      <c r="D20" s="55" t="s">
        <v>119</v>
      </c>
      <c r="E20" s="59">
        <f>B19-E19</f>
        <v>2416.01</v>
      </c>
      <c r="F20" s="59">
        <f>C19-F19</f>
        <v>2543.17</v>
      </c>
    </row>
    <row r="21" ht="22" customHeight="1" spans="1:6">
      <c r="A21" s="105" t="s">
        <v>91</v>
      </c>
      <c r="B21" s="56">
        <v>18544.89</v>
      </c>
      <c r="C21" s="59">
        <v>20960.9</v>
      </c>
      <c r="D21" s="55" t="s">
        <v>90</v>
      </c>
      <c r="E21" s="59">
        <f>B21+E20</f>
        <v>20960.9</v>
      </c>
      <c r="F21" s="59">
        <f>C21+F20</f>
        <v>23504.07</v>
      </c>
    </row>
    <row r="22" ht="22" customHeight="1" spans="1:6">
      <c r="A22" s="106" t="s">
        <v>120</v>
      </c>
      <c r="B22" s="59"/>
      <c r="C22" s="59"/>
      <c r="D22" s="57" t="s">
        <v>120</v>
      </c>
      <c r="E22" s="59">
        <f t="shared" ref="B22:F22" si="1">E19+E21</f>
        <v>27412.85</v>
      </c>
      <c r="F22" s="59">
        <f t="shared" si="1"/>
        <v>30164.84</v>
      </c>
    </row>
    <row r="23" ht="15" customHeight="1" spans="2:6">
      <c r="B23" s="75"/>
      <c r="C23" s="75"/>
      <c r="D23" s="75"/>
      <c r="E23" s="75"/>
      <c r="F23" s="51"/>
    </row>
  </sheetData>
  <mergeCells count="2">
    <mergeCell ref="A2:F2"/>
    <mergeCell ref="E3:F3"/>
  </mergeCells>
  <printOptions horizontalCentered="1"/>
  <pageMargins left="1.37777777777778" right="0.786805555555556" top="0.747916666666667" bottom="0.747916666666667" header="0.314583333333333" footer="0.314583333333333"/>
  <pageSetup paperSize="9" pageOrder="overThenDown" orientation="landscape" errors="blank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9"/>
  <sheetViews>
    <sheetView showGridLines="0" showZeros="0" workbookViewId="0">
      <selection activeCell="A4" sqref="A4"/>
    </sheetView>
  </sheetViews>
  <sheetFormatPr defaultColWidth="8" defaultRowHeight="14.25" outlineLevelCol="5"/>
  <cols>
    <col min="1" max="1" width="24.875" style="78" customWidth="1"/>
    <col min="2" max="2" width="20.875" style="79" customWidth="1"/>
    <col min="3" max="3" width="19.375" style="79" customWidth="1"/>
    <col min="4" max="4" width="18.75" style="79" customWidth="1"/>
    <col min="5" max="5" width="18.75" style="78" customWidth="1"/>
    <col min="6" max="6" width="19.375" style="79" customWidth="1"/>
    <col min="7" max="16384" width="8" style="80"/>
  </cols>
  <sheetData>
    <row r="1" spans="1:1">
      <c r="A1" s="81" t="s">
        <v>121</v>
      </c>
    </row>
    <row r="2" ht="35.25" customHeight="1" spans="1:6">
      <c r="A2" s="49" t="s">
        <v>122</v>
      </c>
      <c r="B2" s="49"/>
      <c r="C2" s="82"/>
      <c r="D2" s="49"/>
      <c r="E2" s="49"/>
      <c r="F2" s="49"/>
    </row>
    <row r="3" ht="15" customHeight="1" spans="1:6">
      <c r="A3" s="83"/>
      <c r="B3" s="84"/>
      <c r="D3" s="84"/>
      <c r="E3" s="83"/>
      <c r="F3" s="51"/>
    </row>
    <row r="4" ht="15" customHeight="1" spans="1:6">
      <c r="A4" s="85"/>
      <c r="B4" s="86"/>
      <c r="C4" s="87"/>
      <c r="D4" s="86"/>
      <c r="E4" s="85"/>
      <c r="F4" s="86"/>
    </row>
    <row r="5" s="77" customFormat="1" ht="26" customHeight="1" spans="1:6">
      <c r="A5" s="54" t="s">
        <v>3</v>
      </c>
      <c r="B5" s="54" t="s">
        <v>55</v>
      </c>
      <c r="C5" s="54" t="s">
        <v>56</v>
      </c>
      <c r="D5" s="54" t="s">
        <v>3</v>
      </c>
      <c r="E5" s="54" t="s">
        <v>55</v>
      </c>
      <c r="F5" s="54" t="s">
        <v>56</v>
      </c>
    </row>
    <row r="6" s="77" customFormat="1" ht="26" customHeight="1" spans="1:6">
      <c r="A6" s="88" t="s">
        <v>123</v>
      </c>
      <c r="B6" s="56">
        <v>10358.14</v>
      </c>
      <c r="C6" s="56">
        <v>10655.47</v>
      </c>
      <c r="D6" s="56" t="s">
        <v>124</v>
      </c>
      <c r="E6" s="56">
        <v>15117.28</v>
      </c>
      <c r="F6" s="56">
        <v>16631.55</v>
      </c>
    </row>
    <row r="7" s="77" customFormat="1" ht="26" customHeight="1" spans="1:6">
      <c r="A7" s="89" t="s">
        <v>103</v>
      </c>
      <c r="B7" s="56">
        <v>944</v>
      </c>
      <c r="C7" s="56">
        <v>1322</v>
      </c>
      <c r="D7" s="56" t="s">
        <v>125</v>
      </c>
      <c r="E7" s="56">
        <v>17.78</v>
      </c>
      <c r="F7" s="56">
        <v>0</v>
      </c>
    </row>
    <row r="8" s="77" customFormat="1" ht="26" customHeight="1" spans="1:6">
      <c r="A8" s="89" t="s">
        <v>126</v>
      </c>
      <c r="B8" s="56"/>
      <c r="C8" s="56">
        <v>378</v>
      </c>
      <c r="D8" s="56" t="s">
        <v>127</v>
      </c>
      <c r="E8" s="56">
        <v>0</v>
      </c>
      <c r="F8" s="56">
        <v>0</v>
      </c>
    </row>
    <row r="9" s="77" customFormat="1" ht="26" customHeight="1" spans="1:6">
      <c r="A9" s="89" t="s">
        <v>128</v>
      </c>
      <c r="B9" s="56">
        <v>113</v>
      </c>
      <c r="C9" s="56">
        <v>25</v>
      </c>
      <c r="D9" s="56" t="s">
        <v>110</v>
      </c>
      <c r="E9" s="56" t="s">
        <v>110</v>
      </c>
      <c r="F9" s="56" t="s">
        <v>110</v>
      </c>
    </row>
    <row r="10" s="77" customFormat="1" ht="26" customHeight="1" spans="1:6">
      <c r="A10" s="90" t="s">
        <v>129</v>
      </c>
      <c r="B10" s="56">
        <v>9</v>
      </c>
      <c r="C10" s="56"/>
      <c r="D10" s="56" t="s">
        <v>110</v>
      </c>
      <c r="E10" s="56" t="s">
        <v>110</v>
      </c>
      <c r="F10" s="56" t="s">
        <v>110</v>
      </c>
    </row>
    <row r="11" s="77" customFormat="1" ht="26" customHeight="1" spans="1:6">
      <c r="A11" s="89" t="s">
        <v>130</v>
      </c>
      <c r="B11" s="56">
        <v>5</v>
      </c>
      <c r="C11" s="56"/>
      <c r="D11" s="56" t="s">
        <v>110</v>
      </c>
      <c r="E11" s="56" t="s">
        <v>110</v>
      </c>
      <c r="F11" s="56" t="s">
        <v>110</v>
      </c>
    </row>
    <row r="12" s="77" customFormat="1" ht="26" customHeight="1" spans="1:6">
      <c r="A12" s="89" t="s">
        <v>131</v>
      </c>
      <c r="B12" s="91">
        <v>0</v>
      </c>
      <c r="C12" s="92">
        <v>0</v>
      </c>
      <c r="D12" s="93" t="s">
        <v>110</v>
      </c>
      <c r="E12" s="93" t="s">
        <v>110</v>
      </c>
      <c r="F12" s="94" t="s">
        <v>110</v>
      </c>
    </row>
    <row r="13" s="77" customFormat="1" ht="26" customHeight="1" spans="1:6">
      <c r="A13" s="65" t="s">
        <v>79</v>
      </c>
      <c r="B13" s="95">
        <f>B6+B7+B9+B10+B11</f>
        <v>11429.14</v>
      </c>
      <c r="C13" s="96">
        <f>C6+C7+C9+C10+C11</f>
        <v>12002.47</v>
      </c>
      <c r="D13" s="65" t="s">
        <v>76</v>
      </c>
      <c r="E13" s="95">
        <v>15135.06</v>
      </c>
      <c r="F13" s="91">
        <v>16631.55</v>
      </c>
    </row>
    <row r="14" s="77" customFormat="1" ht="26" customHeight="1" spans="1:6">
      <c r="A14" s="89" t="s">
        <v>132</v>
      </c>
      <c r="B14" s="56"/>
      <c r="C14" s="96">
        <v>0</v>
      </c>
      <c r="D14" s="89" t="s">
        <v>133</v>
      </c>
      <c r="E14" s="97"/>
      <c r="F14" s="98"/>
    </row>
    <row r="15" s="77" customFormat="1" ht="26" customHeight="1" spans="1:6">
      <c r="A15" s="89" t="s">
        <v>85</v>
      </c>
      <c r="B15" s="91"/>
      <c r="C15" s="96">
        <v>0</v>
      </c>
      <c r="D15" s="89" t="s">
        <v>134</v>
      </c>
      <c r="E15" s="99"/>
      <c r="F15" s="95"/>
    </row>
    <row r="16" s="77" customFormat="1" ht="26" customHeight="1" spans="1:6">
      <c r="A16" s="65" t="s">
        <v>135</v>
      </c>
      <c r="B16" s="98">
        <f t="shared" ref="B16:F16" si="0">B13+B14+B15</f>
        <v>11429.14</v>
      </c>
      <c r="C16" s="100">
        <f t="shared" si="0"/>
        <v>12002.47</v>
      </c>
      <c r="D16" s="65" t="s">
        <v>136</v>
      </c>
      <c r="E16" s="98">
        <v>15135.06</v>
      </c>
      <c r="F16" s="59">
        <v>16631.55</v>
      </c>
    </row>
    <row r="17" s="77" customFormat="1" ht="26" customHeight="1" spans="1:6">
      <c r="A17" s="72" t="s">
        <v>110</v>
      </c>
      <c r="B17" s="101" t="s">
        <v>110</v>
      </c>
      <c r="C17" s="102" t="s">
        <v>110</v>
      </c>
      <c r="D17" s="65" t="s">
        <v>137</v>
      </c>
      <c r="E17" s="98">
        <f>B16-E16</f>
        <v>-3705.92</v>
      </c>
      <c r="F17" s="59">
        <f>C16-F16</f>
        <v>-4629.08</v>
      </c>
    </row>
    <row r="18" s="77" customFormat="1" ht="26" customHeight="1" spans="1:6">
      <c r="A18" s="65" t="s">
        <v>95</v>
      </c>
      <c r="B18" s="56">
        <v>8335</v>
      </c>
      <c r="C18" s="96">
        <v>4629.08</v>
      </c>
      <c r="D18" s="65" t="s">
        <v>92</v>
      </c>
      <c r="E18" s="98">
        <f>B18+E17</f>
        <v>4629.08</v>
      </c>
      <c r="F18" s="59">
        <f>C18+F17</f>
        <v>0</v>
      </c>
    </row>
    <row r="19" s="77" customFormat="1" ht="26" customHeight="1" spans="1:6">
      <c r="A19" s="72" t="s">
        <v>120</v>
      </c>
      <c r="B19" s="98"/>
      <c r="C19" s="96"/>
      <c r="D19" s="72" t="s">
        <v>120</v>
      </c>
      <c r="E19" s="98">
        <f t="shared" ref="B19:F19" si="1">E16+E18</f>
        <v>19764.14</v>
      </c>
      <c r="F19" s="59">
        <f t="shared" si="1"/>
        <v>16631.55</v>
      </c>
    </row>
  </sheetData>
  <mergeCells count="1">
    <mergeCell ref="A2:F2"/>
  </mergeCells>
  <printOptions horizontalCentered="1"/>
  <pageMargins left="1.37777777777778" right="0.786805555555556" top="0.747916666666667" bottom="0.747916666666667" header="0.314583333333333" footer="0.314583333333333"/>
  <pageSetup paperSize="9" pageOrder="overThenDown" orientation="landscape" errors="blank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8"/>
  <sheetViews>
    <sheetView showGridLines="0" showZeros="0" workbookViewId="0">
      <selection activeCell="I14" sqref="I14"/>
    </sheetView>
  </sheetViews>
  <sheetFormatPr defaultColWidth="8" defaultRowHeight="14.25" outlineLevelCol="5"/>
  <cols>
    <col min="1" max="1" width="21.25" style="48" customWidth="1"/>
    <col min="2" max="2" width="16.375" style="48" customWidth="1"/>
    <col min="3" max="3" width="18.25" style="48" customWidth="1"/>
    <col min="4" max="4" width="29.625" style="48" customWidth="1"/>
    <col min="5" max="6" width="17.875" style="48" customWidth="1"/>
    <col min="7" max="16384" width="8" style="1"/>
  </cols>
  <sheetData>
    <row r="1" spans="1:1">
      <c r="A1" s="47" t="s">
        <v>138</v>
      </c>
    </row>
    <row r="2" ht="35.25" customHeight="1" spans="1:6">
      <c r="A2" s="49" t="s">
        <v>139</v>
      </c>
      <c r="B2" s="49"/>
      <c r="C2" s="49"/>
      <c r="D2" s="49"/>
      <c r="E2" s="49"/>
      <c r="F2" s="49"/>
    </row>
    <row r="3" ht="15" customHeight="1" spans="1:6">
      <c r="A3" s="61"/>
      <c r="B3" s="61"/>
      <c r="C3" s="61"/>
      <c r="D3" s="61"/>
      <c r="E3" s="51"/>
      <c r="F3" s="51"/>
    </row>
    <row r="4" ht="15" customHeight="1" spans="1:6">
      <c r="A4" s="62"/>
      <c r="B4" s="62"/>
      <c r="C4" s="62"/>
      <c r="D4" s="62"/>
      <c r="E4" s="63"/>
      <c r="F4" s="63" t="s">
        <v>32</v>
      </c>
    </row>
    <row r="5" s="60" customFormat="1" ht="37.5" customHeight="1" spans="1:6">
      <c r="A5" s="64" t="s">
        <v>3</v>
      </c>
      <c r="B5" s="64" t="s">
        <v>55</v>
      </c>
      <c r="C5" s="64" t="s">
        <v>56</v>
      </c>
      <c r="D5" s="64" t="s">
        <v>3</v>
      </c>
      <c r="E5" s="64" t="s">
        <v>55</v>
      </c>
      <c r="F5" s="64" t="s">
        <v>56</v>
      </c>
    </row>
    <row r="6" s="60" customFormat="1" ht="30" customHeight="1" spans="1:6">
      <c r="A6" s="65" t="s">
        <v>140</v>
      </c>
      <c r="B6" s="56">
        <v>456.25</v>
      </c>
      <c r="C6" s="56">
        <v>469.94</v>
      </c>
      <c r="D6" s="56" t="s">
        <v>141</v>
      </c>
      <c r="E6" s="56">
        <v>433.85</v>
      </c>
      <c r="F6" s="56">
        <v>438.39</v>
      </c>
    </row>
    <row r="7" s="60" customFormat="1" ht="30" customHeight="1" spans="1:6">
      <c r="A7" s="65" t="s">
        <v>103</v>
      </c>
      <c r="B7" s="56"/>
      <c r="C7" s="56"/>
      <c r="D7" s="56" t="s">
        <v>142</v>
      </c>
      <c r="E7" s="56">
        <v>15.1</v>
      </c>
      <c r="F7" s="56">
        <v>16.42</v>
      </c>
    </row>
    <row r="8" s="60" customFormat="1" ht="30" customHeight="1" spans="1:6">
      <c r="A8" s="65" t="s">
        <v>128</v>
      </c>
      <c r="B8" s="56">
        <v>1</v>
      </c>
      <c r="C8" s="56">
        <v>1</v>
      </c>
      <c r="D8" s="56" t="s">
        <v>143</v>
      </c>
      <c r="E8" s="56"/>
      <c r="F8" s="56"/>
    </row>
    <row r="9" s="60" customFormat="1" ht="30" customHeight="1" spans="1:6">
      <c r="A9" s="65" t="s">
        <v>144</v>
      </c>
      <c r="B9" s="56">
        <v>0</v>
      </c>
      <c r="C9" s="56">
        <v>0</v>
      </c>
      <c r="D9" s="56" t="s">
        <v>145</v>
      </c>
      <c r="E9" s="56">
        <v>5.8</v>
      </c>
      <c r="F9" s="56">
        <v>5.91</v>
      </c>
    </row>
    <row r="10" s="60" customFormat="1" ht="30" customHeight="1" spans="1:6">
      <c r="A10" s="66" t="s">
        <v>131</v>
      </c>
      <c r="B10" s="56">
        <v>0</v>
      </c>
      <c r="C10" s="56">
        <v>0</v>
      </c>
      <c r="D10" s="56" t="s">
        <v>146</v>
      </c>
      <c r="E10" s="56"/>
      <c r="F10" s="56"/>
    </row>
    <row r="11" s="60" customFormat="1" ht="30" customHeight="1" spans="1:6">
      <c r="A11" s="67" t="s">
        <v>77</v>
      </c>
      <c r="B11" s="68">
        <f>B6+B7+B8+B9</f>
        <v>457.25</v>
      </c>
      <c r="C11" s="68">
        <f>C6+C7+C8+C9</f>
        <v>470.94</v>
      </c>
      <c r="D11" s="69" t="s">
        <v>78</v>
      </c>
      <c r="E11" s="68">
        <v>439.65</v>
      </c>
      <c r="F11" s="68">
        <v>444.3</v>
      </c>
    </row>
    <row r="12" s="60" customFormat="1" ht="30" customHeight="1" spans="1:6">
      <c r="A12" s="65" t="s">
        <v>147</v>
      </c>
      <c r="B12" s="70">
        <v>0</v>
      </c>
      <c r="C12" s="70">
        <v>0</v>
      </c>
      <c r="D12" s="71" t="s">
        <v>148</v>
      </c>
      <c r="E12" s="70">
        <v>0</v>
      </c>
      <c r="F12" s="70">
        <v>0</v>
      </c>
    </row>
    <row r="13" s="60" customFormat="1" ht="30" customHeight="1" spans="1:6">
      <c r="A13" s="65" t="s">
        <v>83</v>
      </c>
      <c r="B13" s="70">
        <v>0</v>
      </c>
      <c r="C13" s="70">
        <v>0</v>
      </c>
      <c r="D13" s="71" t="s">
        <v>84</v>
      </c>
      <c r="E13" s="56">
        <v>25</v>
      </c>
      <c r="F13" s="56">
        <v>45</v>
      </c>
    </row>
    <row r="14" s="60" customFormat="1" ht="30" customHeight="1" spans="1:6">
      <c r="A14" s="65" t="s">
        <v>149</v>
      </c>
      <c r="B14" s="70">
        <f t="shared" ref="B14:F14" si="0">B11+B12+B13</f>
        <v>457.25</v>
      </c>
      <c r="C14" s="70">
        <f t="shared" si="0"/>
        <v>470.94</v>
      </c>
      <c r="D14" s="71" t="s">
        <v>150</v>
      </c>
      <c r="E14" s="70">
        <f>E11+E12+E13</f>
        <v>464.65</v>
      </c>
      <c r="F14" s="70">
        <f t="shared" si="0"/>
        <v>489.3</v>
      </c>
    </row>
    <row r="15" s="60" customFormat="1" ht="30" customHeight="1" spans="1:6">
      <c r="A15" s="72" t="s">
        <v>110</v>
      </c>
      <c r="B15" s="72" t="s">
        <v>110</v>
      </c>
      <c r="C15" s="72" t="s">
        <v>110</v>
      </c>
      <c r="D15" s="71" t="s">
        <v>151</v>
      </c>
      <c r="E15" s="73">
        <f>B14-E14</f>
        <v>-7.39999999999998</v>
      </c>
      <c r="F15" s="73">
        <f>C14-F14</f>
        <v>-18.36</v>
      </c>
    </row>
    <row r="16" s="60" customFormat="1" ht="30" customHeight="1" spans="1:6">
      <c r="A16" s="65" t="s">
        <v>93</v>
      </c>
      <c r="B16" s="56">
        <v>381.58</v>
      </c>
      <c r="C16" s="70">
        <v>374.18</v>
      </c>
      <c r="D16" s="71" t="s">
        <v>94</v>
      </c>
      <c r="E16" s="73">
        <f>B16+E15</f>
        <v>374.18</v>
      </c>
      <c r="F16" s="73">
        <f>C16+F15</f>
        <v>355.82</v>
      </c>
    </row>
    <row r="17" s="60" customFormat="1" ht="30" customHeight="1" spans="1:6">
      <c r="A17" s="72" t="s">
        <v>120</v>
      </c>
      <c r="B17" s="70"/>
      <c r="C17" s="70"/>
      <c r="D17" s="74" t="s">
        <v>120</v>
      </c>
      <c r="E17" s="73">
        <f t="shared" ref="B17:F17" si="1">E14+E16</f>
        <v>838.83</v>
      </c>
      <c r="F17" s="73">
        <f t="shared" si="1"/>
        <v>845.12</v>
      </c>
    </row>
    <row r="18" ht="15" customHeight="1" spans="1:6">
      <c r="A18" s="75"/>
      <c r="B18" s="75"/>
      <c r="C18" s="75"/>
      <c r="D18" s="76"/>
      <c r="E18" s="75"/>
      <c r="F18" s="51"/>
    </row>
  </sheetData>
  <mergeCells count="2">
    <mergeCell ref="A2:F2"/>
    <mergeCell ref="E3:F3"/>
  </mergeCells>
  <printOptions horizontalCentered="1"/>
  <pageMargins left="1.37777777777778" right="0.786805555555556" top="0.747916666666667" bottom="0.747916666666667" header="0.314583333333333" footer="0.314583333333333"/>
  <pageSetup paperSize="9" pageOrder="overThenDown" orientation="landscape" errors="blank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23"/>
  <sheetViews>
    <sheetView workbookViewId="0">
      <selection activeCell="A4" sqref="A4"/>
    </sheetView>
  </sheetViews>
  <sheetFormatPr defaultColWidth="9" defaultRowHeight="13.5" outlineLevelCol="5"/>
  <cols>
    <col min="1" max="1" width="22.625" customWidth="1"/>
    <col min="2" max="2" width="14.5" customWidth="1"/>
    <col min="3" max="3" width="17.125" customWidth="1"/>
    <col min="4" max="4" width="31.75" customWidth="1"/>
    <col min="5" max="5" width="18.125" customWidth="1"/>
    <col min="6" max="6" width="17.5" customWidth="1"/>
  </cols>
  <sheetData>
    <row r="1" ht="14.25" spans="1:6">
      <c r="A1" s="47" t="s">
        <v>152</v>
      </c>
      <c r="B1" s="48"/>
      <c r="C1" s="48"/>
      <c r="D1" s="48"/>
      <c r="E1" s="48"/>
      <c r="F1" s="48"/>
    </row>
    <row r="2" ht="26.25" spans="1:6">
      <c r="A2" s="49" t="s">
        <v>153</v>
      </c>
      <c r="B2" s="49"/>
      <c r="C2" s="49"/>
      <c r="D2" s="49"/>
      <c r="E2" s="49"/>
      <c r="F2" s="49"/>
    </row>
    <row r="3" ht="14.25" spans="1:6">
      <c r="A3" s="50"/>
      <c r="B3" s="50"/>
      <c r="C3" s="50"/>
      <c r="D3" s="50"/>
      <c r="E3" s="51"/>
      <c r="F3" s="51"/>
    </row>
    <row r="4" spans="1:6">
      <c r="A4" s="52"/>
      <c r="B4" s="52"/>
      <c r="C4" s="52"/>
      <c r="D4" s="52"/>
      <c r="E4" s="53"/>
      <c r="F4" s="53" t="s">
        <v>32</v>
      </c>
    </row>
    <row r="5" ht="22" customHeight="1" spans="1:6">
      <c r="A5" s="54" t="s">
        <v>3</v>
      </c>
      <c r="B5" s="54" t="s">
        <v>55</v>
      </c>
      <c r="C5" s="54" t="s">
        <v>56</v>
      </c>
      <c r="D5" s="54" t="s">
        <v>3</v>
      </c>
      <c r="E5" s="54" t="s">
        <v>55</v>
      </c>
      <c r="F5" s="54" t="s">
        <v>56</v>
      </c>
    </row>
    <row r="6" ht="22" customHeight="1" spans="1:6">
      <c r="A6" s="55" t="s">
        <v>154</v>
      </c>
      <c r="B6" s="56">
        <v>869.8</v>
      </c>
      <c r="C6" s="56">
        <v>865.6</v>
      </c>
      <c r="D6" s="56" t="s">
        <v>155</v>
      </c>
      <c r="E6" s="56">
        <v>398.93</v>
      </c>
      <c r="F6" s="56">
        <v>397.9</v>
      </c>
    </row>
    <row r="7" ht="22" customHeight="1" spans="1:6">
      <c r="A7" s="55" t="s">
        <v>103</v>
      </c>
      <c r="B7" s="56">
        <v>0</v>
      </c>
      <c r="C7" s="56">
        <v>0</v>
      </c>
      <c r="D7" s="56" t="s">
        <v>156</v>
      </c>
      <c r="E7" s="56">
        <v>84.85</v>
      </c>
      <c r="F7" s="56">
        <v>85.2</v>
      </c>
    </row>
    <row r="8" ht="22" customHeight="1" spans="1:6">
      <c r="A8" s="55" t="s">
        <v>128</v>
      </c>
      <c r="B8" s="56">
        <v>28.6</v>
      </c>
      <c r="C8" s="56">
        <v>24.519233</v>
      </c>
      <c r="D8" s="56" t="s">
        <v>157</v>
      </c>
      <c r="E8" s="56">
        <v>0</v>
      </c>
      <c r="F8" s="56">
        <v>0</v>
      </c>
    </row>
    <row r="9" ht="22" customHeight="1" spans="1:6">
      <c r="A9" s="55" t="s">
        <v>129</v>
      </c>
      <c r="B9" s="56">
        <v>0</v>
      </c>
      <c r="C9" s="56">
        <v>0</v>
      </c>
      <c r="D9" s="56" t="s">
        <v>158</v>
      </c>
      <c r="E9" s="56">
        <v>0</v>
      </c>
      <c r="F9" s="56">
        <v>0</v>
      </c>
    </row>
    <row r="10" ht="22" customHeight="1" spans="1:6">
      <c r="A10" s="55" t="s">
        <v>130</v>
      </c>
      <c r="B10" s="56">
        <v>0</v>
      </c>
      <c r="C10" s="56">
        <v>0</v>
      </c>
      <c r="D10" s="56" t="s">
        <v>159</v>
      </c>
      <c r="E10" s="56">
        <v>6.5</v>
      </c>
      <c r="F10" s="56">
        <v>7</v>
      </c>
    </row>
    <row r="11" ht="22" customHeight="1" spans="1:6">
      <c r="A11" s="55" t="s">
        <v>131</v>
      </c>
      <c r="B11" s="56">
        <v>0</v>
      </c>
      <c r="C11" s="56">
        <v>0</v>
      </c>
      <c r="D11" s="56" t="s">
        <v>160</v>
      </c>
      <c r="E11" s="56">
        <v>165.03</v>
      </c>
      <c r="F11" s="56">
        <v>170</v>
      </c>
    </row>
    <row r="12" ht="22" customHeight="1" spans="1:6">
      <c r="A12" s="57" t="s">
        <v>110</v>
      </c>
      <c r="B12" s="56" t="s">
        <v>110</v>
      </c>
      <c r="C12" s="56" t="s">
        <v>110</v>
      </c>
      <c r="D12" s="56" t="s">
        <v>161</v>
      </c>
      <c r="E12" s="56">
        <v>1.85</v>
      </c>
      <c r="F12" s="56">
        <v>0.98</v>
      </c>
    </row>
    <row r="13" ht="22" customHeight="1" spans="1:6">
      <c r="A13" s="57" t="s">
        <v>110</v>
      </c>
      <c r="B13" s="56" t="s">
        <v>110</v>
      </c>
      <c r="C13" s="56" t="s">
        <v>110</v>
      </c>
      <c r="D13" s="56" t="s">
        <v>162</v>
      </c>
      <c r="E13" s="56">
        <v>0</v>
      </c>
      <c r="F13" s="56">
        <v>0</v>
      </c>
    </row>
    <row r="14" ht="22" customHeight="1" spans="1:6">
      <c r="A14" s="57" t="s">
        <v>110</v>
      </c>
      <c r="B14" s="56" t="s">
        <v>110</v>
      </c>
      <c r="C14" s="56" t="s">
        <v>110</v>
      </c>
      <c r="D14" s="56" t="s">
        <v>163</v>
      </c>
      <c r="E14" s="56">
        <v>172.6</v>
      </c>
      <c r="F14" s="56">
        <v>174.05</v>
      </c>
    </row>
    <row r="15" ht="22" customHeight="1" spans="1:6">
      <c r="A15" s="57" t="s">
        <v>110</v>
      </c>
      <c r="B15" s="56" t="s">
        <v>110</v>
      </c>
      <c r="C15" s="56" t="s">
        <v>110</v>
      </c>
      <c r="D15" s="56" t="s">
        <v>164</v>
      </c>
      <c r="E15" s="56">
        <v>172.6</v>
      </c>
      <c r="F15" s="56">
        <v>174.05</v>
      </c>
    </row>
    <row r="16" ht="22" customHeight="1" spans="1:6">
      <c r="A16" s="57" t="s">
        <v>110</v>
      </c>
      <c r="B16" s="57" t="s">
        <v>110</v>
      </c>
      <c r="C16" s="57" t="s">
        <v>110</v>
      </c>
      <c r="D16" s="58" t="s">
        <v>165</v>
      </c>
      <c r="E16" s="59">
        <v>0</v>
      </c>
      <c r="F16" s="59">
        <v>0</v>
      </c>
    </row>
    <row r="17" ht="22" customHeight="1" spans="1:6">
      <c r="A17" s="55" t="s">
        <v>79</v>
      </c>
      <c r="B17" s="59">
        <f>B6+B7+B8+B9+B10</f>
        <v>898.4</v>
      </c>
      <c r="C17" s="59">
        <f>C6+C7+C8+C9+C10</f>
        <v>890.119233</v>
      </c>
      <c r="D17" s="55" t="s">
        <v>80</v>
      </c>
      <c r="E17" s="59">
        <f>E6+E7+E8+E9+E10+E11+E12+E13+E14</f>
        <v>829.76</v>
      </c>
      <c r="F17" s="59">
        <f>F6+F7+F8+F9+F10+F11+F12+F13+F14</f>
        <v>835.13</v>
      </c>
    </row>
    <row r="18" ht="22" customHeight="1" spans="1:6">
      <c r="A18" s="55" t="s">
        <v>132</v>
      </c>
      <c r="B18" s="59">
        <v>0</v>
      </c>
      <c r="C18" s="59">
        <v>0</v>
      </c>
      <c r="D18" s="55" t="s">
        <v>166</v>
      </c>
      <c r="E18" s="59">
        <v>0</v>
      </c>
      <c r="F18" s="59">
        <v>0</v>
      </c>
    </row>
    <row r="19" ht="22" customHeight="1" spans="1:6">
      <c r="A19" s="55" t="s">
        <v>85</v>
      </c>
      <c r="B19" s="59">
        <v>0</v>
      </c>
      <c r="C19" s="59">
        <v>0</v>
      </c>
      <c r="D19" s="55" t="s">
        <v>86</v>
      </c>
      <c r="E19" s="56">
        <v>288</v>
      </c>
      <c r="F19" s="56">
        <v>288</v>
      </c>
    </row>
    <row r="20" ht="22" customHeight="1" spans="1:6">
      <c r="A20" s="55" t="s">
        <v>135</v>
      </c>
      <c r="B20" s="59">
        <f t="shared" ref="B20:F20" si="0">B17+B18+B19</f>
        <v>898.4</v>
      </c>
      <c r="C20" s="59">
        <f t="shared" si="0"/>
        <v>890.119233</v>
      </c>
      <c r="D20" s="55" t="s">
        <v>167</v>
      </c>
      <c r="E20" s="59">
        <f t="shared" si="0"/>
        <v>1117.76</v>
      </c>
      <c r="F20" s="59">
        <f t="shared" si="0"/>
        <v>1123.13</v>
      </c>
    </row>
    <row r="21" ht="22" customHeight="1" spans="1:6">
      <c r="A21" s="57" t="s">
        <v>110</v>
      </c>
      <c r="B21" s="57" t="s">
        <v>110</v>
      </c>
      <c r="C21" s="57" t="s">
        <v>110</v>
      </c>
      <c r="D21" s="55" t="s">
        <v>168</v>
      </c>
      <c r="E21" s="59">
        <f>B20-E20</f>
        <v>-219.36</v>
      </c>
      <c r="F21" s="59">
        <f>C20-F20</f>
        <v>-233.010767</v>
      </c>
    </row>
    <row r="22" ht="22" customHeight="1" spans="1:6">
      <c r="A22" s="55" t="s">
        <v>95</v>
      </c>
      <c r="B22" s="56">
        <v>2236.03</v>
      </c>
      <c r="C22" s="59">
        <f>E22</f>
        <v>2016.67</v>
      </c>
      <c r="D22" s="55" t="s">
        <v>96</v>
      </c>
      <c r="E22" s="59">
        <f>B22+E21</f>
        <v>2016.67</v>
      </c>
      <c r="F22" s="59">
        <f>C22+F21</f>
        <v>1783.659233</v>
      </c>
    </row>
    <row r="23" ht="22" customHeight="1" spans="1:6">
      <c r="A23" s="57" t="s">
        <v>120</v>
      </c>
      <c r="B23" s="59">
        <f t="shared" ref="B23:F23" si="1">B20+B22</f>
        <v>3134.43</v>
      </c>
      <c r="C23" s="59">
        <f t="shared" si="1"/>
        <v>2906.789233</v>
      </c>
      <c r="D23" s="57" t="s">
        <v>120</v>
      </c>
      <c r="E23" s="59">
        <f t="shared" si="1"/>
        <v>3134.43</v>
      </c>
      <c r="F23" s="59">
        <f t="shared" si="1"/>
        <v>2906.789233</v>
      </c>
    </row>
  </sheetData>
  <mergeCells count="2">
    <mergeCell ref="A2:F2"/>
    <mergeCell ref="E3:F3"/>
  </mergeCells>
  <pageMargins left="1.37777777777778" right="0.786805555555556" top="0.747916666666667" bottom="0.747916666666667" header="0.314583333333333" footer="0.314583333333333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26"/>
  <sheetViews>
    <sheetView showGridLines="0" workbookViewId="0">
      <selection activeCell="A3" sqref="A3"/>
    </sheetView>
  </sheetViews>
  <sheetFormatPr defaultColWidth="8" defaultRowHeight="19.5" customHeight="1" outlineLevelCol="7"/>
  <cols>
    <col min="1" max="1" width="33" style="2" customWidth="1"/>
    <col min="2" max="2" width="6.50833333333333" style="2" customWidth="1"/>
    <col min="3" max="3" width="8.25" style="2" customWidth="1"/>
    <col min="4" max="4" width="7.875" style="2" customWidth="1"/>
    <col min="5" max="5" width="35.75" style="2" customWidth="1"/>
    <col min="6" max="6" width="6.50833333333333" style="2" customWidth="1"/>
    <col min="7" max="7" width="11.5" style="35" customWidth="1"/>
    <col min="8" max="8" width="12.625" style="35" customWidth="1"/>
    <col min="9" max="16384" width="8" style="3"/>
  </cols>
  <sheetData>
    <row r="1" customHeight="1" spans="1:1">
      <c r="A1" s="4" t="s">
        <v>169</v>
      </c>
    </row>
    <row r="2" ht="37.5" customHeight="1" spans="1:8">
      <c r="A2" s="5" t="s">
        <v>170</v>
      </c>
      <c r="B2" s="5"/>
      <c r="C2" s="5"/>
      <c r="D2" s="5"/>
      <c r="E2" s="5"/>
      <c r="F2" s="5"/>
      <c r="G2" s="36"/>
      <c r="H2" s="36"/>
    </row>
    <row r="3" customHeight="1" spans="1:8">
      <c r="A3" s="37"/>
      <c r="B3" s="38"/>
      <c r="C3" s="38"/>
      <c r="D3" s="37"/>
      <c r="E3" s="37"/>
      <c r="F3" s="37"/>
      <c r="G3" s="8"/>
      <c r="H3" s="8" t="s">
        <v>171</v>
      </c>
    </row>
    <row r="4" ht="36" customHeight="1" spans="1:8">
      <c r="A4" s="39" t="s">
        <v>3</v>
      </c>
      <c r="B4" s="39" t="s">
        <v>172</v>
      </c>
      <c r="C4" s="39" t="s">
        <v>55</v>
      </c>
      <c r="D4" s="39" t="s">
        <v>56</v>
      </c>
      <c r="E4" s="39" t="s">
        <v>3</v>
      </c>
      <c r="F4" s="39" t="s">
        <v>172</v>
      </c>
      <c r="G4" s="40" t="s">
        <v>55</v>
      </c>
      <c r="H4" s="40" t="s">
        <v>56</v>
      </c>
    </row>
    <row r="5" ht="16.5" customHeight="1" spans="1:8">
      <c r="A5" s="41" t="s">
        <v>173</v>
      </c>
      <c r="B5" s="39" t="s">
        <v>110</v>
      </c>
      <c r="C5" s="39" t="s">
        <v>110</v>
      </c>
      <c r="D5" s="39" t="s">
        <v>110</v>
      </c>
      <c r="E5" s="41" t="s">
        <v>174</v>
      </c>
      <c r="F5" s="39" t="s">
        <v>175</v>
      </c>
      <c r="G5" s="40"/>
      <c r="H5" s="40"/>
    </row>
    <row r="6" ht="16.5" customHeight="1" spans="1:8">
      <c r="A6" s="41" t="s">
        <v>176</v>
      </c>
      <c r="B6" s="39" t="s">
        <v>177</v>
      </c>
      <c r="C6" s="42">
        <v>0</v>
      </c>
      <c r="D6" s="42">
        <v>0</v>
      </c>
      <c r="E6" s="41" t="s">
        <v>178</v>
      </c>
      <c r="F6" s="39" t="s">
        <v>175</v>
      </c>
      <c r="G6" s="43">
        <v>0</v>
      </c>
      <c r="H6" s="43">
        <v>0</v>
      </c>
    </row>
    <row r="7" ht="16.5" customHeight="1" spans="1:8">
      <c r="A7" s="41" t="s">
        <v>179</v>
      </c>
      <c r="B7" s="39" t="s">
        <v>177</v>
      </c>
      <c r="C7" s="42">
        <v>0</v>
      </c>
      <c r="D7" s="42">
        <v>0</v>
      </c>
      <c r="E7" s="41" t="s">
        <v>180</v>
      </c>
      <c r="F7" s="39" t="s">
        <v>175</v>
      </c>
      <c r="G7" s="43">
        <v>0</v>
      </c>
      <c r="H7" s="43">
        <v>0</v>
      </c>
    </row>
    <row r="8" ht="16.5" customHeight="1" spans="1:8">
      <c r="A8" s="41" t="s">
        <v>181</v>
      </c>
      <c r="B8" s="39" t="s">
        <v>177</v>
      </c>
      <c r="C8" s="42">
        <v>0</v>
      </c>
      <c r="D8" s="42">
        <v>0</v>
      </c>
      <c r="E8" s="44" t="s">
        <v>182</v>
      </c>
      <c r="F8" s="39" t="s">
        <v>175</v>
      </c>
      <c r="G8" s="43">
        <v>0</v>
      </c>
      <c r="H8" s="43">
        <v>0</v>
      </c>
    </row>
    <row r="9" ht="16.5" customHeight="1" spans="1:8">
      <c r="A9" s="41" t="s">
        <v>183</v>
      </c>
      <c r="B9" s="39" t="s">
        <v>177</v>
      </c>
      <c r="C9" s="42">
        <v>0</v>
      </c>
      <c r="D9" s="42">
        <v>0</v>
      </c>
      <c r="E9" s="44" t="s">
        <v>184</v>
      </c>
      <c r="F9" s="39" t="s">
        <v>175</v>
      </c>
      <c r="G9" s="43">
        <v>0</v>
      </c>
      <c r="H9" s="43">
        <v>0</v>
      </c>
    </row>
    <row r="10" ht="16.5" customHeight="1" spans="1:8">
      <c r="A10" s="41" t="s">
        <v>185</v>
      </c>
      <c r="B10" s="39" t="s">
        <v>177</v>
      </c>
      <c r="C10" s="42">
        <v>0</v>
      </c>
      <c r="D10" s="42">
        <v>0</v>
      </c>
      <c r="E10" s="44" t="s">
        <v>186</v>
      </c>
      <c r="F10" s="39" t="s">
        <v>175</v>
      </c>
      <c r="G10" s="43">
        <v>0</v>
      </c>
      <c r="H10" s="43">
        <v>0</v>
      </c>
    </row>
    <row r="11" ht="16.5" customHeight="1" spans="1:8">
      <c r="A11" s="41" t="s">
        <v>187</v>
      </c>
      <c r="B11" s="39" t="s">
        <v>177</v>
      </c>
      <c r="C11" s="42">
        <v>0</v>
      </c>
      <c r="D11" s="42">
        <v>0</v>
      </c>
      <c r="E11" s="41" t="s">
        <v>188</v>
      </c>
      <c r="F11" s="39" t="s">
        <v>110</v>
      </c>
      <c r="G11" s="43" t="s">
        <v>110</v>
      </c>
      <c r="H11" s="43" t="s">
        <v>110</v>
      </c>
    </row>
    <row r="12" ht="16.5" customHeight="1" spans="1:8">
      <c r="A12" s="41" t="s">
        <v>189</v>
      </c>
      <c r="B12" s="39" t="s">
        <v>177</v>
      </c>
      <c r="C12" s="42">
        <v>0</v>
      </c>
      <c r="D12" s="42">
        <v>0</v>
      </c>
      <c r="E12" s="41" t="s">
        <v>190</v>
      </c>
      <c r="F12" s="39" t="s">
        <v>177</v>
      </c>
      <c r="G12" s="40">
        <v>87584</v>
      </c>
      <c r="H12" s="40">
        <v>88584</v>
      </c>
    </row>
    <row r="13" ht="16.5" customHeight="1" spans="1:8">
      <c r="A13" s="41" t="s">
        <v>191</v>
      </c>
      <c r="B13" s="39" t="s">
        <v>177</v>
      </c>
      <c r="C13" s="42">
        <v>0</v>
      </c>
      <c r="D13" s="42">
        <v>0</v>
      </c>
      <c r="E13" s="41" t="s">
        <v>192</v>
      </c>
      <c r="F13" s="39" t="s">
        <v>177</v>
      </c>
      <c r="G13" s="42">
        <v>24216</v>
      </c>
      <c r="H13" s="42">
        <v>24285</v>
      </c>
    </row>
    <row r="14" ht="16.5" customHeight="1" spans="1:8">
      <c r="A14" s="44" t="s">
        <v>193</v>
      </c>
      <c r="B14" s="39" t="s">
        <v>177</v>
      </c>
      <c r="C14" s="42">
        <v>0</v>
      </c>
      <c r="D14" s="42">
        <v>0</v>
      </c>
      <c r="E14" s="44" t="s">
        <v>194</v>
      </c>
      <c r="F14" s="39" t="s">
        <v>195</v>
      </c>
      <c r="G14" s="42">
        <v>182</v>
      </c>
      <c r="H14" s="42">
        <v>196</v>
      </c>
    </row>
    <row r="15" ht="16.5" customHeight="1" spans="1:8">
      <c r="A15" s="41" t="s">
        <v>196</v>
      </c>
      <c r="B15" s="39" t="s">
        <v>110</v>
      </c>
      <c r="C15" s="39" t="s">
        <v>110</v>
      </c>
      <c r="D15" s="39" t="s">
        <v>110</v>
      </c>
      <c r="E15" s="41" t="s">
        <v>197</v>
      </c>
      <c r="F15" s="39" t="s">
        <v>195</v>
      </c>
      <c r="G15" s="45">
        <v>82.18</v>
      </c>
      <c r="H15" s="45">
        <v>90.8</v>
      </c>
    </row>
    <row r="16" ht="16.5" customHeight="1" spans="1:8">
      <c r="A16" s="41" t="s">
        <v>198</v>
      </c>
      <c r="B16" s="39" t="s">
        <v>175</v>
      </c>
      <c r="C16" s="43">
        <v>0</v>
      </c>
      <c r="D16" s="43">
        <v>0</v>
      </c>
      <c r="E16" s="41" t="s">
        <v>199</v>
      </c>
      <c r="F16" s="39" t="s">
        <v>110</v>
      </c>
      <c r="G16" s="42" t="s">
        <v>110</v>
      </c>
      <c r="H16" s="42" t="s">
        <v>110</v>
      </c>
    </row>
    <row r="17" ht="16.5" customHeight="1" spans="1:8">
      <c r="A17" s="41" t="s">
        <v>200</v>
      </c>
      <c r="B17" s="39" t="s">
        <v>175</v>
      </c>
      <c r="C17" s="43">
        <v>0</v>
      </c>
      <c r="D17" s="43">
        <v>0</v>
      </c>
      <c r="E17" s="41" t="s">
        <v>176</v>
      </c>
      <c r="F17" s="39" t="s">
        <v>177</v>
      </c>
      <c r="G17" s="42">
        <v>7952</v>
      </c>
      <c r="H17" s="42">
        <v>8111</v>
      </c>
    </row>
    <row r="18" ht="16.5" customHeight="1" spans="1:8">
      <c r="A18" s="44" t="s">
        <v>201</v>
      </c>
      <c r="B18" s="39" t="s">
        <v>175</v>
      </c>
      <c r="C18" s="43">
        <v>0</v>
      </c>
      <c r="D18" s="43">
        <v>0</v>
      </c>
      <c r="E18" s="44" t="s">
        <v>202</v>
      </c>
      <c r="F18" s="39" t="s">
        <v>177</v>
      </c>
      <c r="G18" s="42">
        <v>5740</v>
      </c>
      <c r="H18" s="42">
        <v>5756</v>
      </c>
    </row>
    <row r="19" ht="16.5" customHeight="1" spans="1:8">
      <c r="A19" s="41" t="s">
        <v>203</v>
      </c>
      <c r="B19" s="39" t="s">
        <v>204</v>
      </c>
      <c r="C19" s="43">
        <v>0</v>
      </c>
      <c r="D19" s="43">
        <v>0</v>
      </c>
      <c r="E19" s="41" t="s">
        <v>205</v>
      </c>
      <c r="F19" s="39" t="s">
        <v>177</v>
      </c>
      <c r="G19" s="42">
        <v>2212</v>
      </c>
      <c r="H19" s="42">
        <v>2355</v>
      </c>
    </row>
    <row r="20" ht="16.5" customHeight="1" spans="1:8">
      <c r="A20" s="41" t="s">
        <v>206</v>
      </c>
      <c r="B20" s="39" t="s">
        <v>204</v>
      </c>
      <c r="C20" s="43">
        <v>0</v>
      </c>
      <c r="D20" s="43">
        <v>0</v>
      </c>
      <c r="E20" s="41" t="s">
        <v>191</v>
      </c>
      <c r="F20" s="39" t="s">
        <v>177</v>
      </c>
      <c r="G20" s="43">
        <v>5712</v>
      </c>
      <c r="H20" s="43">
        <v>5736</v>
      </c>
    </row>
    <row r="21" ht="16.5" customHeight="1" spans="1:8">
      <c r="A21" s="41" t="s">
        <v>207</v>
      </c>
      <c r="B21" s="39" t="s">
        <v>204</v>
      </c>
      <c r="C21" s="43">
        <v>0</v>
      </c>
      <c r="D21" s="43">
        <v>0</v>
      </c>
      <c r="E21" s="41" t="s">
        <v>196</v>
      </c>
      <c r="F21" s="39" t="s">
        <v>110</v>
      </c>
      <c r="G21" s="43">
        <v>43158.92</v>
      </c>
      <c r="H21" s="43">
        <v>44397.82</v>
      </c>
    </row>
    <row r="22" ht="16.5" customHeight="1" spans="1:8">
      <c r="A22" s="41" t="s">
        <v>208</v>
      </c>
      <c r="B22" s="39" t="s">
        <v>204</v>
      </c>
      <c r="C22" s="43">
        <v>0</v>
      </c>
      <c r="D22" s="43">
        <v>0</v>
      </c>
      <c r="E22" s="41" t="s">
        <v>209</v>
      </c>
      <c r="F22" s="39" t="s">
        <v>210</v>
      </c>
      <c r="G22" s="43">
        <v>43158.92</v>
      </c>
      <c r="H22" s="43">
        <v>44397.82</v>
      </c>
    </row>
    <row r="23" ht="16.5" customHeight="1" spans="1:8">
      <c r="A23" s="41" t="s">
        <v>211</v>
      </c>
      <c r="B23" s="39" t="s">
        <v>195</v>
      </c>
      <c r="C23" s="43">
        <v>0</v>
      </c>
      <c r="D23" s="43">
        <v>0</v>
      </c>
      <c r="E23" s="41" t="s">
        <v>200</v>
      </c>
      <c r="F23" s="39" t="s">
        <v>210</v>
      </c>
      <c r="G23" s="43">
        <v>43158.92</v>
      </c>
      <c r="H23" s="43">
        <v>44397.82</v>
      </c>
    </row>
    <row r="24" ht="16.5" customHeight="1" spans="1:8">
      <c r="A24" s="41" t="s">
        <v>212</v>
      </c>
      <c r="B24" s="39" t="s">
        <v>110</v>
      </c>
      <c r="C24" s="46" t="s">
        <v>110</v>
      </c>
      <c r="D24" s="46" t="s">
        <v>110</v>
      </c>
      <c r="E24" s="41" t="s">
        <v>203</v>
      </c>
      <c r="F24" s="39" t="s">
        <v>204</v>
      </c>
      <c r="G24" s="43">
        <v>24</v>
      </c>
      <c r="H24" s="43">
        <v>24</v>
      </c>
    </row>
    <row r="25" ht="16.5" customHeight="1" spans="1:8">
      <c r="A25" s="44" t="s">
        <v>213</v>
      </c>
      <c r="B25" s="39" t="s">
        <v>175</v>
      </c>
      <c r="C25" s="43">
        <v>0</v>
      </c>
      <c r="D25" s="43">
        <v>0</v>
      </c>
      <c r="E25" s="41" t="s">
        <v>211</v>
      </c>
      <c r="F25" s="39" t="s">
        <v>195</v>
      </c>
      <c r="G25" s="42">
        <v>75558.47</v>
      </c>
      <c r="H25" s="42">
        <v>77402</v>
      </c>
    </row>
    <row r="26" ht="16.5" customHeight="1" spans="1:8">
      <c r="A26" s="44" t="s">
        <v>214</v>
      </c>
      <c r="B26" s="44" t="s">
        <v>110</v>
      </c>
      <c r="C26" s="44" t="s">
        <v>110</v>
      </c>
      <c r="D26" s="44" t="s">
        <v>110</v>
      </c>
      <c r="E26" s="44" t="s">
        <v>215</v>
      </c>
      <c r="F26" s="44" t="s">
        <v>195</v>
      </c>
      <c r="G26" s="40">
        <v>67142</v>
      </c>
      <c r="H26" s="40">
        <v>68485</v>
      </c>
    </row>
  </sheetData>
  <mergeCells count="1">
    <mergeCell ref="A2:H2"/>
  </mergeCells>
  <printOptions horizontalCentered="1"/>
  <pageMargins left="1.37777777777778" right="0.786805555555556" top="0.747916666666667" bottom="0.747916666666667" header="0.314583333333333" footer="0.314583333333333"/>
  <pageSetup paperSize="9" pageOrder="overThenDown" orientation="landscape" errors="blank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16"/>
  <sheetViews>
    <sheetView showGridLines="0" showZeros="0" tabSelected="1" workbookViewId="0">
      <selection activeCell="J11" sqref="J11"/>
    </sheetView>
  </sheetViews>
  <sheetFormatPr defaultColWidth="8" defaultRowHeight="14.25" outlineLevelCol="7"/>
  <cols>
    <col min="1" max="1" width="30.375" style="2" customWidth="1"/>
    <col min="2" max="2" width="6.50833333333333" style="2" customWidth="1"/>
    <col min="3" max="3" width="12.125" style="2" customWidth="1"/>
    <col min="4" max="4" width="11.25" style="2" customWidth="1"/>
    <col min="5" max="5" width="30.875" style="2" customWidth="1"/>
    <col min="6" max="6" width="6.50833333333333" style="2" customWidth="1"/>
    <col min="7" max="7" width="12.375" style="2" customWidth="1"/>
    <col min="8" max="8" width="12.25" style="2" customWidth="1"/>
    <col min="9" max="16384" width="8" style="3"/>
  </cols>
  <sheetData>
    <row r="1" spans="1:1">
      <c r="A1" s="4" t="s">
        <v>216</v>
      </c>
    </row>
    <row r="2" ht="36.75" customHeight="1" spans="1:8">
      <c r="A2" s="5" t="s">
        <v>217</v>
      </c>
      <c r="B2" s="5"/>
      <c r="C2" s="5"/>
      <c r="D2" s="5"/>
      <c r="E2" s="5"/>
      <c r="F2" s="5"/>
      <c r="G2" s="5"/>
      <c r="H2" s="5"/>
    </row>
    <row r="3" ht="15" customHeight="1" spans="1:8">
      <c r="A3" s="6"/>
      <c r="B3" s="6"/>
      <c r="C3" s="6"/>
      <c r="D3" s="6"/>
      <c r="E3" s="6"/>
      <c r="F3" s="7"/>
      <c r="G3" s="6"/>
      <c r="H3" s="8" t="s">
        <v>218</v>
      </c>
    </row>
    <row r="4" s="1" customFormat="1" ht="33.5" customHeight="1" spans="1:8">
      <c r="A4" s="9" t="s">
        <v>3</v>
      </c>
      <c r="B4" s="9" t="s">
        <v>172</v>
      </c>
      <c r="C4" s="9" t="s">
        <v>55</v>
      </c>
      <c r="D4" s="9" t="s">
        <v>56</v>
      </c>
      <c r="E4" s="10" t="s">
        <v>3</v>
      </c>
      <c r="F4" s="10" t="s">
        <v>172</v>
      </c>
      <c r="G4" s="11" t="s">
        <v>55</v>
      </c>
      <c r="H4" s="12" t="s">
        <v>56</v>
      </c>
    </row>
    <row r="5" s="1" customFormat="1" ht="33.5" customHeight="1" spans="1:8">
      <c r="A5" s="13" t="s">
        <v>219</v>
      </c>
      <c r="B5" s="14" t="s">
        <v>110</v>
      </c>
      <c r="C5" s="15" t="s">
        <v>110</v>
      </c>
      <c r="D5" s="16" t="s">
        <v>110</v>
      </c>
      <c r="E5" s="17" t="s">
        <v>220</v>
      </c>
      <c r="F5" s="18" t="s">
        <v>177</v>
      </c>
      <c r="G5" s="19">
        <v>4859</v>
      </c>
      <c r="H5" s="20">
        <v>4873</v>
      </c>
    </row>
    <row r="6" s="1" customFormat="1" ht="33.5" customHeight="1" spans="1:8">
      <c r="A6" s="21" t="s">
        <v>176</v>
      </c>
      <c r="B6" s="22" t="s">
        <v>177</v>
      </c>
      <c r="C6" s="23">
        <v>7882</v>
      </c>
      <c r="D6" s="24">
        <v>7890</v>
      </c>
      <c r="E6" s="17" t="s">
        <v>221</v>
      </c>
      <c r="F6" s="18" t="s">
        <v>177</v>
      </c>
      <c r="G6" s="19">
        <v>15</v>
      </c>
      <c r="H6" s="19">
        <v>18</v>
      </c>
    </row>
    <row r="7" s="1" customFormat="1" ht="33.5" customHeight="1" spans="1:8">
      <c r="A7" s="25" t="s">
        <v>222</v>
      </c>
      <c r="B7" s="26" t="s">
        <v>177</v>
      </c>
      <c r="C7" s="19">
        <v>0</v>
      </c>
      <c r="D7" s="19">
        <v>0</v>
      </c>
      <c r="E7" s="27" t="s">
        <v>223</v>
      </c>
      <c r="F7" s="18" t="s">
        <v>110</v>
      </c>
      <c r="G7" s="28" t="s">
        <v>110</v>
      </c>
      <c r="H7" s="28" t="s">
        <v>110</v>
      </c>
    </row>
    <row r="8" s="1" customFormat="1" ht="33.5" customHeight="1" spans="1:8">
      <c r="A8" s="25" t="s">
        <v>224</v>
      </c>
      <c r="B8" s="26" t="s">
        <v>177</v>
      </c>
      <c r="C8" s="19">
        <v>7782</v>
      </c>
      <c r="D8" s="19">
        <v>7890</v>
      </c>
      <c r="E8" s="17" t="s">
        <v>176</v>
      </c>
      <c r="F8" s="18" t="s">
        <v>177</v>
      </c>
      <c r="G8" s="19">
        <v>16470</v>
      </c>
      <c r="H8" s="19">
        <v>16580</v>
      </c>
    </row>
    <row r="9" s="1" customFormat="1" ht="33.5" customHeight="1" spans="1:8">
      <c r="A9" s="25" t="s">
        <v>196</v>
      </c>
      <c r="B9" s="26" t="s">
        <v>110</v>
      </c>
      <c r="C9" s="28" t="s">
        <v>110</v>
      </c>
      <c r="D9" s="28" t="s">
        <v>110</v>
      </c>
      <c r="E9" s="17" t="s">
        <v>191</v>
      </c>
      <c r="F9" s="18" t="s">
        <v>177</v>
      </c>
      <c r="G9" s="19">
        <v>16470</v>
      </c>
      <c r="H9" s="19">
        <v>16580</v>
      </c>
    </row>
    <row r="10" s="1" customFormat="1" ht="33.5" customHeight="1" spans="1:8">
      <c r="A10" s="25" t="s">
        <v>225</v>
      </c>
      <c r="B10" s="26" t="s">
        <v>175</v>
      </c>
      <c r="C10" s="29">
        <v>85038.64065</v>
      </c>
      <c r="D10" s="29">
        <v>86505.29345</v>
      </c>
      <c r="E10" s="17" t="s">
        <v>196</v>
      </c>
      <c r="F10" s="18" t="s">
        <v>175</v>
      </c>
      <c r="G10" s="29">
        <v>63966</v>
      </c>
      <c r="H10" s="29">
        <v>79452</v>
      </c>
    </row>
    <row r="11" s="1" customFormat="1" ht="33.5" customHeight="1" spans="1:8">
      <c r="A11" s="25" t="s">
        <v>226</v>
      </c>
      <c r="B11" s="26" t="s">
        <v>175</v>
      </c>
      <c r="C11" s="29">
        <v>85038.64065</v>
      </c>
      <c r="D11" s="29">
        <v>86505.29345</v>
      </c>
      <c r="E11" s="17" t="s">
        <v>203</v>
      </c>
      <c r="F11" s="18" t="s">
        <v>204</v>
      </c>
      <c r="G11" s="30">
        <v>0.48</v>
      </c>
      <c r="H11" s="30">
        <v>0.51</v>
      </c>
    </row>
    <row r="12" s="1" customFormat="1" ht="33.5" customHeight="1" spans="1:8">
      <c r="A12" s="25" t="s">
        <v>203</v>
      </c>
      <c r="B12" s="26" t="s">
        <v>204</v>
      </c>
      <c r="C12" s="30">
        <v>0.93</v>
      </c>
      <c r="D12" s="30">
        <v>0.93</v>
      </c>
      <c r="E12" s="17" t="s">
        <v>211</v>
      </c>
      <c r="F12" s="18" t="s">
        <v>195</v>
      </c>
      <c r="G12" s="30">
        <v>38837.89</v>
      </c>
      <c r="H12" s="30">
        <v>47920.39</v>
      </c>
    </row>
    <row r="13" s="1" customFormat="1" ht="33.5" customHeight="1" spans="1:8">
      <c r="A13" s="25" t="s">
        <v>211</v>
      </c>
      <c r="B13" s="26" t="s">
        <v>195</v>
      </c>
      <c r="C13" s="30">
        <f>IF(C8=0,0,C11/C8*10000)</f>
        <v>109276.07382421</v>
      </c>
      <c r="D13" s="30">
        <f>IF(D8=0,0,D11/D8*10000)</f>
        <v>109639.155196451</v>
      </c>
      <c r="E13" s="17" t="s">
        <v>227</v>
      </c>
      <c r="F13" s="18" t="s">
        <v>175</v>
      </c>
      <c r="G13" s="29">
        <v>376.25</v>
      </c>
      <c r="H13" s="29">
        <v>418.15</v>
      </c>
    </row>
    <row r="14" s="1" customFormat="1" ht="33.5" customHeight="1" spans="1:8">
      <c r="A14" s="25" t="s">
        <v>228</v>
      </c>
      <c r="B14" s="26" t="s">
        <v>229</v>
      </c>
      <c r="C14" s="19">
        <v>2894</v>
      </c>
      <c r="D14" s="19">
        <v>2901</v>
      </c>
      <c r="E14" s="18" t="s">
        <v>230</v>
      </c>
      <c r="F14" s="18" t="s">
        <v>175</v>
      </c>
      <c r="G14" s="29">
        <v>376.25</v>
      </c>
      <c r="H14" s="29">
        <v>418.15</v>
      </c>
    </row>
    <row r="15" s="1" customFormat="1" ht="33.5" customHeight="1" spans="1:8">
      <c r="A15" s="25" t="s">
        <v>231</v>
      </c>
      <c r="B15" s="26" t="s">
        <v>229</v>
      </c>
      <c r="C15" s="19">
        <v>2100</v>
      </c>
      <c r="D15" s="19">
        <v>2109</v>
      </c>
      <c r="E15" s="27" t="s">
        <v>232</v>
      </c>
      <c r="F15" s="18" t="s">
        <v>177</v>
      </c>
      <c r="G15" s="31">
        <v>48</v>
      </c>
      <c r="H15" s="31">
        <v>50</v>
      </c>
    </row>
    <row r="16" spans="1:8">
      <c r="A16" s="32"/>
      <c r="B16" s="32"/>
      <c r="C16" s="32"/>
      <c r="D16" s="32"/>
      <c r="E16" s="32"/>
      <c r="F16" s="33"/>
      <c r="G16" s="32"/>
      <c r="H16" s="34"/>
    </row>
  </sheetData>
  <mergeCells count="1">
    <mergeCell ref="A2:H2"/>
  </mergeCells>
  <printOptions horizontalCentered="1"/>
  <pageMargins left="1.37777777777778" right="0.786805555555556" top="0.747916666666667" bottom="0.747916666666667" header="0.314583333333333" footer="0.314583333333333"/>
  <pageSetup paperSize="9" pageOrder="overThenDown" orientation="landscape" errors="blank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2021预计执行</vt:lpstr>
      <vt:lpstr>预算总表</vt:lpstr>
      <vt:lpstr>收支草案</vt:lpstr>
      <vt:lpstr>居民养老</vt:lpstr>
      <vt:lpstr>机关养老</vt:lpstr>
      <vt:lpstr>工伤</vt:lpstr>
      <vt:lpstr>失业</vt:lpstr>
      <vt:lpstr>基本养老保险基础资料表</vt:lpstr>
      <vt:lpstr>失业工伤基础资料表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馨语馨愿</cp:lastModifiedBy>
  <dcterms:created xsi:type="dcterms:W3CDTF">2019-12-03T17:37:00Z</dcterms:created>
  <cp:lastPrinted>2019-12-08T07:56:00Z</cp:lastPrinted>
  <dcterms:modified xsi:type="dcterms:W3CDTF">2021-10-23T17:54:15Z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A447A19090514B3C93D84205621566EB</vt:lpwstr>
  </property>
</Properties>
</file>