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85" tabRatio="878" activeTab="2"/>
  </bookViews>
  <sheets>
    <sheet name="封面" sheetId="1" r:id="rId1"/>
    <sheet name="目录" sheetId="3" r:id="rId2"/>
    <sheet name="2020预计执行" sheetId="15" r:id="rId3"/>
    <sheet name="预算总表" sheetId="4" r:id="rId4"/>
    <sheet name="收支草案" sheetId="16" r:id="rId5"/>
    <sheet name="居民养老" sheetId="6" r:id="rId6"/>
    <sheet name="机关养老" sheetId="7" r:id="rId7"/>
    <sheet name="工伤" sheetId="10" r:id="rId8"/>
    <sheet name="失业" sheetId="11" r:id="rId9"/>
    <sheet name="养老基础资料表" sheetId="12" r:id="rId10"/>
    <sheet name="失业工伤基础资料表" sheetId="14" r:id="rId11"/>
  </sheets>
  <calcPr calcId="144525"/>
</workbook>
</file>

<file path=xl/sharedStrings.xml><?xml version="1.0" encoding="utf-8"?>
<sst xmlns="http://schemas.openxmlformats.org/spreadsheetml/2006/main" count="242">
  <si>
    <t>彭阳县2020年社会保险基金预计执行情况和
2021年社会保险基金预算（草案）安排情况表格</t>
  </si>
  <si>
    <t>目      录</t>
  </si>
  <si>
    <t>表4-1　2020年社会保险基金预计执行总表.................................</t>
  </si>
  <si>
    <t>表4-2　2021年社会保险基金预算总表.....................................</t>
  </si>
  <si>
    <t>表4-3　2021年社会保险基金预算收支草案表...............................</t>
  </si>
  <si>
    <t>表4-4　2021年城乡居民基本养老保险基金预算表.................................</t>
  </si>
  <si>
    <t>表4-5　2021年机关事业单位基本养老保险基金预算表.............................</t>
  </si>
  <si>
    <t>表4-6　2021年工伤保险基金预算表.............................................</t>
  </si>
  <si>
    <t>表4-7　2021年失业保险基金预算表.................................</t>
  </si>
  <si>
    <t>附01表　2021年基本养老保险基础资料表........................................</t>
  </si>
  <si>
    <t>附02表　2021年失业保险、工伤保险基础资料表........................</t>
  </si>
  <si>
    <t>表4-1</t>
  </si>
  <si>
    <t>2020年社会保险基金预计执行总表</t>
  </si>
  <si>
    <t>彭阳县</t>
  </si>
  <si>
    <t>单位：万元</t>
  </si>
  <si>
    <t>项        目</t>
  </si>
  <si>
    <t>合计</t>
  </si>
  <si>
    <t>城乡居民基本养老保险基金</t>
  </si>
  <si>
    <t>机关事业单位基本养老保险基金</t>
  </si>
  <si>
    <t>工伤保险基金</t>
  </si>
  <si>
    <t>失业保险基金</t>
  </si>
  <si>
    <t>一、上年结余</t>
  </si>
  <si>
    <t>二、收入</t>
  </si>
  <si>
    <t xml:space="preserve">     1、保险费收入</t>
  </si>
  <si>
    <t xml:space="preserve">     2、财政补贴收入</t>
  </si>
  <si>
    <t xml:space="preserve">     3、利息收入</t>
  </si>
  <si>
    <t xml:space="preserve">     4、委托投资收益</t>
  </si>
  <si>
    <t xml:space="preserve">     5、转移收入</t>
  </si>
  <si>
    <t xml:space="preserve">     6、其他收入</t>
  </si>
  <si>
    <t xml:space="preserve">     7、中央调剂资金收入（省级专用）</t>
  </si>
  <si>
    <t xml:space="preserve">     8、中央调剂基金收入（中央专用)</t>
  </si>
  <si>
    <t xml:space="preserve">     9、上级补助收入</t>
  </si>
  <si>
    <t>三、支出</t>
  </si>
  <si>
    <t xml:space="preserve">     1、社会保险待遇支出</t>
  </si>
  <si>
    <t xml:space="preserve">     2、其他支出</t>
  </si>
  <si>
    <t xml:space="preserve">     3、转移支出</t>
  </si>
  <si>
    <t xml:space="preserve">     4、中央调剂基金支出（中央专用）</t>
  </si>
  <si>
    <t xml:space="preserve">     5、中央调剂资金支出（省级专用）</t>
  </si>
  <si>
    <t xml:space="preserve">     6、稳定岗位补贴支出</t>
  </si>
  <si>
    <t xml:space="preserve">     7、上解上级支出</t>
  </si>
  <si>
    <t>三、本年收支结余</t>
  </si>
  <si>
    <t>四、年末滚存结余</t>
  </si>
  <si>
    <t>表4-2</t>
  </si>
  <si>
    <t>2021年社会保险基金预算总表</t>
  </si>
  <si>
    <t>单位：元</t>
  </si>
  <si>
    <t>城乡居民基本
养老保险基金</t>
  </si>
  <si>
    <t>上年结余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</si>
  <si>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</si>
  <si>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</si>
  <si>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</si>
  <si>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</si>
  <si>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</si>
  <si>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</si>
  <si>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</si>
  <si>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</si>
  <si>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</si>
  <si>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</si>
  <si>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</si>
  <si>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</si>
  <si>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</si>
  <si>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</si>
  <si>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</si>
  <si>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表4-3</t>
  </si>
  <si>
    <t>2021年社会保险基金预算收支草案表</t>
  </si>
  <si>
    <t>收        入</t>
  </si>
  <si>
    <t>支        出</t>
  </si>
  <si>
    <t>项     目</t>
  </si>
  <si>
    <t>2020年执行数</t>
  </si>
  <si>
    <t>2021年预算数</t>
  </si>
  <si>
    <t>项      目</t>
  </si>
  <si>
    <t>一、城乡居民基本养老保险基金收入</t>
  </si>
  <si>
    <t>二、机关事业单位基本养老保险基金收入</t>
  </si>
  <si>
    <t>三、工伤保险基金收入</t>
  </si>
  <si>
    <t>四、失业保险基金收入</t>
  </si>
  <si>
    <t>社会保险基金预算收入合计</t>
  </si>
  <si>
    <t>社会保险基金预算支出合计</t>
  </si>
  <si>
    <t xml:space="preserve">        上年结余</t>
  </si>
  <si>
    <t xml:space="preserve">        上解上级支出</t>
  </si>
  <si>
    <t xml:space="preserve">        上级补助收入</t>
  </si>
  <si>
    <t xml:space="preserve">        年终结余</t>
  </si>
  <si>
    <t>社会保险基金预算收入总计</t>
  </si>
  <si>
    <t>社会保险基金预算支出总计</t>
  </si>
  <si>
    <t>七、本年收入小计</t>
  </si>
  <si>
    <t>六、本年支出小计</t>
  </si>
  <si>
    <t>八、本年收入小计</t>
  </si>
  <si>
    <t>四、本年支出小计</t>
  </si>
  <si>
    <t>五、本年收入小计</t>
  </si>
  <si>
    <t>五、本年支出小计</t>
  </si>
  <si>
    <t>六、本年收入小计</t>
  </si>
  <si>
    <t>十、本年支出小计</t>
  </si>
  <si>
    <t>八、上级补助收入</t>
  </si>
  <si>
    <t>七、补助下级支出</t>
  </si>
  <si>
    <t>七、下级上解收入</t>
  </si>
  <si>
    <t>七、上解上级支出</t>
  </si>
  <si>
    <t>八、下级上解收入</t>
  </si>
  <si>
    <t>十二、上解上级支出</t>
  </si>
  <si>
    <t>九、下级上解收入</t>
  </si>
  <si>
    <t>八、上解上级支出</t>
  </si>
  <si>
    <t>十一、上年结余</t>
  </si>
  <si>
    <t>十一、年末滚存结余</t>
  </si>
  <si>
    <t>十二、上年结余</t>
  </si>
  <si>
    <t>九、年末滚存结余</t>
  </si>
  <si>
    <t>九、上年结余</t>
  </si>
  <si>
    <t>十、年末滚存结余</t>
  </si>
  <si>
    <t>十、上年结余</t>
  </si>
  <si>
    <t>十五、年末滚存结余</t>
  </si>
  <si>
    <t>表4-4</t>
  </si>
  <si>
    <t>2021年城乡居民基本养老保险基金预算表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</si>
  <si>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</si>
  <si>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</si>
  <si>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</si>
  <si>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</si>
  <si>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</si>
  <si>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</si>
  <si>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</si>
  <si>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</si>
  <si>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</si>
  <si>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</si>
  <si>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</si>
  <si>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</si>
  <si>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</si>
  <si>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</si>
  <si>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</si>
  <si>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</si>
  <si>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九、上级补助收入</t>
  </si>
  <si>
    <t>十、下级上解收入</t>
  </si>
  <si>
    <t>十一、本年收入合计</t>
  </si>
  <si>
    <t>九、本年支出合计</t>
  </si>
  <si>
    <t>十、本年收支结余</t>
  </si>
  <si>
    <t>总        计</t>
  </si>
  <si>
    <t>表4-5</t>
  </si>
  <si>
    <t>2021年机关事业单位基本养老保险基金预算表</t>
  </si>
  <si>
    <t>一、基本养老保险费收入</t>
  </si>
  <si>
    <t>一、基本养老金支出</t>
  </si>
  <si>
    <t>二、转移支出</t>
  </si>
  <si>
    <t xml:space="preserve">    其中：地方财政补贴</t>
  </si>
  <si>
    <t>三、其他支出</t>
  </si>
  <si>
    <t>三、利息收入</t>
  </si>
  <si>
    <t>四、转移收入</t>
  </si>
  <si>
    <t>五、其他收入</t>
  </si>
  <si>
    <t xml:space="preserve">    其中：滞纳金</t>
  </si>
  <si>
    <t>七、上级补助收入</t>
  </si>
  <si>
    <t>五、补助下级支出</t>
  </si>
  <si>
    <t>六、上解上级支出</t>
  </si>
  <si>
    <t>九、本年收入合计</t>
  </si>
  <si>
    <t>七、本年支出合计</t>
  </si>
  <si>
    <t>八、本年收支结余</t>
  </si>
  <si>
    <t>表4-6</t>
  </si>
  <si>
    <t>2021年工伤保险基金预算表</t>
  </si>
  <si>
    <t>一、工伤保险费收入</t>
  </si>
  <si>
    <t>一、工伤保险待遇支出</t>
  </si>
  <si>
    <t>　　其中：医疗待遇支出</t>
  </si>
  <si>
    <t>二、劳动能力鉴定支出</t>
  </si>
  <si>
    <t>四、其他收入</t>
  </si>
  <si>
    <t>三、工伤预防费用支出</t>
  </si>
  <si>
    <t>四、其他支出</t>
  </si>
  <si>
    <t>六、上级补助收入</t>
  </si>
  <si>
    <t>六、补助下级支出</t>
  </si>
  <si>
    <t>八、本年收入合计</t>
  </si>
  <si>
    <t>八、本年支出合计</t>
  </si>
  <si>
    <t>九、本年收支结余</t>
  </si>
  <si>
    <t>表4-7</t>
  </si>
  <si>
    <t>2021年失业保险基金预算表</t>
  </si>
  <si>
    <t>一、失业保险费收入</t>
  </si>
  <si>
    <t>一、失业保险金支出</t>
  </si>
  <si>
    <t xml:space="preserve">二、基本医疗保险费支出 </t>
  </si>
  <si>
    <t>三、丧葬补助金和抚恤金支出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</si>
  <si>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</si>
  <si>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</si>
  <si>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</si>
  <si>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</si>
  <si>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</si>
  <si>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</si>
  <si>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</si>
  <si>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</si>
  <si>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十一、补助下级支出</t>
  </si>
  <si>
    <t>十三、本年支出合计</t>
  </si>
  <si>
    <t>十四、本年收支结余</t>
  </si>
  <si>
    <t>附01表</t>
  </si>
  <si>
    <t>2021年基本养老保险基础资料表</t>
  </si>
  <si>
    <t>社预附01表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</si>
  <si>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</si>
  <si>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</si>
  <si>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</si>
  <si>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</si>
  <si>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</si>
  <si>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</si>
  <si>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</si>
  <si>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</si>
  <si>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</si>
  <si>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</si>
  <si>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</si>
  <si>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</si>
  <si>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</si>
  <si>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</si>
  <si>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</si>
  <si>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</si>
  <si>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</si>
  <si>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</si>
  <si>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</si>
  <si>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</si>
  <si>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</si>
  <si>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</si>
  <si>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</si>
  <si>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</si>
  <si>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</si>
  <si>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</si>
  <si>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</si>
  <si>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</si>
  <si>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</si>
  <si>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</si>
  <si>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</si>
  <si>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</si>
  <si>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</si>
  <si>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</si>
  <si>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</si>
  <si>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</si>
  <si>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</si>
  <si>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</si>
  <si>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>万元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</si>
  <si>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</si>
  <si>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</si>
  <si>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</si>
  <si>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</si>
  <si>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</si>
  <si>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附02表</t>
  </si>
  <si>
    <t>2021年失业保险、工伤保险基础资料表</t>
  </si>
  <si>
    <t>社预附03表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</si>
  <si>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</si>
  <si>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</si>
  <si>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</si>
  <si>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</si>
  <si>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</si>
  <si>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</si>
  <si>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    1.单位</t>
  </si>
  <si>
    <t xml:space="preserve">       2.个人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</si>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</sst>
</file>

<file path=xl/styles.xml><?xml version="1.0" encoding="utf-8"?>
<styleSheet xmlns="http://schemas.openxmlformats.org/spreadsheetml/2006/main">
  <numFmts count="10">
    <numFmt numFmtId="176" formatCode="#,##0_ ;\-#,##0;;"/>
    <numFmt numFmtId="177" formatCode="#,##0_ ;\-#,##0"/>
    <numFmt numFmtId="178" formatCode="#,##0.00_ ;\-#,##0.00;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180" formatCode="#,##0.00_ ;\-#,##0.00"/>
    <numFmt numFmtId="181" formatCode="#,##0.00_);[Red]\(#,##0.00\)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2"/>
      <color indexed="8"/>
      <name val="@宋体"/>
      <charset val="1"/>
    </font>
    <font>
      <b/>
      <sz val="12"/>
      <color indexed="8"/>
      <name val="宋体"/>
      <charset val="134"/>
    </font>
    <font>
      <sz val="20"/>
      <name val="宋体"/>
      <charset val="134"/>
    </font>
    <font>
      <b/>
      <sz val="16"/>
      <color indexed="8"/>
      <name val="华文中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Arial Narrow"/>
      <charset val="1"/>
    </font>
    <font>
      <sz val="20"/>
      <color indexed="8"/>
      <name val="方正小标宋简体"/>
      <charset val="134"/>
    </font>
    <font>
      <sz val="12"/>
      <color indexed="8"/>
      <name val="Arial Narrow"/>
      <charset val="134"/>
    </font>
    <font>
      <sz val="10"/>
      <color indexed="8"/>
      <name val="宋体"/>
      <charset val="134"/>
    </font>
    <font>
      <sz val="18"/>
      <color indexed="8"/>
      <name val="华文中宋"/>
      <charset val="134"/>
    </font>
    <font>
      <sz val="29"/>
      <color indexed="8"/>
      <name val="宋体"/>
      <charset val="134"/>
    </font>
    <font>
      <sz val="10"/>
      <name val="宋体"/>
      <charset val="134"/>
    </font>
    <font>
      <sz val="27"/>
      <color indexed="8"/>
      <name val="宋体"/>
      <charset val="134"/>
    </font>
    <font>
      <sz val="24"/>
      <color indexed="8"/>
      <name val="宋体"/>
      <charset val="134"/>
    </font>
    <font>
      <b/>
      <sz val="7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7" fillId="30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/>
    <xf numFmtId="0" fontId="0" fillId="9" borderId="37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/>
    <xf numFmtId="0" fontId="42" fillId="0" borderId="43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1" borderId="39" applyNumberFormat="0" applyAlignment="0" applyProtection="0">
      <alignment vertical="center"/>
    </xf>
    <xf numFmtId="0" fontId="41" fillId="21" borderId="41" applyNumberFormat="0" applyAlignment="0" applyProtection="0">
      <alignment vertical="center"/>
    </xf>
    <xf numFmtId="0" fontId="38" fillId="33" borderId="42" applyNumberFormat="0" applyAlignment="0" applyProtection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0" borderId="0"/>
    <xf numFmtId="0" fontId="26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26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  <xf numFmtId="0" fontId="26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Fill="1"/>
    <xf numFmtId="0" fontId="1" fillId="2" borderId="0" xfId="57" applyFont="1" applyFill="1" applyBorder="1"/>
    <xf numFmtId="0" fontId="0" fillId="2" borderId="0" xfId="0" applyFill="1"/>
    <xf numFmtId="0" fontId="2" fillId="2" borderId="0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vertical="center"/>
    </xf>
    <xf numFmtId="0" fontId="3" fillId="2" borderId="1" xfId="57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right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3" xfId="57" applyNumberFormat="1" applyFont="1" applyFill="1" applyBorder="1" applyAlignment="1">
      <alignment horizontal="center" vertical="center"/>
    </xf>
    <xf numFmtId="49" fontId="4" fillId="0" borderId="4" xfId="57" applyNumberFormat="1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vertical="center"/>
    </xf>
    <xf numFmtId="49" fontId="5" fillId="0" borderId="2" xfId="57" applyNumberFormat="1" applyFont="1" applyFill="1" applyBorder="1" applyAlignment="1">
      <alignment horizontal="center" vertical="center"/>
    </xf>
    <xf numFmtId="49" fontId="6" fillId="0" borderId="2" xfId="57" applyNumberFormat="1" applyFont="1" applyFill="1" applyBorder="1" applyAlignment="1">
      <alignment horizontal="center" vertical="center"/>
    </xf>
    <xf numFmtId="49" fontId="6" fillId="0" borderId="5" xfId="57" applyNumberFormat="1" applyFont="1" applyFill="1" applyBorder="1" applyAlignment="1">
      <alignment horizontal="center" vertical="center"/>
    </xf>
    <xf numFmtId="49" fontId="5" fillId="0" borderId="6" xfId="57" applyNumberFormat="1" applyFont="1" applyFill="1" applyBorder="1" applyAlignment="1">
      <alignment vertical="center" wrapText="1"/>
    </xf>
    <xf numFmtId="49" fontId="5" fillId="0" borderId="6" xfId="57" applyNumberFormat="1" applyFont="1" applyFill="1" applyBorder="1" applyAlignment="1">
      <alignment horizontal="center" vertical="center"/>
    </xf>
    <xf numFmtId="177" fontId="6" fillId="0" borderId="6" xfId="57" applyNumberFormat="1" applyFont="1" applyFill="1" applyBorder="1" applyAlignment="1">
      <alignment horizontal="right" vertical="center"/>
    </xf>
    <xf numFmtId="176" fontId="6" fillId="0" borderId="6" xfId="57" applyNumberFormat="1" applyFont="1" applyFill="1" applyBorder="1" applyAlignment="1">
      <alignment vertical="center"/>
    </xf>
    <xf numFmtId="49" fontId="5" fillId="0" borderId="4" xfId="57" applyNumberFormat="1" applyFont="1" applyFill="1" applyBorder="1" applyAlignment="1">
      <alignment vertical="center" wrapText="1"/>
    </xf>
    <xf numFmtId="49" fontId="5" fillId="0" borderId="4" xfId="57" applyNumberFormat="1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right" vertical="center"/>
    </xf>
    <xf numFmtId="177" fontId="6" fillId="0" borderId="7" xfId="57" applyNumberFormat="1" applyFont="1" applyFill="1" applyBorder="1" applyAlignment="1">
      <alignment horizontal="right" vertical="center"/>
    </xf>
    <xf numFmtId="49" fontId="5" fillId="0" borderId="6" xfId="57" applyNumberFormat="1" applyFont="1" applyFill="1" applyBorder="1" applyAlignment="1">
      <alignment vertical="center"/>
    </xf>
    <xf numFmtId="0" fontId="5" fillId="0" borderId="6" xfId="57" applyFont="1" applyFill="1" applyBorder="1" applyAlignment="1">
      <alignment vertical="center"/>
    </xf>
    <xf numFmtId="0" fontId="5" fillId="0" borderId="6" xfId="57" applyFont="1" applyFill="1" applyBorder="1" applyAlignment="1">
      <alignment horizontal="center" vertical="center"/>
    </xf>
    <xf numFmtId="49" fontId="5" fillId="0" borderId="6" xfId="57" applyNumberFormat="1" applyFont="1" applyFill="1" applyBorder="1" applyAlignment="1">
      <alignment horizontal="left" vertical="center"/>
    </xf>
    <xf numFmtId="49" fontId="6" fillId="0" borderId="6" xfId="57" applyNumberFormat="1" applyFont="1" applyFill="1" applyBorder="1" applyAlignment="1">
      <alignment horizontal="center" vertical="center"/>
    </xf>
    <xf numFmtId="179" fontId="1" fillId="0" borderId="6" xfId="57" applyNumberFormat="1" applyFont="1" applyFill="1" applyBorder="1" applyAlignment="1">
      <alignment vertical="center"/>
    </xf>
    <xf numFmtId="180" fontId="6" fillId="0" borderId="6" xfId="57" applyNumberFormat="1" applyFont="1" applyFill="1" applyBorder="1" applyAlignment="1">
      <alignment horizontal="right" vertical="center"/>
    </xf>
    <xf numFmtId="176" fontId="6" fillId="0" borderId="6" xfId="57" applyNumberFormat="1" applyFont="1" applyFill="1" applyBorder="1" applyAlignment="1">
      <alignment horizontal="right" vertical="center"/>
    </xf>
    <xf numFmtId="0" fontId="3" fillId="2" borderId="0" xfId="57" applyFont="1" applyFill="1" applyBorder="1" applyAlignment="1">
      <alignment vertical="center"/>
    </xf>
    <xf numFmtId="0" fontId="3" fillId="2" borderId="0" xfId="57" applyFont="1" applyFill="1" applyBorder="1" applyAlignment="1">
      <alignment horizontal="center" vertical="center"/>
    </xf>
    <xf numFmtId="0" fontId="3" fillId="2" borderId="0" xfId="57" applyFont="1" applyFill="1" applyBorder="1" applyAlignment="1">
      <alignment horizontal="right" vertical="center"/>
    </xf>
    <xf numFmtId="0" fontId="2" fillId="2" borderId="0" xfId="57" applyFont="1" applyFill="1" applyBorder="1" applyAlignment="1">
      <alignment horizontal="center" vertical="center" wrapText="1"/>
    </xf>
    <xf numFmtId="0" fontId="3" fillId="2" borderId="0" xfId="57" applyFont="1" applyFill="1" applyBorder="1" applyAlignment="1">
      <alignment horizontal="center" vertical="center" wrapText="1"/>
    </xf>
    <xf numFmtId="0" fontId="3" fillId="2" borderId="0" xfId="57" applyFont="1" applyFill="1" applyBorder="1" applyAlignment="1">
      <alignment vertical="center" wrapText="1"/>
    </xf>
    <xf numFmtId="0" fontId="3" fillId="2" borderId="6" xfId="57" applyFont="1" applyFill="1" applyBorder="1" applyAlignment="1">
      <alignment horizontal="center" vertical="center" wrapText="1"/>
    </xf>
    <xf numFmtId="0" fontId="3" fillId="2" borderId="6" xfId="57" applyFont="1" applyFill="1" applyBorder="1" applyAlignment="1">
      <alignment horizontal="center" vertical="center"/>
    </xf>
    <xf numFmtId="0" fontId="3" fillId="2" borderId="6" xfId="57" applyFont="1" applyFill="1" applyBorder="1" applyAlignment="1">
      <alignment horizontal="left" vertical="center" wrapText="1"/>
    </xf>
    <xf numFmtId="176" fontId="3" fillId="2" borderId="6" xfId="57" applyNumberFormat="1" applyFont="1" applyFill="1" applyBorder="1" applyAlignment="1">
      <alignment horizontal="right" vertical="center"/>
    </xf>
    <xf numFmtId="178" fontId="3" fillId="2" borderId="6" xfId="57" applyNumberFormat="1" applyFont="1" applyFill="1" applyBorder="1" applyAlignment="1">
      <alignment horizontal="right" vertical="center"/>
    </xf>
    <xf numFmtId="0" fontId="3" fillId="2" borderId="6" xfId="57" applyFont="1" applyFill="1" applyBorder="1" applyAlignment="1">
      <alignment horizontal="left" vertical="center"/>
    </xf>
    <xf numFmtId="0" fontId="3" fillId="2" borderId="6" xfId="57" applyFont="1" applyFill="1" applyBorder="1" applyAlignment="1">
      <alignment vertical="center"/>
    </xf>
    <xf numFmtId="178" fontId="3" fillId="2" borderId="6" xfId="57" applyNumberFormat="1" applyFont="1" applyFill="1" applyBorder="1" applyAlignment="1">
      <alignment horizontal="center" vertical="center"/>
    </xf>
    <xf numFmtId="0" fontId="3" fillId="2" borderId="6" xfId="57" applyFont="1" applyFill="1" applyBorder="1" applyAlignment="1">
      <alignment horizontal="right" vertical="center"/>
    </xf>
    <xf numFmtId="179" fontId="4" fillId="3" borderId="2" xfId="57" applyNumberFormat="1" applyFont="1" applyFill="1" applyBorder="1" applyAlignment="1">
      <alignment horizontal="center" vertical="center"/>
    </xf>
    <xf numFmtId="179" fontId="5" fillId="3" borderId="2" xfId="57" applyNumberFormat="1" applyFont="1" applyFill="1" applyBorder="1" applyAlignment="1">
      <alignment vertical="center"/>
    </xf>
    <xf numFmtId="179" fontId="5" fillId="3" borderId="4" xfId="57" applyNumberFormat="1" applyFont="1" applyFill="1" applyBorder="1" applyAlignment="1">
      <alignment vertical="center"/>
    </xf>
    <xf numFmtId="179" fontId="5" fillId="3" borderId="8" xfId="57" applyNumberFormat="1" applyFont="1" applyFill="1" applyBorder="1" applyAlignment="1">
      <alignment horizontal="center" vertical="center"/>
    </xf>
    <xf numFmtId="179" fontId="5" fillId="3" borderId="6" xfId="57" applyNumberFormat="1" applyFont="1" applyFill="1" applyBorder="1" applyAlignment="1">
      <alignment horizontal="center" vertical="center"/>
    </xf>
    <xf numFmtId="179" fontId="5" fillId="3" borderId="6" xfId="57" applyNumberFormat="1" applyFont="1" applyFill="1" applyBorder="1" applyAlignment="1">
      <alignment horizontal="left" vertical="center"/>
    </xf>
    <xf numFmtId="179" fontId="5" fillId="3" borderId="6" xfId="57" applyNumberFormat="1" applyFont="1" applyFill="1" applyBorder="1" applyAlignment="1">
      <alignment horizontal="right" vertical="center"/>
    </xf>
    <xf numFmtId="179" fontId="5" fillId="3" borderId="9" xfId="57" applyNumberFormat="1" applyFont="1" applyFill="1" applyBorder="1" applyAlignment="1">
      <alignment vertical="center"/>
    </xf>
    <xf numFmtId="179" fontId="5" fillId="4" borderId="9" xfId="57" applyNumberFormat="1" applyFont="1" applyFill="1" applyBorder="1" applyAlignment="1">
      <alignment horizontal="right" vertical="center"/>
    </xf>
    <xf numFmtId="179" fontId="5" fillId="3" borderId="2" xfId="57" applyNumberFormat="1" applyFont="1" applyFill="1" applyBorder="1" applyAlignment="1">
      <alignment horizontal="right" vertical="center"/>
    </xf>
    <xf numFmtId="179" fontId="5" fillId="4" borderId="4" xfId="57" applyNumberFormat="1" applyFont="1" applyFill="1" applyBorder="1" applyAlignment="1">
      <alignment horizontal="right" vertical="center"/>
    </xf>
    <xf numFmtId="179" fontId="5" fillId="4" borderId="10" xfId="57" applyNumberFormat="1" applyFont="1" applyFill="1" applyBorder="1" applyAlignment="1">
      <alignment horizontal="right" vertical="center"/>
    </xf>
    <xf numFmtId="179" fontId="5" fillId="3" borderId="11" xfId="57" applyNumberFormat="1" applyFont="1" applyFill="1" applyBorder="1" applyAlignment="1">
      <alignment horizontal="center" vertical="center"/>
    </xf>
    <xf numFmtId="179" fontId="5" fillId="3" borderId="12" xfId="57" applyNumberFormat="1" applyFont="1" applyFill="1" applyBorder="1" applyAlignment="1">
      <alignment horizontal="center" vertical="center"/>
    </xf>
    <xf numFmtId="179" fontId="5" fillId="3" borderId="13" xfId="57" applyNumberFormat="1" applyFont="1" applyFill="1" applyBorder="1" applyAlignment="1">
      <alignment horizontal="center" vertical="center"/>
    </xf>
    <xf numFmtId="179" fontId="5" fillId="4" borderId="2" xfId="57" applyNumberFormat="1" applyFont="1" applyFill="1" applyBorder="1" applyAlignment="1">
      <alignment horizontal="right" vertical="center"/>
    </xf>
    <xf numFmtId="179" fontId="5" fillId="3" borderId="2" xfId="57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57" applyFont="1" applyFill="1" applyBorder="1" applyAlignment="1">
      <alignment horizontal="center" vertical="center"/>
    </xf>
    <xf numFmtId="179" fontId="5" fillId="3" borderId="14" xfId="57" applyNumberFormat="1" applyFont="1" applyFill="1" applyBorder="1" applyAlignment="1">
      <alignment vertical="center"/>
    </xf>
    <xf numFmtId="179" fontId="5" fillId="3" borderId="10" xfId="57" applyNumberFormat="1" applyFont="1" applyFill="1" applyBorder="1" applyAlignment="1">
      <alignment vertical="center"/>
    </xf>
    <xf numFmtId="179" fontId="5" fillId="3" borderId="10" xfId="57" applyNumberFormat="1" applyFont="1" applyFill="1" applyBorder="1" applyAlignment="1">
      <alignment horizontal="center" vertical="center"/>
    </xf>
    <xf numFmtId="49" fontId="3" fillId="2" borderId="0" xfId="57" applyNumberFormat="1" applyFont="1" applyFill="1" applyBorder="1" applyAlignment="1">
      <alignment vertical="center"/>
    </xf>
    <xf numFmtId="179" fontId="0" fillId="0" borderId="0" xfId="57" applyNumberFormat="1" applyFont="1" applyFill="1" applyAlignment="1">
      <alignment vertical="center"/>
    </xf>
    <xf numFmtId="0" fontId="1" fillId="2" borderId="0" xfId="57" applyFont="1" applyFill="1" applyBorder="1" applyAlignment="1">
      <alignment horizontal="left"/>
    </xf>
    <xf numFmtId="0" fontId="1" fillId="2" borderId="0" xfId="57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8" fillId="2" borderId="0" xfId="57" applyFont="1" applyFill="1" applyBorder="1" applyAlignment="1">
      <alignment horizontal="center"/>
    </xf>
    <xf numFmtId="0" fontId="9" fillId="2" borderId="0" xfId="57" applyFont="1" applyFill="1" applyBorder="1" applyAlignment="1">
      <alignment horizontal="left" vertical="center"/>
    </xf>
    <xf numFmtId="0" fontId="9" fillId="2" borderId="0" xfId="57" applyFont="1" applyFill="1" applyBorder="1" applyAlignment="1">
      <alignment horizontal="right" vertical="center"/>
    </xf>
    <xf numFmtId="0" fontId="3" fillId="2" borderId="15" xfId="57" applyFont="1" applyFill="1" applyBorder="1" applyAlignment="1">
      <alignment horizontal="left" vertical="center"/>
    </xf>
    <xf numFmtId="0" fontId="3" fillId="2" borderId="15" xfId="57" applyFont="1" applyFill="1" applyBorder="1" applyAlignment="1">
      <alignment horizontal="right" vertical="center"/>
    </xf>
    <xf numFmtId="0" fontId="1" fillId="2" borderId="15" xfId="57" applyFont="1" applyFill="1" applyBorder="1" applyAlignment="1">
      <alignment horizontal="right"/>
    </xf>
    <xf numFmtId="179" fontId="4" fillId="3" borderId="6" xfId="57" applyNumberFormat="1" applyFont="1" applyFill="1" applyBorder="1" applyAlignment="1">
      <alignment horizontal="center" vertical="center"/>
    </xf>
    <xf numFmtId="179" fontId="5" fillId="3" borderId="16" xfId="57" applyNumberFormat="1" applyFont="1" applyFill="1" applyBorder="1" applyAlignment="1">
      <alignment vertical="center"/>
    </xf>
    <xf numFmtId="179" fontId="5" fillId="3" borderId="11" xfId="57" applyNumberFormat="1" applyFont="1" applyFill="1" applyBorder="1" applyAlignment="1">
      <alignment vertical="center"/>
    </xf>
    <xf numFmtId="179" fontId="5" fillId="3" borderId="11" xfId="57" applyNumberFormat="1" applyFont="1" applyFill="1" applyBorder="1" applyAlignment="1">
      <alignment horizontal="left" vertical="center"/>
    </xf>
    <xf numFmtId="179" fontId="5" fillId="3" borderId="12" xfId="57" applyNumberFormat="1" applyFont="1" applyFill="1" applyBorder="1" applyAlignment="1">
      <alignment horizontal="right" vertical="center"/>
    </xf>
    <xf numFmtId="179" fontId="5" fillId="3" borderId="17" xfId="57" applyNumberFormat="1" applyFont="1" applyFill="1" applyBorder="1" applyAlignment="1">
      <alignment horizontal="right" vertical="center"/>
    </xf>
    <xf numFmtId="179" fontId="5" fillId="3" borderId="17" xfId="57" applyNumberFormat="1" applyFont="1" applyFill="1" applyBorder="1" applyAlignment="1">
      <alignment horizontal="center" vertical="center"/>
    </xf>
    <xf numFmtId="179" fontId="5" fillId="3" borderId="18" xfId="57" applyNumberFormat="1" applyFont="1" applyFill="1" applyBorder="1" applyAlignment="1">
      <alignment horizontal="center" vertical="center"/>
    </xf>
    <xf numFmtId="179" fontId="5" fillId="4" borderId="7" xfId="57" applyNumberFormat="1" applyFont="1" applyFill="1" applyBorder="1" applyAlignment="1">
      <alignment horizontal="right" vertical="center"/>
    </xf>
    <xf numFmtId="179" fontId="5" fillId="4" borderId="19" xfId="57" applyNumberFormat="1" applyFont="1" applyFill="1" applyBorder="1" applyAlignment="1">
      <alignment horizontal="right" vertical="center"/>
    </xf>
    <xf numFmtId="179" fontId="5" fillId="4" borderId="12" xfId="57" applyNumberFormat="1" applyFont="1" applyFill="1" applyBorder="1" applyAlignment="1">
      <alignment horizontal="right" vertical="center"/>
    </xf>
    <xf numFmtId="179" fontId="5" fillId="3" borderId="19" xfId="57" applyNumberFormat="1" applyFont="1" applyFill="1" applyBorder="1" applyAlignment="1">
      <alignment horizontal="right" vertical="center"/>
    </xf>
    <xf numFmtId="179" fontId="5" fillId="3" borderId="20" xfId="57" applyNumberFormat="1" applyFont="1" applyFill="1" applyBorder="1" applyAlignment="1">
      <alignment horizontal="right" vertical="center"/>
    </xf>
    <xf numFmtId="179" fontId="5" fillId="3" borderId="11" xfId="57" applyNumberFormat="1" applyFont="1" applyFill="1" applyBorder="1" applyAlignment="1">
      <alignment horizontal="right" vertical="center"/>
    </xf>
    <xf numFmtId="179" fontId="5" fillId="3" borderId="13" xfId="57" applyNumberFormat="1" applyFont="1" applyFill="1" applyBorder="1" applyAlignment="1">
      <alignment horizontal="right" vertical="center"/>
    </xf>
    <xf numFmtId="179" fontId="5" fillId="3" borderId="7" xfId="57" applyNumberFormat="1" applyFont="1" applyFill="1" applyBorder="1" applyAlignment="1">
      <alignment horizontal="right" vertical="center"/>
    </xf>
    <xf numFmtId="179" fontId="5" fillId="4" borderId="11" xfId="57" applyNumberFormat="1" applyFont="1" applyFill="1" applyBorder="1" applyAlignment="1">
      <alignment horizontal="right" vertical="center"/>
    </xf>
    <xf numFmtId="179" fontId="5" fillId="4" borderId="18" xfId="57" applyNumberFormat="1" applyFont="1" applyFill="1" applyBorder="1" applyAlignment="1">
      <alignment horizontal="right" vertical="center"/>
    </xf>
    <xf numFmtId="179" fontId="5" fillId="4" borderId="6" xfId="57" applyNumberFormat="1" applyFont="1" applyFill="1" applyBorder="1" applyAlignment="1">
      <alignment horizontal="right" vertical="center"/>
    </xf>
    <xf numFmtId="0" fontId="1" fillId="0" borderId="0" xfId="57" applyFont="1" applyFill="1" applyBorder="1"/>
    <xf numFmtId="0" fontId="2" fillId="0" borderId="0" xfId="57" applyFont="1" applyFill="1" applyBorder="1" applyAlignment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3" fillId="0" borderId="0" xfId="57" applyFont="1" applyFill="1" applyBorder="1" applyAlignment="1">
      <alignment horizontal="right" vertical="center"/>
    </xf>
    <xf numFmtId="0" fontId="3" fillId="0" borderId="15" xfId="57" applyFont="1" applyFill="1" applyBorder="1" applyAlignment="1">
      <alignment vertical="center"/>
    </xf>
    <xf numFmtId="0" fontId="3" fillId="0" borderId="15" xfId="57" applyFont="1" applyFill="1" applyBorder="1" applyAlignment="1">
      <alignment horizontal="right" vertical="center"/>
    </xf>
    <xf numFmtId="49" fontId="4" fillId="0" borderId="6" xfId="57" applyNumberFormat="1" applyFont="1" applyFill="1" applyBorder="1" applyAlignment="1">
      <alignment horizontal="center" vertical="center"/>
    </xf>
    <xf numFmtId="179" fontId="4" fillId="0" borderId="6" xfId="57" applyNumberFormat="1" applyFont="1" applyFill="1" applyBorder="1" applyAlignment="1">
      <alignment horizontal="center" vertical="center"/>
    </xf>
    <xf numFmtId="49" fontId="5" fillId="0" borderId="21" xfId="57" applyNumberFormat="1" applyFont="1" applyFill="1" applyBorder="1" applyAlignment="1">
      <alignment vertical="center"/>
    </xf>
    <xf numFmtId="179" fontId="5" fillId="0" borderId="22" xfId="57" applyNumberFormat="1" applyFont="1" applyFill="1" applyBorder="1" applyAlignment="1">
      <alignment vertical="center"/>
    </xf>
    <xf numFmtId="49" fontId="5" fillId="0" borderId="23" xfId="57" applyNumberFormat="1" applyFont="1" applyFill="1" applyBorder="1" applyAlignment="1">
      <alignment vertical="center"/>
    </xf>
    <xf numFmtId="49" fontId="5" fillId="0" borderId="24" xfId="57" applyNumberFormat="1" applyFont="1" applyFill="1" applyBorder="1" applyAlignment="1">
      <alignment vertical="center"/>
    </xf>
    <xf numFmtId="49" fontId="5" fillId="0" borderId="25" xfId="57" applyNumberFormat="1" applyFont="1" applyFill="1" applyBorder="1" applyAlignment="1">
      <alignment vertical="center"/>
    </xf>
    <xf numFmtId="49" fontId="5" fillId="0" borderId="26" xfId="57" applyNumberFormat="1" applyFont="1" applyFill="1" applyBorder="1" applyAlignment="1">
      <alignment vertical="center"/>
    </xf>
    <xf numFmtId="179" fontId="5" fillId="0" borderId="4" xfId="57" applyNumberFormat="1" applyFont="1" applyFill="1" applyBorder="1" applyAlignment="1">
      <alignment horizontal="right" vertical="center"/>
    </xf>
    <xf numFmtId="179" fontId="5" fillId="0" borderId="27" xfId="57" applyNumberFormat="1" applyFont="1" applyFill="1" applyBorder="1" applyAlignment="1">
      <alignment horizontal="center" vertical="center"/>
    </xf>
    <xf numFmtId="179" fontId="5" fillId="0" borderId="6" xfId="57" applyNumberFormat="1" applyFont="1" applyFill="1" applyBorder="1" applyAlignment="1">
      <alignment horizontal="center" vertical="center"/>
    </xf>
    <xf numFmtId="179" fontId="5" fillId="0" borderId="12" xfId="57" applyNumberFormat="1" applyFont="1" applyFill="1" applyBorder="1" applyAlignment="1">
      <alignment horizontal="center" vertical="center"/>
    </xf>
    <xf numFmtId="179" fontId="5" fillId="0" borderId="28" xfId="57" applyNumberFormat="1" applyFont="1" applyFill="1" applyBorder="1" applyAlignment="1">
      <alignment horizontal="right" vertical="center"/>
    </xf>
    <xf numFmtId="179" fontId="5" fillId="0" borderId="29" xfId="57" applyNumberFormat="1" applyFont="1" applyFill="1" applyBorder="1" applyAlignment="1">
      <alignment vertical="center"/>
    </xf>
    <xf numFmtId="179" fontId="5" fillId="0" borderId="2" xfId="57" applyNumberFormat="1" applyFont="1" applyFill="1" applyBorder="1" applyAlignment="1">
      <alignment horizontal="right" vertical="center"/>
    </xf>
    <xf numFmtId="179" fontId="5" fillId="0" borderId="9" xfId="57" applyNumberFormat="1" applyFont="1" applyFill="1" applyBorder="1" applyAlignment="1">
      <alignment vertical="center"/>
    </xf>
    <xf numFmtId="49" fontId="5" fillId="0" borderId="4" xfId="57" applyNumberFormat="1" applyFont="1" applyFill="1" applyBorder="1" applyAlignment="1">
      <alignment vertical="center"/>
    </xf>
    <xf numFmtId="179" fontId="5" fillId="0" borderId="30" xfId="57" applyNumberFormat="1" applyFont="1" applyFill="1" applyBorder="1" applyAlignment="1">
      <alignment vertical="center"/>
    </xf>
    <xf numFmtId="179" fontId="5" fillId="0" borderId="20" xfId="57" applyNumberFormat="1" applyFont="1" applyFill="1" applyBorder="1" applyAlignment="1">
      <alignment horizontal="center" vertical="center"/>
    </xf>
    <xf numFmtId="49" fontId="5" fillId="0" borderId="30" xfId="57" applyNumberFormat="1" applyFont="1" applyFill="1" applyBorder="1" applyAlignment="1">
      <alignment vertical="center"/>
    </xf>
    <xf numFmtId="179" fontId="5" fillId="0" borderId="30" xfId="57" applyNumberFormat="1" applyFont="1" applyFill="1" applyBorder="1" applyAlignment="1">
      <alignment horizontal="right" vertical="center"/>
    </xf>
    <xf numFmtId="179" fontId="5" fillId="0" borderId="6" xfId="57" applyNumberFormat="1" applyFont="1" applyFill="1" applyBorder="1" applyAlignment="1">
      <alignment horizontal="right" vertical="center"/>
    </xf>
    <xf numFmtId="0" fontId="1" fillId="0" borderId="31" xfId="57" applyFont="1" applyFill="1" applyBorder="1"/>
    <xf numFmtId="0" fontId="3" fillId="0" borderId="31" xfId="57" applyFont="1" applyFill="1" applyBorder="1" applyAlignment="1">
      <alignment vertical="center"/>
    </xf>
    <xf numFmtId="0" fontId="3" fillId="0" borderId="0" xfId="57" applyFont="1" applyFill="1" applyBorder="1" applyAlignment="1">
      <alignment vertical="center"/>
    </xf>
    <xf numFmtId="181" fontId="0" fillId="0" borderId="0" xfId="0" applyNumberFormat="1" applyFont="1"/>
    <xf numFmtId="181" fontId="0" fillId="0" borderId="0" xfId="0" applyNumberFormat="1" applyFont="1" applyAlignment="1">
      <alignment horizontal="center" vertical="center"/>
    </xf>
    <xf numFmtId="181" fontId="0" fillId="0" borderId="0" xfId="0" applyNumberFormat="1" applyFont="1" applyAlignment="1">
      <alignment horizontal="right" vertical="center"/>
    </xf>
    <xf numFmtId="181" fontId="0" fillId="2" borderId="0" xfId="0" applyNumberFormat="1" applyFill="1" applyAlignment="1">
      <alignment horizontal="right"/>
    </xf>
    <xf numFmtId="181" fontId="0" fillId="2" borderId="0" xfId="0" applyNumberFormat="1" applyFill="1"/>
    <xf numFmtId="181" fontId="0" fillId="0" borderId="0" xfId="0" applyNumberFormat="1" applyAlignment="1">
      <alignment horizontal="left"/>
    </xf>
    <xf numFmtId="181" fontId="0" fillId="0" borderId="0" xfId="0" applyNumberFormat="1"/>
    <xf numFmtId="181" fontId="0" fillId="0" borderId="0" xfId="0" applyNumberFormat="1" applyAlignment="1"/>
    <xf numFmtId="181" fontId="1" fillId="0" borderId="0" xfId="48" applyNumberFormat="1" applyFont="1" applyFill="1" applyAlignment="1">
      <alignment horizontal="left" vertical="center"/>
    </xf>
    <xf numFmtId="181" fontId="10" fillId="0" borderId="0" xfId="48" applyNumberFormat="1" applyFont="1" applyFill="1" applyAlignment="1">
      <alignment vertical="center"/>
    </xf>
    <xf numFmtId="181" fontId="1" fillId="0" borderId="0" xfId="48" applyNumberFormat="1" applyFont="1" applyFill="1" applyAlignment="1">
      <alignment vertical="center"/>
    </xf>
    <xf numFmtId="181" fontId="11" fillId="0" borderId="0" xfId="48" applyNumberFormat="1" applyFont="1" applyFill="1" applyAlignment="1">
      <alignment horizontal="center" vertical="center"/>
    </xf>
    <xf numFmtId="181" fontId="12" fillId="2" borderId="6" xfId="48" applyNumberFormat="1" applyFont="1" applyFill="1" applyBorder="1" applyAlignment="1">
      <alignment horizontal="center" vertical="center" wrapText="1"/>
    </xf>
    <xf numFmtId="181" fontId="12" fillId="2" borderId="6" xfId="48" applyNumberFormat="1" applyFont="1" applyFill="1" applyBorder="1" applyAlignment="1">
      <alignment horizontal="left" vertical="center" wrapText="1"/>
    </xf>
    <xf numFmtId="181" fontId="0" fillId="0" borderId="6" xfId="0" applyNumberFormat="1" applyFont="1" applyBorder="1" applyAlignment="1">
      <alignment horizontal="right" vertical="center"/>
    </xf>
    <xf numFmtId="181" fontId="12" fillId="2" borderId="6" xfId="48" applyNumberFormat="1" applyFont="1" applyFill="1" applyBorder="1" applyAlignment="1">
      <alignment horizontal="left" vertical="center" shrinkToFit="1"/>
    </xf>
    <xf numFmtId="181" fontId="13" fillId="2" borderId="6" xfId="57" applyNumberFormat="1" applyFont="1" applyFill="1" applyBorder="1" applyAlignment="1">
      <alignment horizontal="right" vertical="center"/>
    </xf>
    <xf numFmtId="181" fontId="12" fillId="2" borderId="6" xfId="23" applyNumberFormat="1" applyFont="1" applyFill="1" applyBorder="1" applyAlignment="1">
      <alignment horizontal="right" vertical="center" wrapText="1"/>
    </xf>
    <xf numFmtId="181" fontId="12" fillId="2" borderId="6" xfId="48" applyNumberFormat="1" applyFont="1" applyFill="1" applyBorder="1" applyAlignment="1" applyProtection="1">
      <alignment horizontal="left" vertical="center" wrapText="1"/>
    </xf>
    <xf numFmtId="181" fontId="14" fillId="2" borderId="6" xfId="20" applyNumberFormat="1" applyFont="1" applyFill="1" applyBorder="1" applyAlignment="1" applyProtection="1">
      <alignment horizontal="right" vertical="center"/>
    </xf>
    <xf numFmtId="181" fontId="3" fillId="2" borderId="2" xfId="57" applyNumberFormat="1" applyFont="1" applyFill="1" applyBorder="1" applyAlignment="1">
      <alignment horizontal="left" vertical="center"/>
    </xf>
    <xf numFmtId="181" fontId="3" fillId="2" borderId="2" xfId="57" applyNumberFormat="1" applyFont="1" applyFill="1" applyBorder="1" applyAlignment="1">
      <alignment horizontal="right" vertical="center"/>
    </xf>
    <xf numFmtId="181" fontId="3" fillId="2" borderId="11" xfId="57" applyNumberFormat="1" applyFont="1" applyFill="1" applyBorder="1" applyAlignment="1">
      <alignment vertical="center"/>
    </xf>
    <xf numFmtId="181" fontId="3" fillId="2" borderId="6" xfId="57" applyNumberFormat="1" applyFont="1" applyFill="1" applyBorder="1" applyAlignment="1">
      <alignment vertical="center"/>
    </xf>
    <xf numFmtId="181" fontId="3" fillId="2" borderId="19" xfId="57" applyNumberFormat="1" applyFont="1" applyFill="1" applyBorder="1" applyAlignment="1">
      <alignment horizontal="right" vertical="center"/>
    </xf>
    <xf numFmtId="181" fontId="3" fillId="2" borderId="2" xfId="57" applyNumberFormat="1" applyFont="1" applyFill="1" applyBorder="1" applyAlignment="1">
      <alignment vertical="center"/>
    </xf>
    <xf numFmtId="181" fontId="3" fillId="2" borderId="12" xfId="57" applyNumberFormat="1" applyFont="1" applyFill="1" applyBorder="1" applyAlignment="1">
      <alignment vertical="center"/>
    </xf>
    <xf numFmtId="181" fontId="3" fillId="2" borderId="4" xfId="57" applyNumberFormat="1" applyFont="1" applyFill="1" applyBorder="1" applyAlignment="1">
      <alignment horizontal="left" vertical="center"/>
    </xf>
    <xf numFmtId="181" fontId="3" fillId="2" borderId="10" xfId="57" applyNumberFormat="1" applyFont="1" applyFill="1" applyBorder="1" applyAlignment="1">
      <alignment horizontal="left" vertical="center"/>
    </xf>
    <xf numFmtId="181" fontId="3" fillId="2" borderId="10" xfId="57" applyNumberFormat="1" applyFont="1" applyFill="1" applyBorder="1" applyAlignment="1">
      <alignment vertical="center"/>
    </xf>
    <xf numFmtId="181" fontId="3" fillId="2" borderId="6" xfId="57" applyNumberFormat="1" applyFont="1" applyFill="1" applyBorder="1" applyAlignment="1">
      <alignment horizontal="left" vertical="center"/>
    </xf>
    <xf numFmtId="181" fontId="3" fillId="2" borderId="6" xfId="57" applyNumberFormat="1" applyFont="1" applyFill="1" applyBorder="1" applyAlignment="1">
      <alignment horizontal="right" vertical="center"/>
    </xf>
    <xf numFmtId="181" fontId="3" fillId="2" borderId="30" xfId="57" applyNumberFormat="1" applyFont="1" applyFill="1" applyBorder="1" applyAlignment="1">
      <alignment horizontal="left" vertical="center"/>
    </xf>
    <xf numFmtId="181" fontId="3" fillId="2" borderId="30" xfId="57" applyNumberFormat="1" applyFont="1" applyFill="1" applyBorder="1" applyAlignment="1">
      <alignment horizontal="right" vertical="center"/>
    </xf>
    <xf numFmtId="0" fontId="8" fillId="2" borderId="0" xfId="57" applyFont="1" applyFill="1" applyBorder="1"/>
    <xf numFmtId="0" fontId="15" fillId="0" borderId="1" xfId="57" applyFont="1" applyFill="1" applyBorder="1" applyAlignment="1">
      <alignment vertical="center"/>
    </xf>
    <xf numFmtId="0" fontId="1" fillId="2" borderId="15" xfId="57" applyFont="1" applyFill="1" applyBorder="1"/>
    <xf numFmtId="0" fontId="15" fillId="2" borderId="1" xfId="57" applyFont="1" applyFill="1" applyBorder="1" applyAlignment="1">
      <alignment vertical="center"/>
    </xf>
    <xf numFmtId="0" fontId="3" fillId="2" borderId="32" xfId="57" applyFont="1" applyFill="1" applyBorder="1" applyAlignment="1">
      <alignment horizontal="center" vertical="center"/>
    </xf>
    <xf numFmtId="0" fontId="3" fillId="0" borderId="33" xfId="57" applyFont="1" applyFill="1" applyBorder="1" applyAlignment="1">
      <alignment horizontal="center" vertical="center" wrapText="1"/>
    </xf>
    <xf numFmtId="0" fontId="3" fillId="2" borderId="34" xfId="57" applyFont="1" applyFill="1" applyBorder="1" applyAlignment="1">
      <alignment horizontal="center" vertical="center" wrapText="1"/>
    </xf>
    <xf numFmtId="0" fontId="3" fillId="2" borderId="35" xfId="57" applyFont="1" applyFill="1" applyBorder="1" applyAlignment="1">
      <alignment horizontal="center" vertical="center" wrapText="1"/>
    </xf>
    <xf numFmtId="0" fontId="3" fillId="2" borderId="32" xfId="57" applyFont="1" applyFill="1" applyBorder="1" applyAlignment="1">
      <alignment horizontal="center" vertical="center" wrapText="1"/>
    </xf>
    <xf numFmtId="0" fontId="3" fillId="2" borderId="33" xfId="57" applyFont="1" applyFill="1" applyBorder="1" applyAlignment="1">
      <alignment horizontal="center" vertical="center" wrapText="1"/>
    </xf>
    <xf numFmtId="181" fontId="3" fillId="0" borderId="6" xfId="57" applyNumberFormat="1" applyFont="1" applyFill="1" applyBorder="1" applyAlignment="1">
      <alignment horizontal="center" vertical="center" wrapText="1"/>
    </xf>
    <xf numFmtId="49" fontId="5" fillId="3" borderId="28" xfId="57" applyNumberFormat="1" applyFont="1" applyFill="1" applyBorder="1" applyAlignment="1">
      <alignment horizontal="left" vertical="center"/>
    </xf>
    <xf numFmtId="178" fontId="5" fillId="0" borderId="25" xfId="57" applyNumberFormat="1" applyFont="1" applyFill="1" applyBorder="1" applyAlignment="1">
      <alignment horizontal="right" vertical="center"/>
    </xf>
    <xf numFmtId="49" fontId="5" fillId="3" borderId="2" xfId="57" applyNumberFormat="1" applyFont="1" applyFill="1" applyBorder="1" applyAlignment="1">
      <alignment horizontal="left" vertical="center"/>
    </xf>
    <xf numFmtId="49" fontId="5" fillId="3" borderId="2" xfId="57" applyNumberFormat="1" applyFont="1" applyFill="1" applyBorder="1" applyAlignment="1">
      <alignment vertical="center"/>
    </xf>
    <xf numFmtId="0" fontId="16" fillId="3" borderId="0" xfId="13" applyNumberFormat="1" applyFont="1" applyFill="1" applyBorder="1" applyAlignment="1" applyProtection="1">
      <alignment horizontal="center" vertical="center" wrapText="1"/>
    </xf>
    <xf numFmtId="0" fontId="17" fillId="3" borderId="0" xfId="13" applyNumberFormat="1" applyFont="1" applyFill="1" applyBorder="1" applyAlignment="1" applyProtection="1">
      <alignment vertical="center" wrapText="1"/>
    </xf>
    <xf numFmtId="0" fontId="1" fillId="0" borderId="0" xfId="13" applyFont="1" applyFill="1" applyBorder="1" applyAlignment="1">
      <alignment wrapText="1"/>
    </xf>
    <xf numFmtId="0" fontId="3" fillId="3" borderId="0" xfId="13" applyNumberFormat="1" applyFont="1" applyFill="1" applyBorder="1" applyAlignment="1" applyProtection="1">
      <alignment vertical="center" wrapText="1"/>
    </xf>
    <xf numFmtId="0" fontId="1" fillId="0" borderId="15" xfId="13" applyFont="1" applyFill="1" applyBorder="1" applyAlignment="1">
      <alignment horizontal="center" wrapText="1"/>
    </xf>
    <xf numFmtId="0" fontId="3" fillId="3" borderId="6" xfId="13" applyNumberFormat="1" applyFont="1" applyFill="1" applyBorder="1" applyAlignment="1" applyProtection="1">
      <alignment vertical="center" wrapText="1"/>
    </xf>
    <xf numFmtId="0" fontId="3" fillId="3" borderId="6" xfId="13" applyNumberFormat="1" applyFont="1" applyFill="1" applyBorder="1" applyAlignment="1" applyProtection="1">
      <alignment horizontal="center" vertical="center" wrapText="1"/>
    </xf>
    <xf numFmtId="178" fontId="3" fillId="3" borderId="6" xfId="13" applyNumberFormat="1" applyFont="1" applyFill="1" applyBorder="1" applyAlignment="1" applyProtection="1">
      <alignment vertical="center" wrapText="1"/>
    </xf>
    <xf numFmtId="178" fontId="3" fillId="2" borderId="30" xfId="57" applyNumberFormat="1" applyFont="1" applyFill="1" applyBorder="1" applyAlignment="1">
      <alignment horizontal="right" vertical="center"/>
    </xf>
    <xf numFmtId="178" fontId="3" fillId="2" borderId="2" xfId="57" applyNumberFormat="1" applyFont="1" applyFill="1" applyBorder="1" applyAlignment="1">
      <alignment horizontal="right" vertical="center"/>
    </xf>
    <xf numFmtId="178" fontId="3" fillId="2" borderId="4" xfId="57" applyNumberFormat="1" applyFont="1" applyFill="1" applyBorder="1" applyAlignment="1">
      <alignment horizontal="right" vertical="center"/>
    </xf>
    <xf numFmtId="0" fontId="3" fillId="3" borderId="6" xfId="13" applyNumberFormat="1" applyFont="1" applyFill="1" applyBorder="1" applyAlignment="1" applyProtection="1">
      <alignment horizontal="left" vertical="center" wrapText="1"/>
    </xf>
    <xf numFmtId="178" fontId="3" fillId="3" borderId="6" xfId="13" applyNumberFormat="1" applyFont="1" applyFill="1" applyBorder="1" applyAlignment="1" applyProtection="1">
      <alignment horizontal="right" vertical="center" wrapText="1"/>
    </xf>
    <xf numFmtId="178" fontId="3" fillId="2" borderId="12" xfId="57" applyNumberFormat="1" applyFont="1" applyFill="1" applyBorder="1" applyAlignment="1">
      <alignment horizontal="right" vertical="center"/>
    </xf>
    <xf numFmtId="178" fontId="3" fillId="2" borderId="10" xfId="57" applyNumberFormat="1" applyFont="1" applyFill="1" applyBorder="1" applyAlignment="1">
      <alignment horizontal="right" vertical="center"/>
    </xf>
    <xf numFmtId="180" fontId="3" fillId="2" borderId="6" xfId="57" applyNumberFormat="1" applyFont="1" applyFill="1" applyBorder="1" applyAlignment="1">
      <alignment horizontal="right" vertical="center"/>
    </xf>
    <xf numFmtId="0" fontId="3" fillId="2" borderId="10" xfId="57" applyFont="1" applyFill="1" applyBorder="1" applyAlignment="1">
      <alignment vertical="center"/>
    </xf>
    <xf numFmtId="0" fontId="3" fillId="2" borderId="36" xfId="57" applyFont="1" applyFill="1" applyBorder="1" applyAlignment="1">
      <alignment vertical="center"/>
    </xf>
    <xf numFmtId="0" fontId="18" fillId="3" borderId="0" xfId="59" applyNumberFormat="1" applyFont="1" applyFill="1" applyBorder="1" applyAlignment="1" applyProtection="1"/>
    <xf numFmtId="0" fontId="16" fillId="3" borderId="0" xfId="59" applyNumberFormat="1" applyFont="1" applyFill="1" applyBorder="1" applyAlignment="1" applyProtection="1">
      <alignment horizontal="center" vertical="center"/>
    </xf>
    <xf numFmtId="0" fontId="19" fillId="3" borderId="0" xfId="59" applyNumberFormat="1" applyFont="1" applyFill="1" applyBorder="1" applyAlignment="1" applyProtection="1">
      <alignment horizontal="center" vertical="center"/>
    </xf>
    <xf numFmtId="0" fontId="20" fillId="3" borderId="0" xfId="59" applyNumberFormat="1" applyFont="1" applyFill="1" applyBorder="1" applyAlignment="1" applyProtection="1">
      <alignment horizontal="center" vertical="center"/>
    </xf>
    <xf numFmtId="0" fontId="13" fillId="3" borderId="0" xfId="59" applyNumberFormat="1" applyFont="1" applyFill="1" applyBorder="1" applyAlignment="1" applyProtection="1"/>
    <xf numFmtId="0" fontId="3" fillId="3" borderId="0" xfId="59" applyNumberFormat="1" applyFont="1" applyFill="1" applyBorder="1" applyAlignment="1" applyProtection="1">
      <alignment vertical="center"/>
    </xf>
    <xf numFmtId="0" fontId="3" fillId="3" borderId="0" xfId="59" applyNumberFormat="1" applyFont="1" applyFill="1" applyBorder="1" applyAlignment="1" applyProtection="1">
      <alignment horizontal="right" vertical="center"/>
    </xf>
    <xf numFmtId="0" fontId="3" fillId="3" borderId="0" xfId="59" applyNumberFormat="1" applyFont="1" applyFill="1" applyBorder="1" applyAlignment="1" applyProtection="1">
      <alignment horizontal="right"/>
    </xf>
    <xf numFmtId="0" fontId="21" fillId="0" borderId="0" xfId="58"/>
    <xf numFmtId="0" fontId="18" fillId="3" borderId="0" xfId="58" applyNumberFormat="1" applyFont="1" applyFill="1" applyBorder="1" applyAlignment="1" applyProtection="1"/>
    <xf numFmtId="0" fontId="22" fillId="3" borderId="0" xfId="58" applyNumberFormat="1" applyFont="1" applyFill="1" applyBorder="1" applyAlignment="1" applyProtection="1">
      <alignment vertical="center"/>
    </xf>
    <xf numFmtId="0" fontId="2" fillId="3" borderId="0" xfId="58" applyNumberFormat="1" applyFont="1" applyFill="1" applyBorder="1" applyAlignment="1" applyProtection="1">
      <alignment horizontal="center" vertical="center" wrapText="1"/>
    </xf>
    <xf numFmtId="0" fontId="23" fillId="3" borderId="0" xfId="58" applyNumberFormat="1" applyFont="1" applyFill="1" applyBorder="1" applyAlignment="1" applyProtection="1">
      <alignment vertical="center"/>
    </xf>
    <xf numFmtId="0" fontId="24" fillId="3" borderId="0" xfId="58" applyNumberFormat="1" applyFont="1" applyFill="1" applyBorder="1" applyAlignment="1" applyProtection="1">
      <alignment horizontal="center" vertical="center"/>
    </xf>
    <xf numFmtId="0" fontId="22" fillId="3" borderId="0" xfId="58" applyNumberFormat="1" applyFont="1" applyFill="1" applyBorder="1" applyAlignment="1" applyProtection="1"/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千位分隔 8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8 3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Normal 2" xfId="47"/>
    <cellStyle name="常规_2015市本级预算总表.人大稿 3" xfId="48"/>
    <cellStyle name="40% - 强调文字颜色 4" xfId="49" builtinId="43"/>
    <cellStyle name="强调文字颜色 5" xfId="50" builtinId="45"/>
    <cellStyle name="Normal 3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Normal" xfId="57"/>
    <cellStyle name="常规 3" xfId="58"/>
    <cellStyle name="常规 4" xfId="59"/>
    <cellStyle name="千位分隔 8 2" xfId="60"/>
    <cellStyle name="千位分隔 8 3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00FFFFFF"/>
      <rgbColor rgb="0080FF00"/>
      <rgbColor rgb="0080FFFF"/>
      <rgbColor rgb="00F0F0F0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showGridLines="0" showZeros="0" workbookViewId="0">
      <selection activeCell="B3" sqref="B3:H3"/>
    </sheetView>
  </sheetViews>
  <sheetFormatPr defaultColWidth="9" defaultRowHeight="14.25" outlineLevelRow="3"/>
  <cols>
    <col min="1" max="1" width="12" style="98" customWidth="1"/>
    <col min="2" max="2" width="57.75" style="98" customWidth="1"/>
    <col min="3" max="3" width="19" style="98"/>
    <col min="4" max="4" width="2.25" style="98"/>
    <col min="5" max="8" width="9" style="98" hidden="1"/>
    <col min="9" max="9" width="27" style="98"/>
    <col min="10" max="10" width="6.375" style="98"/>
    <col min="11" max="11" width="4" style="98"/>
    <col min="12" max="12" width="4.25" style="98"/>
    <col min="13" max="13" width="4.125" style="98"/>
    <col min="14" max="14" width="4.5" style="98"/>
    <col min="15" max="15" width="3.5" style="98"/>
    <col min="16" max="16" width="4.125" style="98"/>
    <col min="17" max="17" width="20.625" style="98"/>
    <col min="18" max="18" width="2.25" style="98"/>
  </cols>
  <sheetData>
    <row r="1" ht="13.5" spans="1:9">
      <c r="A1" s="204"/>
      <c r="B1" s="204"/>
      <c r="C1" s="204"/>
      <c r="D1" s="204"/>
      <c r="E1" s="204"/>
      <c r="F1" s="204"/>
      <c r="G1" s="204"/>
      <c r="H1" s="204"/>
      <c r="I1" s="204"/>
    </row>
    <row r="2" ht="138" customHeight="1" spans="1:9">
      <c r="A2" s="205"/>
      <c r="B2" s="205"/>
      <c r="C2" s="205"/>
      <c r="D2" s="205"/>
      <c r="E2" s="205"/>
      <c r="F2" s="205"/>
      <c r="G2" s="205"/>
      <c r="H2" s="205"/>
      <c r="I2" s="205"/>
    </row>
    <row r="3" ht="182.25" customHeight="1" spans="1:9">
      <c r="A3" s="206"/>
      <c r="B3" s="207" t="s">
        <v>0</v>
      </c>
      <c r="C3" s="207"/>
      <c r="D3" s="207"/>
      <c r="E3" s="207"/>
      <c r="F3" s="207"/>
      <c r="G3" s="207"/>
      <c r="H3" s="207"/>
      <c r="I3" s="210"/>
    </row>
    <row r="4" ht="90.75" spans="1:9">
      <c r="A4" s="208"/>
      <c r="B4" s="209"/>
      <c r="C4" s="209"/>
      <c r="D4" s="209"/>
      <c r="E4" s="209"/>
      <c r="F4" s="209"/>
      <c r="G4" s="209"/>
      <c r="H4" s="209"/>
      <c r="I4" s="205"/>
    </row>
  </sheetData>
  <mergeCells count="1">
    <mergeCell ref="B3:H3"/>
  </mergeCells>
  <printOptions horizontalCentered="1"/>
  <pageMargins left="0.393055555555556" right="0.393055555555556" top="1.18055555555556" bottom="0.786805555555556" header="0.511805555555556" footer="0.511805555555556"/>
  <pageSetup paperSize="9" scale="7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showGridLines="0" workbookViewId="0">
      <selection activeCell="D6" sqref="D6"/>
    </sheetView>
  </sheetViews>
  <sheetFormatPr defaultColWidth="8" defaultRowHeight="19.5" customHeight="1" outlineLevelCol="7"/>
  <cols>
    <col min="1" max="1" width="39.375" style="2" customWidth="1"/>
    <col min="2" max="2" width="6.5" style="2" customWidth="1"/>
    <col min="3" max="4" width="13.875" style="2" customWidth="1"/>
    <col min="5" max="5" width="43.875" style="2" customWidth="1"/>
    <col min="6" max="6" width="6.5" style="2" customWidth="1"/>
    <col min="7" max="8" width="13.875" style="2" customWidth="1"/>
    <col min="9" max="16384" width="8" style="3"/>
  </cols>
  <sheetData>
    <row r="1" customHeight="1" spans="1:1">
      <c r="A1" s="2" t="s">
        <v>178</v>
      </c>
    </row>
    <row r="2" ht="37.5" customHeight="1" spans="1:8">
      <c r="A2" s="34" t="s">
        <v>179</v>
      </c>
      <c r="B2" s="34"/>
      <c r="C2" s="34"/>
      <c r="D2" s="34"/>
      <c r="E2" s="34"/>
      <c r="F2" s="34"/>
      <c r="G2" s="34"/>
      <c r="H2" s="34"/>
    </row>
    <row r="3" customHeight="1" spans="1:8">
      <c r="A3" s="31" t="s">
        <v>13</v>
      </c>
      <c r="B3" s="35"/>
      <c r="C3" s="35"/>
      <c r="D3" s="36"/>
      <c r="E3" s="36"/>
      <c r="F3" s="36"/>
      <c r="G3" s="36"/>
      <c r="H3" s="33" t="s">
        <v>180</v>
      </c>
    </row>
    <row r="4" customHeight="1" spans="1:8">
      <c r="A4" s="37" t="s">
        <v>15</v>
      </c>
      <c r="B4" s="37" t="s">
        <v>181</v>
      </c>
      <c r="C4" s="38" t="s">
        <v>67</v>
      </c>
      <c r="D4" s="38" t="s">
        <v>68</v>
      </c>
      <c r="E4" s="38" t="s">
        <v>15</v>
      </c>
      <c r="F4" s="38" t="s">
        <v>181</v>
      </c>
      <c r="G4" s="38" t="s">
        <v>67</v>
      </c>
      <c r="H4" s="38" t="s">
        <v>68</v>
      </c>
    </row>
    <row r="5" customHeight="1" spans="1:8">
      <c r="A5" s="39" t="s">
        <v>182</v>
      </c>
      <c r="B5" s="38" t="s">
        <v>119</v>
      </c>
      <c r="C5" s="38" t="s">
        <v>119</v>
      </c>
      <c r="D5" s="38" t="s">
        <v>119</v>
      </c>
      <c r="E5" s="39" t="s">
        <v>183</v>
      </c>
      <c r="F5" s="38" t="s">
        <v>184</v>
      </c>
      <c r="G5" s="38">
        <v>0</v>
      </c>
      <c r="H5" s="38">
        <v>0</v>
      </c>
    </row>
    <row r="6" customHeight="1" spans="1:8">
      <c r="A6" s="39" t="s">
        <v>185</v>
      </c>
      <c r="B6" s="38" t="s">
        <v>186</v>
      </c>
      <c r="C6" s="40">
        <v>0</v>
      </c>
      <c r="D6" s="40">
        <v>0</v>
      </c>
      <c r="E6" s="39" t="s">
        <v>187</v>
      </c>
      <c r="F6" s="37" t="s">
        <v>184</v>
      </c>
      <c r="G6" s="41">
        <v>0</v>
      </c>
      <c r="H6" s="41">
        <v>0</v>
      </c>
    </row>
    <row r="7" customHeight="1" spans="1:8">
      <c r="A7" s="39" t="s">
        <v>188</v>
      </c>
      <c r="B7" s="37" t="s">
        <v>186</v>
      </c>
      <c r="C7" s="40">
        <v>0</v>
      </c>
      <c r="D7" s="40">
        <v>0</v>
      </c>
      <c r="E7" s="39" t="s">
        <v>189</v>
      </c>
      <c r="F7" s="37" t="s">
        <v>184</v>
      </c>
      <c r="G7" s="41">
        <v>0</v>
      </c>
      <c r="H7" s="41">
        <v>0</v>
      </c>
    </row>
    <row r="8" customHeight="1" spans="1:8">
      <c r="A8" s="42" t="s">
        <v>190</v>
      </c>
      <c r="B8" s="38" t="s">
        <v>186</v>
      </c>
      <c r="C8" s="40">
        <v>0</v>
      </c>
      <c r="D8" s="40">
        <v>0</v>
      </c>
      <c r="E8" s="43" t="s">
        <v>191</v>
      </c>
      <c r="F8" s="37" t="s">
        <v>184</v>
      </c>
      <c r="G8" s="41">
        <v>0</v>
      </c>
      <c r="H8" s="41">
        <v>0</v>
      </c>
    </row>
    <row r="9" customHeight="1" spans="1:8">
      <c r="A9" s="39" t="s">
        <v>192</v>
      </c>
      <c r="B9" s="37" t="s">
        <v>186</v>
      </c>
      <c r="C9" s="40">
        <v>0</v>
      </c>
      <c r="D9" s="40">
        <v>0</v>
      </c>
      <c r="E9" s="43" t="s">
        <v>193</v>
      </c>
      <c r="F9" s="37" t="s">
        <v>184</v>
      </c>
      <c r="G9" s="41">
        <v>0</v>
      </c>
      <c r="H9" s="41">
        <v>0</v>
      </c>
    </row>
    <row r="10" customHeight="1" spans="1:8">
      <c r="A10" s="39" t="s">
        <v>194</v>
      </c>
      <c r="B10" s="37" t="s">
        <v>186</v>
      </c>
      <c r="C10" s="40">
        <v>0</v>
      </c>
      <c r="D10" s="40">
        <v>0</v>
      </c>
      <c r="E10" s="43" t="s">
        <v>195</v>
      </c>
      <c r="F10" s="37" t="s">
        <v>184</v>
      </c>
      <c r="G10" s="41">
        <v>0</v>
      </c>
      <c r="H10" s="41">
        <v>0</v>
      </c>
    </row>
    <row r="11" customHeight="1" spans="1:8">
      <c r="A11" s="39" t="s">
        <v>196</v>
      </c>
      <c r="B11" s="37" t="s">
        <v>186</v>
      </c>
      <c r="C11" s="40">
        <v>0</v>
      </c>
      <c r="D11" s="40">
        <v>0</v>
      </c>
      <c r="E11" s="39" t="s">
        <v>197</v>
      </c>
      <c r="F11" s="37" t="s">
        <v>119</v>
      </c>
      <c r="G11" s="41" t="s">
        <v>119</v>
      </c>
      <c r="H11" s="41" t="s">
        <v>119</v>
      </c>
    </row>
    <row r="12" customHeight="1" spans="1:8">
      <c r="A12" s="39" t="s">
        <v>198</v>
      </c>
      <c r="B12" s="37" t="s">
        <v>186</v>
      </c>
      <c r="C12" s="40">
        <v>0</v>
      </c>
      <c r="D12" s="40">
        <v>0</v>
      </c>
      <c r="E12" s="39" t="s">
        <v>199</v>
      </c>
      <c r="F12" s="38" t="s">
        <v>186</v>
      </c>
      <c r="G12" s="38">
        <v>92065</v>
      </c>
      <c r="H12" s="38">
        <v>92074</v>
      </c>
    </row>
    <row r="13" customHeight="1" spans="1:8">
      <c r="A13" s="39" t="s">
        <v>200</v>
      </c>
      <c r="B13" s="37" t="s">
        <v>186</v>
      </c>
      <c r="C13" s="40">
        <v>0</v>
      </c>
      <c r="D13" s="40">
        <v>0</v>
      </c>
      <c r="E13" s="39" t="s">
        <v>201</v>
      </c>
      <c r="F13" s="38" t="s">
        <v>186</v>
      </c>
      <c r="G13" s="40">
        <v>27322</v>
      </c>
      <c r="H13" s="40">
        <v>27412</v>
      </c>
    </row>
    <row r="14" customHeight="1" spans="1:8">
      <c r="A14" s="43" t="s">
        <v>202</v>
      </c>
      <c r="B14" s="38" t="s">
        <v>186</v>
      </c>
      <c r="C14" s="40">
        <v>0</v>
      </c>
      <c r="D14" s="40">
        <v>0</v>
      </c>
      <c r="E14" s="43" t="s">
        <v>203</v>
      </c>
      <c r="F14" s="38" t="s">
        <v>204</v>
      </c>
      <c r="G14" s="40">
        <v>173.03</v>
      </c>
      <c r="H14" s="40">
        <v>189.03</v>
      </c>
    </row>
    <row r="15" customHeight="1" spans="1:8">
      <c r="A15" s="39" t="s">
        <v>205</v>
      </c>
      <c r="B15" s="38" t="s">
        <v>119</v>
      </c>
      <c r="C15" s="38" t="s">
        <v>119</v>
      </c>
      <c r="D15" s="38" t="s">
        <v>119</v>
      </c>
      <c r="E15" s="39" t="s">
        <v>206</v>
      </c>
      <c r="F15" s="38" t="s">
        <v>204</v>
      </c>
      <c r="G15" s="38">
        <v>62.68</v>
      </c>
      <c r="H15" s="38">
        <v>64.02</v>
      </c>
    </row>
    <row r="16" customHeight="1" spans="1:8">
      <c r="A16" s="39" t="s">
        <v>207</v>
      </c>
      <c r="B16" s="37" t="s">
        <v>184</v>
      </c>
      <c r="C16" s="41">
        <v>0</v>
      </c>
      <c r="D16" s="41">
        <v>0</v>
      </c>
      <c r="E16" s="39" t="s">
        <v>208</v>
      </c>
      <c r="F16" s="38" t="s">
        <v>119</v>
      </c>
      <c r="G16" s="40" t="s">
        <v>119</v>
      </c>
      <c r="H16" s="40" t="s">
        <v>119</v>
      </c>
    </row>
    <row r="17" customHeight="1" spans="1:8">
      <c r="A17" s="39" t="s">
        <v>209</v>
      </c>
      <c r="B17" s="37" t="s">
        <v>184</v>
      </c>
      <c r="C17" s="41">
        <v>0</v>
      </c>
      <c r="D17" s="41">
        <v>0</v>
      </c>
      <c r="E17" s="39" t="s">
        <v>185</v>
      </c>
      <c r="F17" s="38" t="s">
        <v>186</v>
      </c>
      <c r="G17" s="40">
        <v>7807</v>
      </c>
      <c r="H17" s="40">
        <v>7958</v>
      </c>
    </row>
    <row r="18" customHeight="1" spans="1:8">
      <c r="A18" s="43" t="s">
        <v>210</v>
      </c>
      <c r="B18" s="37" t="s">
        <v>184</v>
      </c>
      <c r="C18" s="41">
        <v>0</v>
      </c>
      <c r="D18" s="41">
        <v>0</v>
      </c>
      <c r="E18" s="43" t="s">
        <v>211</v>
      </c>
      <c r="F18" s="38" t="s">
        <v>186</v>
      </c>
      <c r="G18" s="40">
        <v>5752</v>
      </c>
      <c r="H18" s="40">
        <v>5778</v>
      </c>
    </row>
    <row r="19" customHeight="1" spans="1:8">
      <c r="A19" s="39" t="s">
        <v>212</v>
      </c>
      <c r="B19" s="37" t="s">
        <v>213</v>
      </c>
      <c r="C19" s="41">
        <v>0</v>
      </c>
      <c r="D19" s="41">
        <v>0</v>
      </c>
      <c r="E19" s="39" t="s">
        <v>214</v>
      </c>
      <c r="F19" s="38" t="s">
        <v>186</v>
      </c>
      <c r="G19" s="40">
        <v>2055</v>
      </c>
      <c r="H19" s="40">
        <v>2180</v>
      </c>
    </row>
    <row r="20" customHeight="1" spans="1:8">
      <c r="A20" s="39" t="s">
        <v>215</v>
      </c>
      <c r="B20" s="37" t="s">
        <v>213</v>
      </c>
      <c r="C20" s="41">
        <v>0</v>
      </c>
      <c r="D20" s="41">
        <v>0</v>
      </c>
      <c r="E20" s="39" t="s">
        <v>200</v>
      </c>
      <c r="F20" s="38" t="s">
        <v>186</v>
      </c>
      <c r="G20" s="44">
        <v>5715</v>
      </c>
      <c r="H20" s="44">
        <v>5745</v>
      </c>
    </row>
    <row r="21" customHeight="1" spans="1:8">
      <c r="A21" s="39" t="s">
        <v>216</v>
      </c>
      <c r="B21" s="37" t="s">
        <v>213</v>
      </c>
      <c r="C21" s="41">
        <v>0</v>
      </c>
      <c r="D21" s="41">
        <v>0</v>
      </c>
      <c r="E21" s="39" t="s">
        <v>205</v>
      </c>
      <c r="F21" s="37" t="s">
        <v>119</v>
      </c>
      <c r="G21" s="41" t="s">
        <v>119</v>
      </c>
      <c r="H21" s="41" t="s">
        <v>119</v>
      </c>
    </row>
    <row r="22" customHeight="1" spans="1:8">
      <c r="A22" s="39" t="s">
        <v>217</v>
      </c>
      <c r="B22" s="37" t="s">
        <v>213</v>
      </c>
      <c r="C22" s="41">
        <v>0</v>
      </c>
      <c r="D22" s="41">
        <v>0</v>
      </c>
      <c r="E22" s="39" t="s">
        <v>218</v>
      </c>
      <c r="F22" s="37" t="s">
        <v>219</v>
      </c>
      <c r="G22" s="41">
        <v>43107</v>
      </c>
      <c r="H22" s="41">
        <v>44200.220448</v>
      </c>
    </row>
    <row r="23" customHeight="1" spans="1:8">
      <c r="A23" s="39" t="s">
        <v>220</v>
      </c>
      <c r="B23" s="37" t="s">
        <v>204</v>
      </c>
      <c r="C23" s="41">
        <v>0</v>
      </c>
      <c r="D23" s="41">
        <v>0</v>
      </c>
      <c r="E23" s="39" t="s">
        <v>209</v>
      </c>
      <c r="F23" s="38" t="s">
        <v>219</v>
      </c>
      <c r="G23" s="41">
        <v>43107</v>
      </c>
      <c r="H23" s="41">
        <v>44200.220448</v>
      </c>
    </row>
    <row r="24" customHeight="1" spans="1:8">
      <c r="A24" s="39" t="s">
        <v>221</v>
      </c>
      <c r="B24" s="38" t="s">
        <v>119</v>
      </c>
      <c r="C24" s="44" t="s">
        <v>119</v>
      </c>
      <c r="D24" s="44" t="s">
        <v>119</v>
      </c>
      <c r="E24" s="39" t="s">
        <v>212</v>
      </c>
      <c r="F24" s="38" t="s">
        <v>213</v>
      </c>
      <c r="G24" s="41">
        <v>24.23</v>
      </c>
      <c r="H24" s="41">
        <v>24</v>
      </c>
    </row>
    <row r="25" customHeight="1" spans="1:8">
      <c r="A25" s="43" t="s">
        <v>222</v>
      </c>
      <c r="B25" s="38" t="s">
        <v>184</v>
      </c>
      <c r="C25" s="41">
        <v>0</v>
      </c>
      <c r="D25" s="41">
        <v>0</v>
      </c>
      <c r="E25" s="42" t="s">
        <v>220</v>
      </c>
      <c r="F25" s="38" t="s">
        <v>204</v>
      </c>
      <c r="G25" s="40">
        <v>75427.8215223097</v>
      </c>
      <c r="H25" s="40">
        <v>76936.8502140992</v>
      </c>
    </row>
    <row r="26" customHeight="1" spans="1:8">
      <c r="A26" s="43" t="s">
        <v>223</v>
      </c>
      <c r="B26" s="43" t="s">
        <v>119</v>
      </c>
      <c r="C26" s="43" t="s">
        <v>119</v>
      </c>
      <c r="D26" s="43" t="s">
        <v>119</v>
      </c>
      <c r="E26" s="43" t="s">
        <v>224</v>
      </c>
      <c r="F26" s="43" t="s">
        <v>204</v>
      </c>
      <c r="G26" s="43">
        <v>67142</v>
      </c>
      <c r="H26" s="45">
        <v>68485</v>
      </c>
    </row>
  </sheetData>
  <mergeCells count="1">
    <mergeCell ref="A2:H2"/>
  </mergeCells>
  <printOptions horizontalCentered="1"/>
  <pageMargins left="0.786805555555556" right="0.786805555555556" top="1.18055555555556" bottom="1.18055555555556" header="0.511805555555556" footer="0.511805555555556"/>
  <pageSetup paperSize="9" scale="80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16"/>
  <sheetViews>
    <sheetView showGridLines="0" showZeros="0" workbookViewId="0">
      <selection activeCell="E7" sqref="E7"/>
    </sheetView>
  </sheetViews>
  <sheetFormatPr defaultColWidth="8" defaultRowHeight="14.25" outlineLevelCol="7"/>
  <cols>
    <col min="1" max="1" width="39.375" style="2" customWidth="1"/>
    <col min="2" max="2" width="6.5" style="2" customWidth="1"/>
    <col min="3" max="4" width="13.875" style="2" customWidth="1"/>
    <col min="5" max="5" width="43.875" style="2" customWidth="1"/>
    <col min="6" max="6" width="6.5" style="2" customWidth="1"/>
    <col min="7" max="8" width="13.875" style="2" customWidth="1"/>
    <col min="9" max="16384" width="8" style="3"/>
  </cols>
  <sheetData>
    <row r="1" spans="1:1">
      <c r="A1" s="2" t="s">
        <v>225</v>
      </c>
    </row>
    <row r="2" ht="36.75" customHeight="1" spans="1:8">
      <c r="A2" s="4" t="s">
        <v>226</v>
      </c>
      <c r="B2" s="4"/>
      <c r="C2" s="4"/>
      <c r="D2" s="4"/>
      <c r="E2" s="4"/>
      <c r="F2" s="4"/>
      <c r="G2" s="4"/>
      <c r="H2" s="4"/>
    </row>
    <row r="3" ht="15" customHeight="1" spans="1:8">
      <c r="A3" s="5" t="s">
        <v>13</v>
      </c>
      <c r="B3" s="5"/>
      <c r="C3" s="5"/>
      <c r="D3" s="5"/>
      <c r="E3" s="5"/>
      <c r="F3" s="6"/>
      <c r="G3" s="5"/>
      <c r="H3" s="7" t="s">
        <v>227</v>
      </c>
    </row>
    <row r="4" s="1" customFormat="1" ht="29" customHeight="1" spans="1:8">
      <c r="A4" s="8" t="s">
        <v>15</v>
      </c>
      <c r="B4" s="8" t="s">
        <v>181</v>
      </c>
      <c r="C4" s="8" t="s">
        <v>67</v>
      </c>
      <c r="D4" s="8" t="s">
        <v>68</v>
      </c>
      <c r="E4" s="9" t="s">
        <v>15</v>
      </c>
      <c r="F4" s="9" t="s">
        <v>181</v>
      </c>
      <c r="G4" s="10" t="s">
        <v>67</v>
      </c>
      <c r="H4" s="10" t="s">
        <v>68</v>
      </c>
    </row>
    <row r="5" s="1" customFormat="1" ht="29" customHeight="1" spans="1:8">
      <c r="A5" s="11" t="s">
        <v>228</v>
      </c>
      <c r="B5" s="12" t="s">
        <v>119</v>
      </c>
      <c r="C5" s="13" t="s">
        <v>119</v>
      </c>
      <c r="D5" s="14" t="s">
        <v>119</v>
      </c>
      <c r="E5" s="15" t="s">
        <v>229</v>
      </c>
      <c r="F5" s="16" t="s">
        <v>186</v>
      </c>
      <c r="G5" s="17">
        <v>4301</v>
      </c>
      <c r="H5" s="18">
        <v>4471</v>
      </c>
    </row>
    <row r="6" s="1" customFormat="1" ht="29" customHeight="1" spans="1:8">
      <c r="A6" s="19" t="s">
        <v>185</v>
      </c>
      <c r="B6" s="20" t="s">
        <v>186</v>
      </c>
      <c r="C6" s="21">
        <v>6160</v>
      </c>
      <c r="D6" s="22">
        <v>6171</v>
      </c>
      <c r="E6" s="23" t="s">
        <v>230</v>
      </c>
      <c r="F6" s="16" t="s">
        <v>186</v>
      </c>
      <c r="G6" s="17">
        <v>5</v>
      </c>
      <c r="H6" s="17">
        <v>7</v>
      </c>
    </row>
    <row r="7" s="1" customFormat="1" ht="29" customHeight="1" spans="1:8">
      <c r="A7" s="24" t="s">
        <v>231</v>
      </c>
      <c r="B7" s="25" t="s">
        <v>186</v>
      </c>
      <c r="C7" s="17">
        <v>0</v>
      </c>
      <c r="D7" s="17">
        <v>0</v>
      </c>
      <c r="E7" s="26" t="s">
        <v>232</v>
      </c>
      <c r="F7" s="16" t="s">
        <v>119</v>
      </c>
      <c r="G7" s="27" t="s">
        <v>119</v>
      </c>
      <c r="H7" s="27" t="s">
        <v>119</v>
      </c>
    </row>
    <row r="8" s="1" customFormat="1" ht="29" customHeight="1" spans="1:8">
      <c r="A8" s="24" t="s">
        <v>233</v>
      </c>
      <c r="B8" s="25" t="s">
        <v>186</v>
      </c>
      <c r="C8" s="17">
        <v>5401</v>
      </c>
      <c r="D8" s="17">
        <v>5617</v>
      </c>
      <c r="E8" s="23" t="s">
        <v>185</v>
      </c>
      <c r="F8" s="16" t="s">
        <v>186</v>
      </c>
      <c r="G8" s="17">
        <v>14546</v>
      </c>
      <c r="H8" s="17">
        <v>15128</v>
      </c>
    </row>
    <row r="9" s="1" customFormat="1" ht="29" customHeight="1" spans="1:8">
      <c r="A9" s="24" t="s">
        <v>205</v>
      </c>
      <c r="B9" s="25" t="s">
        <v>119</v>
      </c>
      <c r="C9" s="27" t="s">
        <v>119</v>
      </c>
      <c r="D9" s="27" t="s">
        <v>119</v>
      </c>
      <c r="E9" s="23" t="s">
        <v>200</v>
      </c>
      <c r="F9" s="16" t="s">
        <v>186</v>
      </c>
      <c r="G9" s="17">
        <v>14546</v>
      </c>
      <c r="H9" s="17">
        <v>15128</v>
      </c>
    </row>
    <row r="10" s="1" customFormat="1" ht="29" customHeight="1" spans="1:8">
      <c r="A10" s="24" t="s">
        <v>234</v>
      </c>
      <c r="B10" s="25" t="s">
        <v>184</v>
      </c>
      <c r="C10" s="28">
        <v>82424.089</v>
      </c>
      <c r="D10" s="28">
        <v>86545.29345</v>
      </c>
      <c r="E10" s="23" t="s">
        <v>205</v>
      </c>
      <c r="F10" s="16" t="s">
        <v>184</v>
      </c>
      <c r="G10" s="28">
        <v>60475</v>
      </c>
      <c r="H10" s="28">
        <v>70441.958688</v>
      </c>
    </row>
    <row r="11" s="1" customFormat="1" ht="29" customHeight="1" spans="1:8">
      <c r="A11" s="24" t="s">
        <v>235</v>
      </c>
      <c r="B11" s="25" t="s">
        <v>184</v>
      </c>
      <c r="C11" s="28">
        <v>82424.089</v>
      </c>
      <c r="D11" s="28">
        <v>86545.29345</v>
      </c>
      <c r="E11" s="23" t="s">
        <v>212</v>
      </c>
      <c r="F11" s="16" t="s">
        <v>213</v>
      </c>
      <c r="G11" s="29">
        <f>IF(G10=0,0,G14/G10*100)</f>
        <v>0.48</v>
      </c>
      <c r="H11" s="29">
        <f>IF(H10=0,0,H14/H10*100)</f>
        <v>0.520000021042004</v>
      </c>
    </row>
    <row r="12" s="1" customFormat="1" ht="29" customHeight="1" spans="1:8">
      <c r="A12" s="24" t="s">
        <v>212</v>
      </c>
      <c r="B12" s="25" t="s">
        <v>213</v>
      </c>
      <c r="C12" s="29">
        <v>0.93</v>
      </c>
      <c r="D12" s="29">
        <v>0.93</v>
      </c>
      <c r="E12" s="23" t="s">
        <v>220</v>
      </c>
      <c r="F12" s="16" t="s">
        <v>204</v>
      </c>
      <c r="G12" s="29">
        <f>IF(G9=0,0,G10/G9*10000)</f>
        <v>41575.0034373711</v>
      </c>
      <c r="H12" s="29">
        <f>IF(H9=0,0,H10/H9*10000)</f>
        <v>46563.96</v>
      </c>
    </row>
    <row r="13" s="1" customFormat="1" ht="29" customHeight="1" spans="1:8">
      <c r="A13" s="24" t="s">
        <v>220</v>
      </c>
      <c r="B13" s="25" t="s">
        <v>204</v>
      </c>
      <c r="C13" s="29">
        <f>IF(C8=0,0,C11/C8*10000)</f>
        <v>152608.940936864</v>
      </c>
      <c r="D13" s="29">
        <f>IF(D8=0,0,D11/D8*10000)</f>
        <v>154077.431814136</v>
      </c>
      <c r="E13" s="23" t="s">
        <v>236</v>
      </c>
      <c r="F13" s="16" t="s">
        <v>184</v>
      </c>
      <c r="G13" s="28">
        <v>290.28</v>
      </c>
      <c r="H13" s="28">
        <v>366.2982</v>
      </c>
    </row>
    <row r="14" s="1" customFormat="1" ht="29" customHeight="1" spans="1:8">
      <c r="A14" s="24" t="s">
        <v>237</v>
      </c>
      <c r="B14" s="25" t="s">
        <v>238</v>
      </c>
      <c r="C14" s="17">
        <v>2084</v>
      </c>
      <c r="D14" s="17">
        <v>2188</v>
      </c>
      <c r="E14" s="16" t="s">
        <v>239</v>
      </c>
      <c r="F14" s="16" t="s">
        <v>184</v>
      </c>
      <c r="G14" s="28">
        <v>290.28</v>
      </c>
      <c r="H14" s="28">
        <v>366.2982</v>
      </c>
    </row>
    <row r="15" s="1" customFormat="1" ht="29" customHeight="1" spans="1:8">
      <c r="A15" s="24" t="s">
        <v>240</v>
      </c>
      <c r="B15" s="25" t="s">
        <v>238</v>
      </c>
      <c r="C15" s="17">
        <v>0</v>
      </c>
      <c r="D15" s="17">
        <v>0</v>
      </c>
      <c r="E15" s="26" t="s">
        <v>241</v>
      </c>
      <c r="F15" s="16" t="s">
        <v>186</v>
      </c>
      <c r="G15" s="30">
        <v>48</v>
      </c>
      <c r="H15" s="30">
        <v>50</v>
      </c>
    </row>
    <row r="16" spans="1:8">
      <c r="A16" s="31"/>
      <c r="B16" s="31"/>
      <c r="C16" s="31"/>
      <c r="D16" s="31"/>
      <c r="E16" s="31"/>
      <c r="F16" s="32"/>
      <c r="G16" s="31"/>
      <c r="H16" s="33"/>
    </row>
  </sheetData>
  <mergeCells count="1">
    <mergeCell ref="A2:H2"/>
  </mergeCells>
  <printOptions horizontalCentered="1"/>
  <pageMargins left="0.786805555555556" right="0.471527777777778" top="1.18055555555556" bottom="1.18055555555556" header="0.511805555555556" footer="0.511805555555556"/>
  <pageSetup paperSize="9" scale="89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showZeros="0" workbookViewId="0">
      <selection activeCell="H8" sqref="H8"/>
    </sheetView>
  </sheetViews>
  <sheetFormatPr defaultColWidth="9" defaultRowHeight="14.25" outlineLevelCol="4"/>
  <cols>
    <col min="1" max="1" width="5.25" style="98"/>
    <col min="2" max="2" width="66.5" style="98"/>
    <col min="3" max="3" width="9" style="98" hidden="1"/>
    <col min="4" max="4" width="11.375" style="98"/>
    <col min="5" max="5" width="6.125" style="98"/>
  </cols>
  <sheetData>
    <row r="1" ht="21" customHeight="1" spans="1:5">
      <c r="A1" s="196"/>
      <c r="B1" s="196"/>
      <c r="C1" s="196"/>
      <c r="D1" s="196"/>
      <c r="E1" s="196"/>
    </row>
    <row r="2" ht="42.75" customHeight="1" spans="1:5">
      <c r="A2" s="197" t="s">
        <v>1</v>
      </c>
      <c r="B2" s="197"/>
      <c r="C2" s="197"/>
      <c r="D2" s="197"/>
      <c r="E2" s="198"/>
    </row>
    <row r="3" ht="24.75" customHeight="1" spans="1:5">
      <c r="A3" s="199"/>
      <c r="B3" s="199"/>
      <c r="C3" s="199"/>
      <c r="D3" s="199"/>
      <c r="E3" s="198"/>
    </row>
    <row r="4" ht="24.75" customHeight="1" spans="1:5">
      <c r="A4" s="200"/>
      <c r="B4" s="201" t="s">
        <v>2</v>
      </c>
      <c r="C4" s="201"/>
      <c r="D4" s="200"/>
      <c r="E4" s="200"/>
    </row>
    <row r="5" ht="24.75" customHeight="1" spans="1:5">
      <c r="A5" s="200"/>
      <c r="B5" s="201" t="s">
        <v>3</v>
      </c>
      <c r="C5" s="201"/>
      <c r="D5" s="202"/>
      <c r="E5" s="203"/>
    </row>
    <row r="6" ht="24.75" customHeight="1" spans="1:5">
      <c r="A6" s="200"/>
      <c r="B6" s="201" t="s">
        <v>4</v>
      </c>
      <c r="C6" s="201"/>
      <c r="D6" s="202"/>
      <c r="E6" s="203"/>
    </row>
    <row r="7" ht="24.75" customHeight="1" spans="1:5">
      <c r="A7" s="200"/>
      <c r="B7" s="201" t="s">
        <v>5</v>
      </c>
      <c r="C7" s="201"/>
      <c r="D7" s="202"/>
      <c r="E7" s="203"/>
    </row>
    <row r="8" ht="24.75" customHeight="1" spans="1:5">
      <c r="A8" s="200"/>
      <c r="B8" s="201" t="s">
        <v>6</v>
      </c>
      <c r="C8" s="201"/>
      <c r="D8" s="202"/>
      <c r="E8" s="203"/>
    </row>
    <row r="9" ht="24.75" customHeight="1" spans="1:5">
      <c r="A9" s="200"/>
      <c r="B9" s="201" t="s">
        <v>7</v>
      </c>
      <c r="C9" s="201"/>
      <c r="D9" s="202"/>
      <c r="E9" s="203"/>
    </row>
    <row r="10" ht="24.75" customHeight="1" spans="1:5">
      <c r="A10" s="200"/>
      <c r="B10" s="201" t="s">
        <v>8</v>
      </c>
      <c r="C10" s="201"/>
      <c r="D10" s="202"/>
      <c r="E10" s="203"/>
    </row>
    <row r="11" ht="26.25" customHeight="1" spans="1:5">
      <c r="A11" s="196"/>
      <c r="B11" s="201" t="s">
        <v>9</v>
      </c>
      <c r="C11" s="201"/>
      <c r="D11" s="202"/>
      <c r="E11" s="203"/>
    </row>
    <row r="12" ht="26.25" customHeight="1" spans="1:5">
      <c r="A12" s="196"/>
      <c r="B12" s="201" t="s">
        <v>10</v>
      </c>
      <c r="C12" s="201"/>
      <c r="D12" s="202"/>
      <c r="E12" s="203"/>
    </row>
  </sheetData>
  <mergeCells count="7">
    <mergeCell ref="A2:D2"/>
    <mergeCell ref="B4:C4"/>
    <mergeCell ref="B5:C5"/>
    <mergeCell ref="B7:C7"/>
    <mergeCell ref="B8:C8"/>
    <mergeCell ref="B9:C9"/>
    <mergeCell ref="B10:C10"/>
  </mergeCells>
  <printOptions horizontalCentered="1"/>
  <pageMargins left="0.393055555555556" right="0.393055555555556" top="1.18055555555556" bottom="0.786805555555556" header="0.511805555555556" footer="0.511805555555556"/>
  <pageSetup paperSize="9" scale="75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6"/>
  <sheetViews>
    <sheetView tabSelected="1" workbookViewId="0">
      <selection activeCell="G12" sqref="G12"/>
    </sheetView>
  </sheetViews>
  <sheetFormatPr defaultColWidth="9" defaultRowHeight="13.5" outlineLevelCol="5"/>
  <cols>
    <col min="1" max="1" width="38.5" customWidth="1"/>
    <col min="2" max="2" width="11.625" customWidth="1"/>
    <col min="3" max="3" width="20.25" customWidth="1"/>
    <col min="4" max="4" width="20.125" customWidth="1"/>
    <col min="5" max="5" width="14.875" customWidth="1"/>
    <col min="6" max="6" width="16.875" customWidth="1"/>
  </cols>
  <sheetData>
    <row r="1" spans="1:1">
      <c r="A1" t="s">
        <v>11</v>
      </c>
    </row>
    <row r="2" ht="27" spans="1:6">
      <c r="A2" s="178" t="s">
        <v>12</v>
      </c>
      <c r="B2" s="178"/>
      <c r="C2" s="178"/>
      <c r="D2" s="178"/>
      <c r="E2" s="178"/>
      <c r="F2" s="178"/>
    </row>
    <row r="3" ht="15" spans="1:6">
      <c r="A3" s="179"/>
      <c r="B3" s="180"/>
      <c r="C3" s="180"/>
      <c r="D3" s="180"/>
      <c r="E3" s="180"/>
      <c r="F3" s="180"/>
    </row>
    <row r="4" ht="14.25" customHeight="1" spans="1:6">
      <c r="A4" s="181" t="s">
        <v>13</v>
      </c>
      <c r="B4" s="180"/>
      <c r="C4" s="180"/>
      <c r="D4" s="180"/>
      <c r="E4" s="182" t="s">
        <v>14</v>
      </c>
      <c r="F4" s="182"/>
    </row>
    <row r="5" ht="28.5" spans="1:6">
      <c r="A5" s="183" t="s">
        <v>15</v>
      </c>
      <c r="B5" s="184" t="s">
        <v>16</v>
      </c>
      <c r="C5" s="184" t="s">
        <v>17</v>
      </c>
      <c r="D5" s="184" t="s">
        <v>18</v>
      </c>
      <c r="E5" s="184" t="s">
        <v>19</v>
      </c>
      <c r="F5" s="184" t="s">
        <v>20</v>
      </c>
    </row>
    <row r="6" ht="14.25" spans="1:6">
      <c r="A6" s="183" t="s">
        <v>21</v>
      </c>
      <c r="B6" s="185">
        <f>SUM(C6:F6)</f>
        <v>30222.22</v>
      </c>
      <c r="C6" s="186">
        <v>16164.04</v>
      </c>
      <c r="D6" s="187">
        <v>11203.52</v>
      </c>
      <c r="E6" s="187">
        <v>763.03</v>
      </c>
      <c r="F6" s="188">
        <v>2091.63</v>
      </c>
    </row>
    <row r="7" ht="14.25" spans="1:6">
      <c r="A7" s="189" t="s">
        <v>22</v>
      </c>
      <c r="B7" s="185">
        <f>SUM(C7:F7)</f>
        <v>20674.41</v>
      </c>
      <c r="C7" s="190">
        <v>7968.32</v>
      </c>
      <c r="D7" s="190">
        <v>11621.64</v>
      </c>
      <c r="E7" s="187">
        <v>291.52</v>
      </c>
      <c r="F7" s="188">
        <v>792.93</v>
      </c>
    </row>
    <row r="8" ht="14.25" spans="1:6">
      <c r="A8" s="189" t="s">
        <v>23</v>
      </c>
      <c r="B8" s="185">
        <f t="shared" ref="B7:B26" si="0">SUM(C8:F8)</f>
        <v>13093.17</v>
      </c>
      <c r="C8" s="186">
        <v>1592.99</v>
      </c>
      <c r="D8" s="191">
        <v>10446.52</v>
      </c>
      <c r="E8" s="187">
        <v>290.27</v>
      </c>
      <c r="F8" s="187">
        <v>763.39</v>
      </c>
    </row>
    <row r="9" ht="14.25" spans="1:6">
      <c r="A9" s="183" t="s">
        <v>24</v>
      </c>
      <c r="B9" s="185">
        <f t="shared" si="0"/>
        <v>6182.27</v>
      </c>
      <c r="C9" s="187">
        <v>5991.27</v>
      </c>
      <c r="D9" s="190">
        <v>191</v>
      </c>
      <c r="E9" s="190"/>
      <c r="F9" s="190"/>
    </row>
    <row r="10" ht="14.25" spans="1:6">
      <c r="A10" s="189" t="s">
        <v>25</v>
      </c>
      <c r="B10" s="185">
        <f t="shared" si="0"/>
        <v>583.36</v>
      </c>
      <c r="C10" s="187">
        <v>360.21</v>
      </c>
      <c r="D10" s="187">
        <v>192.36</v>
      </c>
      <c r="E10" s="187">
        <v>1.25</v>
      </c>
      <c r="F10" s="187">
        <v>29.54</v>
      </c>
    </row>
    <row r="11" ht="14.25" spans="1:6">
      <c r="A11" s="183" t="s">
        <v>26</v>
      </c>
      <c r="B11" s="185">
        <f t="shared" si="0"/>
        <v>0</v>
      </c>
      <c r="C11" s="190"/>
      <c r="D11" s="190"/>
      <c r="E11" s="190"/>
      <c r="F11" s="190"/>
    </row>
    <row r="12" ht="14.25" spans="1:6">
      <c r="A12" s="183" t="s">
        <v>27</v>
      </c>
      <c r="B12" s="185">
        <f t="shared" si="0"/>
        <v>12.29</v>
      </c>
      <c r="C12" s="187">
        <v>6.2</v>
      </c>
      <c r="D12" s="190">
        <v>6.09</v>
      </c>
      <c r="E12" s="190"/>
      <c r="F12" s="190"/>
    </row>
    <row r="13" ht="14.25" spans="1:6">
      <c r="A13" s="183" t="s">
        <v>28</v>
      </c>
      <c r="B13" s="185">
        <f t="shared" si="0"/>
        <v>50.33</v>
      </c>
      <c r="C13" s="187">
        <v>17.65</v>
      </c>
      <c r="D13" s="190">
        <v>32.68</v>
      </c>
      <c r="E13" s="190"/>
      <c r="F13" s="190"/>
    </row>
    <row r="14" ht="14.25" spans="1:6">
      <c r="A14" s="183" t="s">
        <v>29</v>
      </c>
      <c r="B14" s="185">
        <f t="shared" si="0"/>
        <v>0</v>
      </c>
      <c r="C14" s="190"/>
      <c r="D14" s="190"/>
      <c r="E14" s="190"/>
      <c r="F14" s="190"/>
    </row>
    <row r="15" ht="14.25" spans="1:6">
      <c r="A15" s="183" t="s">
        <v>30</v>
      </c>
      <c r="B15" s="185">
        <f t="shared" si="0"/>
        <v>0</v>
      </c>
      <c r="C15" s="190"/>
      <c r="D15" s="190"/>
      <c r="E15" s="190"/>
      <c r="F15" s="190"/>
    </row>
    <row r="16" ht="14.25" spans="1:6">
      <c r="A16" s="183" t="s">
        <v>31</v>
      </c>
      <c r="B16" s="185">
        <f t="shared" si="0"/>
        <v>753</v>
      </c>
      <c r="C16" s="190"/>
      <c r="D16" s="190">
        <v>753</v>
      </c>
      <c r="E16" s="190"/>
      <c r="F16" s="190"/>
    </row>
    <row r="17" ht="14.25" spans="1:6">
      <c r="A17" s="189" t="s">
        <v>32</v>
      </c>
      <c r="B17" s="185">
        <f t="shared" si="0"/>
        <v>21675.14</v>
      </c>
      <c r="C17" s="190">
        <v>5661.44</v>
      </c>
      <c r="D17" s="190">
        <v>14720.4</v>
      </c>
      <c r="E17" s="187">
        <v>468.32</v>
      </c>
      <c r="F17" s="192">
        <v>824.98</v>
      </c>
    </row>
    <row r="18" ht="14.25" spans="1:6">
      <c r="A18" s="189" t="s">
        <v>33</v>
      </c>
      <c r="B18" s="185">
        <f t="shared" si="0"/>
        <v>21274.95</v>
      </c>
      <c r="C18" s="190">
        <v>5616.13</v>
      </c>
      <c r="D18" s="193">
        <v>14720.4</v>
      </c>
      <c r="E18" s="187">
        <f>432.62+5.7</f>
        <v>438.32</v>
      </c>
      <c r="F18" s="187">
        <f>F17-F19-F24</f>
        <v>500.1</v>
      </c>
    </row>
    <row r="19" ht="14.25" spans="1:6">
      <c r="A19" s="189" t="s">
        <v>34</v>
      </c>
      <c r="B19" s="185">
        <f t="shared" si="0"/>
        <v>79.88</v>
      </c>
      <c r="C19" s="190"/>
      <c r="D19" s="190"/>
      <c r="E19" s="188"/>
      <c r="F19" s="187">
        <v>79.88</v>
      </c>
    </row>
    <row r="20" ht="14.25" spans="1:6">
      <c r="A20" s="183" t="s">
        <v>35</v>
      </c>
      <c r="B20" s="185">
        <f t="shared" si="0"/>
        <v>45.31</v>
      </c>
      <c r="C20" s="190">
        <v>45.31</v>
      </c>
      <c r="D20" s="190"/>
      <c r="E20" s="194"/>
      <c r="F20" s="187"/>
    </row>
    <row r="21" ht="14.25" spans="1:6">
      <c r="A21" s="183" t="s">
        <v>36</v>
      </c>
      <c r="B21" s="185">
        <f t="shared" si="0"/>
        <v>0</v>
      </c>
      <c r="C21" s="190"/>
      <c r="D21" s="190"/>
      <c r="E21" s="194"/>
      <c r="F21" s="187"/>
    </row>
    <row r="22" ht="14.25" spans="1:6">
      <c r="A22" s="183" t="s">
        <v>37</v>
      </c>
      <c r="B22" s="185">
        <f t="shared" si="0"/>
        <v>0</v>
      </c>
      <c r="C22" s="190"/>
      <c r="D22" s="190"/>
      <c r="E22" s="194"/>
      <c r="F22" s="187"/>
    </row>
    <row r="23" ht="14.25" spans="1:6">
      <c r="A23" s="183" t="s">
        <v>38</v>
      </c>
      <c r="B23" s="185">
        <f t="shared" si="0"/>
        <v>0</v>
      </c>
      <c r="C23" s="190"/>
      <c r="D23" s="190"/>
      <c r="E23" s="195"/>
      <c r="F23" s="187"/>
    </row>
    <row r="24" ht="14.25" spans="1:6">
      <c r="A24" s="183" t="s">
        <v>39</v>
      </c>
      <c r="B24" s="185">
        <f t="shared" si="0"/>
        <v>275</v>
      </c>
      <c r="C24" s="190"/>
      <c r="D24" s="190"/>
      <c r="E24" s="187">
        <v>30</v>
      </c>
      <c r="F24" s="188">
        <v>245</v>
      </c>
    </row>
    <row r="25" ht="14.25" spans="1:6">
      <c r="A25" s="189" t="s">
        <v>40</v>
      </c>
      <c r="B25" s="185">
        <f t="shared" si="0"/>
        <v>-1000.73</v>
      </c>
      <c r="C25" s="190">
        <f>C7-C17</f>
        <v>2306.88</v>
      </c>
      <c r="D25" s="190">
        <f>D7-D17</f>
        <v>-3098.76</v>
      </c>
      <c r="E25" s="190">
        <f>E7-E17</f>
        <v>-176.8</v>
      </c>
      <c r="F25" s="190">
        <f>F7-F17</f>
        <v>-32.0500000000001</v>
      </c>
    </row>
    <row r="26" ht="14.25" spans="1:6">
      <c r="A26" s="189" t="s">
        <v>41</v>
      </c>
      <c r="B26" s="185">
        <f t="shared" si="0"/>
        <v>29221.49</v>
      </c>
      <c r="C26" s="190">
        <f>C6+C7-C17</f>
        <v>18470.92</v>
      </c>
      <c r="D26" s="190">
        <f>D6+D7-D17</f>
        <v>8104.76</v>
      </c>
      <c r="E26" s="190">
        <f>E6+E7-E17</f>
        <v>586.23</v>
      </c>
      <c r="F26" s="190">
        <f>F6+F7-F17</f>
        <v>2059.58</v>
      </c>
    </row>
  </sheetData>
  <mergeCells count="2">
    <mergeCell ref="A2:F2"/>
    <mergeCell ref="E4:F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2"/>
  <sheetViews>
    <sheetView showGridLines="0" showZeros="0" workbookViewId="0">
      <selection activeCell="C24" sqref="C24"/>
    </sheetView>
  </sheetViews>
  <sheetFormatPr defaultColWidth="9" defaultRowHeight="14.25" outlineLevelCol="5"/>
  <cols>
    <col min="1" max="1" width="43.875" style="2" customWidth="1"/>
    <col min="2" max="2" width="11.625" style="98" customWidth="1"/>
    <col min="3" max="3" width="13.875" style="2" customWidth="1"/>
    <col min="4" max="4" width="16.125" style="2" customWidth="1"/>
    <col min="5" max="6" width="13.875" style="2" customWidth="1"/>
    <col min="7" max="16384" width="9" style="3"/>
  </cols>
  <sheetData>
    <row r="1" spans="1:1">
      <c r="A1" s="2" t="s">
        <v>42</v>
      </c>
    </row>
    <row r="2" ht="25.5" spans="1:6">
      <c r="A2" s="4" t="s">
        <v>43</v>
      </c>
      <c r="B2" s="99"/>
      <c r="C2" s="163"/>
      <c r="D2" s="4"/>
      <c r="E2" s="4"/>
      <c r="F2" s="4"/>
    </row>
    <row r="3" ht="15" spans="1:6">
      <c r="A3" s="5" t="s">
        <v>13</v>
      </c>
      <c r="B3" s="164"/>
      <c r="C3" s="165"/>
      <c r="D3" s="166"/>
      <c r="E3" s="166"/>
      <c r="F3" s="7" t="s">
        <v>44</v>
      </c>
    </row>
    <row r="4" s="63" customFormat="1" ht="28.5" spans="1:6">
      <c r="A4" s="167" t="s">
        <v>15</v>
      </c>
      <c r="B4" s="168" t="s">
        <v>16</v>
      </c>
      <c r="C4" s="169" t="s">
        <v>45</v>
      </c>
      <c r="D4" s="170" t="s">
        <v>18</v>
      </c>
      <c r="E4" s="171" t="s">
        <v>19</v>
      </c>
      <c r="F4" s="172" t="s">
        <v>20</v>
      </c>
    </row>
    <row r="5" s="63" customFormat="1" spans="1:6">
      <c r="A5" s="38" t="s">
        <v>46</v>
      </c>
      <c r="B5" s="173">
        <f>SUM(C5:F5)</f>
        <v>29221.493994</v>
      </c>
      <c r="C5" s="28">
        <v>18470.922077</v>
      </c>
      <c r="D5" s="28">
        <v>8104.75948</v>
      </c>
      <c r="E5" s="28">
        <v>586.231279</v>
      </c>
      <c r="F5" s="28">
        <v>2059.581158</v>
      </c>
    </row>
    <row r="6" s="63" customFormat="1" spans="1:6">
      <c r="A6" s="174" t="s">
        <v>47</v>
      </c>
      <c r="B6" s="175">
        <v>21274.061815</v>
      </c>
      <c r="C6" s="28">
        <v>8404.388967</v>
      </c>
      <c r="D6" s="28">
        <v>11667.552907</v>
      </c>
      <c r="E6" s="28">
        <v>376.0182</v>
      </c>
      <c r="F6" s="28">
        <v>826.101741</v>
      </c>
    </row>
    <row r="7" s="63" customFormat="1" spans="1:6">
      <c r="A7" s="176" t="s">
        <v>48</v>
      </c>
      <c r="B7" s="175">
        <v>13516.400615</v>
      </c>
      <c r="C7" s="28">
        <v>1740.467</v>
      </c>
      <c r="D7" s="28">
        <v>10608.052907</v>
      </c>
      <c r="E7" s="28">
        <v>366.2982</v>
      </c>
      <c r="F7" s="28">
        <v>801.582508</v>
      </c>
    </row>
    <row r="8" s="63" customFormat="1" spans="1:6">
      <c r="A8" s="176" t="s">
        <v>49</v>
      </c>
      <c r="B8" s="175">
        <v>7161.96</v>
      </c>
      <c r="C8" s="28">
        <v>6217.96</v>
      </c>
      <c r="D8" s="28">
        <v>944</v>
      </c>
      <c r="E8" s="28">
        <v>0</v>
      </c>
      <c r="F8" s="28">
        <v>0</v>
      </c>
    </row>
    <row r="9" s="63" customFormat="1" spans="1:6">
      <c r="A9" s="177" t="s">
        <v>50</v>
      </c>
      <c r="B9" s="175">
        <v>364.7012</v>
      </c>
      <c r="C9" s="28">
        <v>214.961967</v>
      </c>
      <c r="D9" s="28">
        <v>115.5</v>
      </c>
      <c r="E9" s="28">
        <v>9.72</v>
      </c>
      <c r="F9" s="28">
        <v>24.519233</v>
      </c>
    </row>
    <row r="10" s="63" customFormat="1" spans="1:6">
      <c r="A10" s="177" t="s">
        <v>51</v>
      </c>
      <c r="B10" s="175">
        <v>231</v>
      </c>
      <c r="C10" s="28">
        <v>231</v>
      </c>
      <c r="D10" s="28">
        <v>0</v>
      </c>
      <c r="E10" s="28">
        <v>0</v>
      </c>
      <c r="F10" s="28">
        <v>0</v>
      </c>
    </row>
    <row r="11" s="63" customFormat="1" spans="1:6">
      <c r="A11" s="177" t="s">
        <v>52</v>
      </c>
      <c r="B11" s="175">
        <v>0</v>
      </c>
      <c r="C11" s="28">
        <v>0</v>
      </c>
      <c r="D11" s="28">
        <v>0</v>
      </c>
      <c r="E11" s="28">
        <v>0</v>
      </c>
      <c r="F11" s="28">
        <v>0</v>
      </c>
    </row>
    <row r="12" s="63" customFormat="1" spans="1:6">
      <c r="A12" s="177" t="s">
        <v>53</v>
      </c>
      <c r="B12" s="175">
        <v>0</v>
      </c>
      <c r="C12" s="28">
        <v>0</v>
      </c>
      <c r="D12" s="28">
        <v>0</v>
      </c>
      <c r="E12" s="28">
        <v>0</v>
      </c>
      <c r="F12" s="28">
        <v>0</v>
      </c>
    </row>
    <row r="13" s="63" customFormat="1" spans="1:6">
      <c r="A13" s="177" t="s">
        <v>54</v>
      </c>
      <c r="B13" s="175">
        <v>0</v>
      </c>
      <c r="C13" s="28">
        <v>0</v>
      </c>
      <c r="D13" s="28">
        <v>0</v>
      </c>
      <c r="E13" s="28">
        <v>0</v>
      </c>
      <c r="F13" s="28">
        <v>0</v>
      </c>
    </row>
    <row r="14" s="63" customFormat="1" spans="1:6">
      <c r="A14" s="177" t="s">
        <v>55</v>
      </c>
      <c r="B14" s="175">
        <v>0</v>
      </c>
      <c r="C14" s="28">
        <v>0</v>
      </c>
      <c r="D14" s="28">
        <v>0</v>
      </c>
      <c r="E14" s="28">
        <v>0</v>
      </c>
      <c r="F14" s="28">
        <v>0</v>
      </c>
    </row>
    <row r="15" s="63" customFormat="1" spans="1:6">
      <c r="A15" s="176" t="s">
        <v>56</v>
      </c>
      <c r="B15" s="175">
        <v>22971.270627</v>
      </c>
      <c r="C15" s="28">
        <v>5856.959524</v>
      </c>
      <c r="D15" s="28">
        <v>15833.988012</v>
      </c>
      <c r="E15" s="28">
        <v>469.740811</v>
      </c>
      <c r="F15" s="28">
        <v>810.58228</v>
      </c>
    </row>
    <row r="16" s="63" customFormat="1" spans="1:6">
      <c r="A16" s="176" t="s">
        <v>57</v>
      </c>
      <c r="B16" s="175">
        <v>22438.629027</v>
      </c>
      <c r="C16" s="28">
        <v>5850.959524</v>
      </c>
      <c r="D16" s="28">
        <v>15833.988012</v>
      </c>
      <c r="E16" s="28">
        <v>434.907211</v>
      </c>
      <c r="F16" s="28">
        <v>318.77428</v>
      </c>
    </row>
    <row r="17" s="63" customFormat="1" spans="1:6">
      <c r="A17" s="176" t="s">
        <v>58</v>
      </c>
      <c r="B17" s="175">
        <v>6</v>
      </c>
      <c r="C17" s="28">
        <v>6</v>
      </c>
      <c r="D17" s="28">
        <v>0</v>
      </c>
      <c r="E17" s="28">
        <v>0</v>
      </c>
      <c r="F17" s="28">
        <v>0</v>
      </c>
    </row>
    <row r="18" s="63" customFormat="1" spans="1:6">
      <c r="A18" s="177" t="s">
        <v>59</v>
      </c>
      <c r="B18" s="175">
        <v>75.828</v>
      </c>
      <c r="C18" s="28">
        <v>0</v>
      </c>
      <c r="D18" s="28">
        <v>0</v>
      </c>
      <c r="E18" s="28">
        <v>0</v>
      </c>
      <c r="F18" s="28">
        <v>75.828</v>
      </c>
    </row>
    <row r="19" s="63" customFormat="1" spans="1:6">
      <c r="A19" s="177" t="s">
        <v>60</v>
      </c>
      <c r="B19" s="175">
        <v>0</v>
      </c>
      <c r="C19" s="28">
        <v>0</v>
      </c>
      <c r="D19" s="28">
        <v>0</v>
      </c>
      <c r="E19" s="28">
        <v>0</v>
      </c>
      <c r="F19" s="28">
        <v>0</v>
      </c>
    </row>
    <row r="20" s="63" customFormat="1" spans="1:6">
      <c r="A20" s="177" t="s">
        <v>61</v>
      </c>
      <c r="B20" s="175">
        <v>0</v>
      </c>
      <c r="C20" s="28">
        <v>0</v>
      </c>
      <c r="D20" s="28">
        <v>0</v>
      </c>
      <c r="E20" s="28">
        <v>0</v>
      </c>
      <c r="F20" s="28">
        <v>0</v>
      </c>
    </row>
    <row r="21" s="63" customFormat="1" spans="1:6">
      <c r="A21" s="174" t="s">
        <v>40</v>
      </c>
      <c r="B21" s="175">
        <v>-1697.208812</v>
      </c>
      <c r="C21" s="28">
        <v>2547.429443</v>
      </c>
      <c r="D21" s="28">
        <v>-4166.435105</v>
      </c>
      <c r="E21" s="28">
        <v>-93.722611</v>
      </c>
      <c r="F21" s="28">
        <v>15.519461</v>
      </c>
    </row>
    <row r="22" s="63" customFormat="1" spans="1:6">
      <c r="A22" s="176" t="s">
        <v>41</v>
      </c>
      <c r="B22" s="175">
        <v>27524.285182</v>
      </c>
      <c r="C22" s="28">
        <v>21018.35152</v>
      </c>
      <c r="D22" s="28">
        <v>3938.324375</v>
      </c>
      <c r="E22" s="28">
        <v>492.508668</v>
      </c>
      <c r="F22" s="28">
        <v>2075.100619</v>
      </c>
    </row>
  </sheetData>
  <mergeCells count="1">
    <mergeCell ref="A2:F2"/>
  </mergeCells>
  <printOptions horizontalCentered="1"/>
  <pageMargins left="0.786805555555556" right="0.786805555555556" top="1.18055555555556" bottom="0.786805555555556" header="0.511805555555556" footer="0.511805555555556"/>
  <pageSetup paperSize="9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5"/>
  <sheetViews>
    <sheetView workbookViewId="0">
      <selection activeCell="B7" sqref="B7"/>
    </sheetView>
  </sheetViews>
  <sheetFormatPr defaultColWidth="27.75" defaultRowHeight="13.5" outlineLevelCol="5"/>
  <cols>
    <col min="1" max="1" width="38" style="134" customWidth="1"/>
    <col min="2" max="3" width="13.375" style="135" customWidth="1"/>
    <col min="4" max="4" width="38" style="134" customWidth="1"/>
    <col min="5" max="6" width="13.375" style="136" customWidth="1"/>
    <col min="7" max="16384" width="27.75" style="135"/>
  </cols>
  <sheetData>
    <row r="1" ht="14.25" spans="1:6">
      <c r="A1" s="137" t="s">
        <v>62</v>
      </c>
      <c r="B1" s="138"/>
      <c r="C1" s="139"/>
      <c r="D1" s="137"/>
      <c r="E1" s="139"/>
      <c r="F1" s="139"/>
    </row>
    <row r="2" ht="27" spans="1:6">
      <c r="A2" s="140" t="s">
        <v>63</v>
      </c>
      <c r="B2" s="140"/>
      <c r="C2" s="140"/>
      <c r="D2" s="140"/>
      <c r="E2" s="140"/>
      <c r="F2" s="140"/>
    </row>
    <row r="3" ht="14.25" spans="1:6">
      <c r="A3" s="137"/>
      <c r="B3" s="138"/>
      <c r="C3" s="139"/>
      <c r="D3" s="137"/>
      <c r="E3" s="139"/>
      <c r="F3" s="139" t="s">
        <v>14</v>
      </c>
    </row>
    <row r="4" s="129" customFormat="1" ht="30.75" customHeight="1" spans="1:6">
      <c r="A4" s="141" t="s">
        <v>64</v>
      </c>
      <c r="B4" s="141"/>
      <c r="C4" s="141"/>
      <c r="D4" s="141" t="s">
        <v>65</v>
      </c>
      <c r="E4" s="141"/>
      <c r="F4" s="141"/>
    </row>
    <row r="5" s="130" customFormat="1" ht="30.75" customHeight="1" spans="1:6">
      <c r="A5" s="141" t="s">
        <v>66</v>
      </c>
      <c r="B5" s="141" t="s">
        <v>67</v>
      </c>
      <c r="C5" s="141" t="s">
        <v>68</v>
      </c>
      <c r="D5" s="141" t="s">
        <v>69</v>
      </c>
      <c r="E5" s="141" t="s">
        <v>67</v>
      </c>
      <c r="F5" s="141" t="s">
        <v>68</v>
      </c>
    </row>
    <row r="6" s="130" customFormat="1" ht="24" customHeight="1" spans="1:6">
      <c r="A6" s="141"/>
      <c r="B6" s="141"/>
      <c r="C6" s="141"/>
      <c r="D6" s="141"/>
      <c r="E6" s="141"/>
      <c r="F6" s="141"/>
    </row>
    <row r="7" s="131" customFormat="1" ht="30.75" customHeight="1" spans="1:6">
      <c r="A7" s="142" t="s">
        <v>70</v>
      </c>
      <c r="B7" s="143">
        <v>7968.321587</v>
      </c>
      <c r="C7" s="143">
        <v>8404.388967</v>
      </c>
      <c r="D7" s="142" t="s">
        <v>70</v>
      </c>
      <c r="E7" s="143">
        <v>5661.435568</v>
      </c>
      <c r="F7" s="143">
        <v>5856.959524</v>
      </c>
    </row>
    <row r="8" s="131" customFormat="1" ht="30.75" customHeight="1" spans="1:6">
      <c r="A8" s="144" t="s">
        <v>71</v>
      </c>
      <c r="B8" s="145">
        <v>10868.643032</v>
      </c>
      <c r="C8" s="145">
        <v>11667.552907</v>
      </c>
      <c r="D8" s="144" t="s">
        <v>71</v>
      </c>
      <c r="E8" s="145">
        <v>14720.405884</v>
      </c>
      <c r="F8" s="145">
        <v>15833.988012</v>
      </c>
    </row>
    <row r="9" s="131" customFormat="1" ht="30.75" customHeight="1" spans="1:6">
      <c r="A9" s="142" t="s">
        <v>72</v>
      </c>
      <c r="B9" s="143">
        <v>291.53</v>
      </c>
      <c r="C9" s="143">
        <v>376.0182</v>
      </c>
      <c r="D9" s="142" t="s">
        <v>72</v>
      </c>
      <c r="E9" s="143">
        <v>438.324993</v>
      </c>
      <c r="F9" s="143">
        <v>440.712811</v>
      </c>
    </row>
    <row r="10" s="131" customFormat="1" ht="30.75" customHeight="1" spans="1:6">
      <c r="A10" s="142" t="s">
        <v>73</v>
      </c>
      <c r="B10" s="143">
        <v>792.932138</v>
      </c>
      <c r="C10" s="143">
        <v>826.101741</v>
      </c>
      <c r="D10" s="142" t="s">
        <v>73</v>
      </c>
      <c r="E10" s="143">
        <v>579.983252</v>
      </c>
      <c r="F10" s="143">
        <v>565.58228</v>
      </c>
    </row>
    <row r="11" s="131" customFormat="1" ht="30.75" customHeight="1" spans="1:6">
      <c r="A11" s="142" t="s">
        <v>74</v>
      </c>
      <c r="B11" s="146">
        <f>SUM(B7:B10)</f>
        <v>19921.426757</v>
      </c>
      <c r="C11" s="146">
        <f>SUM(C7:C10)</f>
        <v>21274.061815</v>
      </c>
      <c r="D11" s="142" t="s">
        <v>75</v>
      </c>
      <c r="E11" s="146">
        <f>SUM(E7:E10)</f>
        <v>21400.149697</v>
      </c>
      <c r="F11" s="146">
        <f>SUM(F7:F10)</f>
        <v>22697.242627</v>
      </c>
    </row>
    <row r="12" s="131" customFormat="1" ht="30.75" customHeight="1" spans="1:6">
      <c r="A12" s="142" t="s">
        <v>76</v>
      </c>
      <c r="B12" s="146">
        <v>30222.22</v>
      </c>
      <c r="C12" s="146">
        <v>29221.493994</v>
      </c>
      <c r="D12" s="147" t="s">
        <v>77</v>
      </c>
      <c r="E12" s="148">
        <f>30+245</f>
        <v>275</v>
      </c>
      <c r="F12" s="148">
        <f>29.03+245</f>
        <v>274.03</v>
      </c>
    </row>
    <row r="13" s="131" customFormat="1" ht="30.75" customHeight="1" spans="1:6">
      <c r="A13" s="142" t="s">
        <v>78</v>
      </c>
      <c r="B13" s="148">
        <v>753</v>
      </c>
      <c r="C13" s="148"/>
      <c r="D13" s="147" t="s">
        <v>79</v>
      </c>
      <c r="E13" s="146">
        <v>29221.493994</v>
      </c>
      <c r="F13" s="146">
        <v>27524.29</v>
      </c>
    </row>
    <row r="14" s="131" customFormat="1" ht="30.75" customHeight="1" spans="1:6">
      <c r="A14" s="142" t="s">
        <v>80</v>
      </c>
      <c r="B14" s="146">
        <f>SUM(B11:B13)</f>
        <v>50896.646757</v>
      </c>
      <c r="C14" s="146">
        <f>SUM(C11:C13)</f>
        <v>50495.555809</v>
      </c>
      <c r="D14" s="142" t="s">
        <v>81</v>
      </c>
      <c r="E14" s="146">
        <f>SUM(E11:E13)</f>
        <v>50896.643691</v>
      </c>
      <c r="F14" s="146">
        <f>SUM(F11:F13)</f>
        <v>50495.562627</v>
      </c>
    </row>
    <row r="15" ht="14.25" hidden="1" customHeight="1" spans="1:6">
      <c r="A15" s="149" t="s">
        <v>82</v>
      </c>
      <c r="B15" s="150">
        <v>5894.569772</v>
      </c>
      <c r="C15" s="150">
        <v>4749.35808</v>
      </c>
      <c r="D15" s="149" t="s">
        <v>83</v>
      </c>
      <c r="E15" s="151">
        <v>15189.693526</v>
      </c>
      <c r="F15" s="152">
        <v>16761.067544</v>
      </c>
    </row>
    <row r="16" hidden="1" customHeight="1" spans="1:6">
      <c r="A16" s="134" t="s">
        <v>84</v>
      </c>
      <c r="B16" s="135">
        <v>6969.48471</v>
      </c>
      <c r="C16" s="135">
        <v>7329.58711</v>
      </c>
      <c r="D16" s="134" t="s">
        <v>83</v>
      </c>
      <c r="E16" s="136">
        <v>5099.677622</v>
      </c>
      <c r="F16" s="136">
        <v>5231.38229</v>
      </c>
    </row>
    <row r="17" s="132" customFormat="1" ht="22.5" hidden="1" customHeight="1" spans="1:6">
      <c r="A17" s="149" t="s">
        <v>82</v>
      </c>
      <c r="B17" s="150">
        <v>10042.909302</v>
      </c>
      <c r="C17" s="153">
        <v>10073.213982</v>
      </c>
      <c r="D17" s="149" t="s">
        <v>85</v>
      </c>
      <c r="E17" s="154">
        <v>13297.152288</v>
      </c>
      <c r="F17" s="155">
        <v>14670.168192</v>
      </c>
    </row>
    <row r="18" hidden="1" customHeight="1" spans="1:6">
      <c r="A18" s="134" t="s">
        <v>86</v>
      </c>
      <c r="B18" s="135">
        <v>562.389605</v>
      </c>
      <c r="C18" s="135">
        <v>589.054884</v>
      </c>
      <c r="D18" s="134" t="s">
        <v>87</v>
      </c>
      <c r="E18" s="136">
        <v>314.879424</v>
      </c>
      <c r="F18" s="136">
        <v>334.8773</v>
      </c>
    </row>
    <row r="19" hidden="1" customHeight="1" spans="1:6">
      <c r="A19" s="134" t="s">
        <v>88</v>
      </c>
      <c r="B19" s="135">
        <v>638.243681</v>
      </c>
      <c r="C19" s="135">
        <v>683.79061</v>
      </c>
      <c r="D19" s="134" t="s">
        <v>89</v>
      </c>
      <c r="E19" s="136">
        <v>221.30088</v>
      </c>
      <c r="F19" s="136">
        <v>258.98122</v>
      </c>
    </row>
    <row r="20" hidden="1" customHeight="1" spans="2:6">
      <c r="B20" s="135">
        <f>SUM(B15:B19)</f>
        <v>24107.59707</v>
      </c>
      <c r="C20" s="135">
        <f t="shared" ref="C20:F20" si="0">SUM(C15:C19)</f>
        <v>23425.004666</v>
      </c>
      <c r="D20" s="134">
        <f t="shared" si="0"/>
        <v>0</v>
      </c>
      <c r="E20" s="136">
        <f t="shared" si="0"/>
        <v>34122.70374</v>
      </c>
      <c r="F20" s="136">
        <f t="shared" si="0"/>
        <v>37256.476546</v>
      </c>
    </row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idden="1" customHeight="1"/>
    <row r="29" hidden="1" customHeight="1"/>
    <row r="30" ht="14.25" hidden="1" customHeight="1" spans="1:6">
      <c r="A30" s="156" t="s">
        <v>90</v>
      </c>
      <c r="B30" s="150">
        <v>5761.029811</v>
      </c>
      <c r="C30" s="150">
        <v>16761.067544</v>
      </c>
      <c r="D30" s="156" t="s">
        <v>91</v>
      </c>
      <c r="E30" s="151">
        <v>0</v>
      </c>
      <c r="F30" s="155">
        <v>0</v>
      </c>
    </row>
    <row r="31" s="133" customFormat="1" ht="22.5" hidden="1" customHeight="1" spans="1:6">
      <c r="A31" s="149" t="s">
        <v>92</v>
      </c>
      <c r="B31" s="150">
        <v>0</v>
      </c>
      <c r="C31" s="150">
        <v>0</v>
      </c>
      <c r="D31" s="157" t="s">
        <v>93</v>
      </c>
      <c r="E31" s="154">
        <v>66</v>
      </c>
      <c r="F31" s="154">
        <v>55.2</v>
      </c>
    </row>
    <row r="32" s="133" customFormat="1" ht="18.75" hidden="1" customHeight="1" spans="1:6">
      <c r="A32" s="149" t="s">
        <v>94</v>
      </c>
      <c r="B32" s="150">
        <v>0</v>
      </c>
      <c r="C32" s="150">
        <v>0</v>
      </c>
      <c r="D32" s="149" t="s">
        <v>95</v>
      </c>
      <c r="E32" s="158">
        <v>170</v>
      </c>
      <c r="F32" s="158">
        <v>182</v>
      </c>
    </row>
    <row r="33" s="133" customFormat="1" ht="22.5" hidden="1" customHeight="1" spans="1:6">
      <c r="A33" s="156" t="s">
        <v>96</v>
      </c>
      <c r="B33" s="150">
        <v>0</v>
      </c>
      <c r="C33" s="150">
        <v>0</v>
      </c>
      <c r="D33" s="156" t="s">
        <v>97</v>
      </c>
      <c r="E33" s="151">
        <v>1905.265904</v>
      </c>
      <c r="F33" s="155">
        <v>4749.35808</v>
      </c>
    </row>
    <row r="34" hidden="1" customHeight="1" spans="2:6">
      <c r="B34" s="135">
        <f>SUM(B30:B33)</f>
        <v>5761.029811</v>
      </c>
      <c r="C34" s="135">
        <f t="shared" ref="C34:F34" si="1">SUM(C30:C33)</f>
        <v>16761.067544</v>
      </c>
      <c r="D34" s="134">
        <f t="shared" si="1"/>
        <v>0</v>
      </c>
      <c r="E34" s="136">
        <f t="shared" si="1"/>
        <v>2141.265904</v>
      </c>
      <c r="F34" s="136">
        <f t="shared" si="1"/>
        <v>4986.55808</v>
      </c>
    </row>
    <row r="35" hidden="1" customHeight="1" spans="2:6">
      <c r="B35" s="135">
        <f>B20+B34</f>
        <v>29868.626881</v>
      </c>
      <c r="C35" s="135">
        <f t="shared" ref="C35:F35" si="2">C20+C34</f>
        <v>40186.07221</v>
      </c>
      <c r="D35" s="134">
        <f t="shared" si="2"/>
        <v>0</v>
      </c>
      <c r="E35" s="136">
        <f t="shared" si="2"/>
        <v>36263.969644</v>
      </c>
      <c r="F35" s="136">
        <f t="shared" si="2"/>
        <v>42243.034626</v>
      </c>
    </row>
    <row r="36" hidden="1" customHeight="1"/>
    <row r="37" hidden="1" customHeight="1"/>
    <row r="38" ht="14.25" hidden="1" customHeight="1" spans="1:6">
      <c r="A38" s="159" t="s">
        <v>98</v>
      </c>
      <c r="B38" s="160">
        <v>5439.359847</v>
      </c>
      <c r="C38" s="135">
        <v>0</v>
      </c>
      <c r="D38" s="134" t="s">
        <v>99</v>
      </c>
      <c r="E38" s="136">
        <v>0</v>
      </c>
      <c r="F38" s="136">
        <v>0</v>
      </c>
    </row>
    <row r="39" ht="14.25" hidden="1" customHeight="1" spans="1:6">
      <c r="A39" s="161" t="s">
        <v>100</v>
      </c>
      <c r="B39" s="162">
        <v>13747.40401</v>
      </c>
      <c r="C39" s="135">
        <v>15617.211098</v>
      </c>
      <c r="D39" s="134" t="s">
        <v>99</v>
      </c>
      <c r="E39" s="136">
        <v>15617.211098</v>
      </c>
      <c r="F39" s="136">
        <v>17715.415918</v>
      </c>
    </row>
    <row r="40" ht="14.25" hidden="1" customHeight="1" spans="1:6">
      <c r="A40" s="149" t="s">
        <v>98</v>
      </c>
      <c r="B40" s="150">
        <v>13656.738216</v>
      </c>
      <c r="C40" s="135">
        <v>10402.49523</v>
      </c>
      <c r="D40" s="134" t="s">
        <v>101</v>
      </c>
      <c r="E40" s="136">
        <v>10402.49523</v>
      </c>
      <c r="F40" s="136">
        <v>5805.54102</v>
      </c>
    </row>
    <row r="41" ht="14.25" hidden="1" customHeight="1" spans="1:6">
      <c r="A41" s="149" t="s">
        <v>102</v>
      </c>
      <c r="B41" s="150">
        <v>749.182701</v>
      </c>
      <c r="C41" s="135">
        <v>930.692882</v>
      </c>
      <c r="D41" s="134" t="s">
        <v>103</v>
      </c>
      <c r="E41" s="136">
        <v>930.692882</v>
      </c>
      <c r="F41" s="136">
        <v>1129.670466</v>
      </c>
    </row>
    <row r="42" ht="14.25" hidden="1" customHeight="1" spans="1:6">
      <c r="A42" s="149" t="s">
        <v>104</v>
      </c>
      <c r="B42" s="150">
        <v>1654.498938</v>
      </c>
      <c r="C42" s="135">
        <v>1901.441739</v>
      </c>
      <c r="D42" s="134" t="s">
        <v>105</v>
      </c>
      <c r="E42" s="136">
        <v>1901.441739</v>
      </c>
      <c r="F42" s="136">
        <v>2144.251129</v>
      </c>
    </row>
    <row r="43" hidden="1" customHeight="1" spans="2:6">
      <c r="B43" s="135">
        <f>SUM(B38:B42)</f>
        <v>35247.183712</v>
      </c>
      <c r="C43" s="135">
        <f t="shared" ref="C43:F43" si="3">SUM(C38:C42)</f>
        <v>28851.840949</v>
      </c>
      <c r="D43" s="134">
        <f t="shared" si="3"/>
        <v>0</v>
      </c>
      <c r="E43" s="136">
        <f t="shared" si="3"/>
        <v>28851.840949</v>
      </c>
      <c r="F43" s="136">
        <f t="shared" si="3"/>
        <v>26794.878533</v>
      </c>
    </row>
    <row r="44" hidden="1" customHeight="1"/>
    <row r="45" hidden="1" customHeight="1"/>
    <row r="46" hidden="1" customHeight="1"/>
    <row r="47" hidden="1" customHeight="1"/>
    <row r="48" hidden="1" customHeight="1"/>
    <row r="49" hidden="1" customHeight="1"/>
    <row r="50" hidden="1" customHeight="1"/>
    <row r="51" hidden="1" customHeight="1"/>
    <row r="52" hidden="1" customHeight="1"/>
    <row r="53" hidden="1" customHeight="1"/>
    <row r="54" hidden="1" customHeight="1"/>
    <row r="55" hidden="1" customHeight="1"/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3"/>
  <sheetViews>
    <sheetView showGridLines="0" showZeros="0" workbookViewId="0">
      <selection activeCell="B4" sqref="B$1:B$1048576"/>
    </sheetView>
  </sheetViews>
  <sheetFormatPr defaultColWidth="8" defaultRowHeight="14.25" outlineLevelCol="5"/>
  <cols>
    <col min="1" max="1" width="36" style="98" customWidth="1"/>
    <col min="2" max="3" width="14.875" style="98" customWidth="1"/>
    <col min="4" max="4" width="24.875" style="98" customWidth="1"/>
    <col min="5" max="6" width="14.875" style="98" customWidth="1"/>
    <col min="7" max="16384" width="8" style="1"/>
  </cols>
  <sheetData>
    <row r="1" spans="1:1">
      <c r="A1" s="98" t="s">
        <v>106</v>
      </c>
    </row>
    <row r="2" ht="35.25" customHeight="1" spans="1:6">
      <c r="A2" s="99" t="s">
        <v>107</v>
      </c>
      <c r="B2" s="99"/>
      <c r="C2" s="99"/>
      <c r="D2" s="99"/>
      <c r="E2" s="99"/>
      <c r="F2" s="99"/>
    </row>
    <row r="3" ht="15" customHeight="1" spans="1:6">
      <c r="A3" s="100"/>
      <c r="B3" s="100"/>
      <c r="C3" s="100"/>
      <c r="D3" s="100"/>
      <c r="E3" s="101"/>
      <c r="F3" s="101"/>
    </row>
    <row r="4" ht="15" customHeight="1" spans="1:6">
      <c r="A4" s="102" t="s">
        <v>13</v>
      </c>
      <c r="B4" s="102"/>
      <c r="C4" s="102"/>
      <c r="D4" s="102"/>
      <c r="E4" s="103"/>
      <c r="F4" s="103" t="s">
        <v>44</v>
      </c>
    </row>
    <row r="5" ht="37.5" customHeight="1" spans="1:6">
      <c r="A5" s="104" t="s">
        <v>15</v>
      </c>
      <c r="B5" s="105" t="s">
        <v>67</v>
      </c>
      <c r="C5" s="105" t="s">
        <v>68</v>
      </c>
      <c r="D5" s="105" t="s">
        <v>15</v>
      </c>
      <c r="E5" s="105" t="s">
        <v>67</v>
      </c>
      <c r="F5" s="105" t="s">
        <v>68</v>
      </c>
    </row>
    <row r="6" ht="22.5" customHeight="1" spans="1:6">
      <c r="A6" s="106" t="s">
        <v>108</v>
      </c>
      <c r="B6" s="28">
        <v>1592.9935</v>
      </c>
      <c r="C6" s="28">
        <v>1740.467</v>
      </c>
      <c r="D6" s="107" t="s">
        <v>109</v>
      </c>
      <c r="E6" s="28">
        <v>5243.201088</v>
      </c>
      <c r="F6" s="28">
        <v>5423.529744</v>
      </c>
    </row>
    <row r="7" ht="22.5" customHeight="1" spans="1:6">
      <c r="A7" s="108" t="s">
        <v>110</v>
      </c>
      <c r="B7" s="28">
        <v>313.29</v>
      </c>
      <c r="C7" s="28">
        <v>313.32</v>
      </c>
      <c r="D7" s="107" t="s">
        <v>111</v>
      </c>
      <c r="E7" s="28">
        <v>201.92448</v>
      </c>
      <c r="F7" s="28">
        <v>222.42978</v>
      </c>
    </row>
    <row r="8" ht="22.5" customHeight="1" spans="1:6">
      <c r="A8" s="109" t="s">
        <v>112</v>
      </c>
      <c r="B8" s="28">
        <v>5991.2655</v>
      </c>
      <c r="C8" s="28">
        <v>6217.96</v>
      </c>
      <c r="D8" s="107" t="s">
        <v>113</v>
      </c>
      <c r="E8" s="28">
        <v>171</v>
      </c>
      <c r="F8" s="28">
        <v>205</v>
      </c>
    </row>
    <row r="9" ht="22.5" customHeight="1" spans="1:6">
      <c r="A9" s="110" t="s">
        <v>114</v>
      </c>
      <c r="B9" s="28">
        <v>5243.2011</v>
      </c>
      <c r="C9" s="28">
        <v>5423.5298</v>
      </c>
      <c r="D9" s="107" t="s">
        <v>115</v>
      </c>
      <c r="E9" s="28">
        <v>45.31</v>
      </c>
      <c r="F9" s="28">
        <v>6</v>
      </c>
    </row>
    <row r="10" ht="22.5" customHeight="1" spans="1:6">
      <c r="A10" s="111" t="s">
        <v>116</v>
      </c>
      <c r="B10" s="28">
        <v>577.0644</v>
      </c>
      <c r="C10" s="28">
        <v>589.4302</v>
      </c>
      <c r="D10" s="107" t="s">
        <v>117</v>
      </c>
      <c r="E10" s="112">
        <v>0</v>
      </c>
      <c r="F10" s="112">
        <v>0</v>
      </c>
    </row>
    <row r="11" ht="22.5" customHeight="1" spans="1:6">
      <c r="A11" s="108" t="s">
        <v>118</v>
      </c>
      <c r="B11" s="28">
        <v>0</v>
      </c>
      <c r="C11" s="28">
        <v>0</v>
      </c>
      <c r="D11" s="113" t="s">
        <v>119</v>
      </c>
      <c r="E11" s="114" t="s">
        <v>119</v>
      </c>
      <c r="F11" s="114" t="s">
        <v>119</v>
      </c>
    </row>
    <row r="12" ht="22.5" customHeight="1" spans="1:6">
      <c r="A12" s="110" t="s">
        <v>120</v>
      </c>
      <c r="B12" s="28">
        <v>360.212587</v>
      </c>
      <c r="C12" s="28">
        <v>214.961967</v>
      </c>
      <c r="D12" s="113" t="s">
        <v>119</v>
      </c>
      <c r="E12" s="114" t="s">
        <v>119</v>
      </c>
      <c r="F12" s="114" t="s">
        <v>119</v>
      </c>
    </row>
    <row r="13" ht="22.5" customHeight="1" spans="1:6">
      <c r="A13" s="110" t="s">
        <v>121</v>
      </c>
      <c r="B13" s="28">
        <v>0</v>
      </c>
      <c r="C13" s="28">
        <v>231</v>
      </c>
      <c r="D13" s="113" t="s">
        <v>119</v>
      </c>
      <c r="E13" s="114" t="s">
        <v>119</v>
      </c>
      <c r="F13" s="114" t="s">
        <v>119</v>
      </c>
    </row>
    <row r="14" ht="22.5" customHeight="1" spans="1:6">
      <c r="A14" s="110" t="s">
        <v>122</v>
      </c>
      <c r="B14" s="28">
        <v>6.2</v>
      </c>
      <c r="C14" s="28">
        <v>0</v>
      </c>
      <c r="D14" s="113" t="s">
        <v>119</v>
      </c>
      <c r="E14" s="114" t="s">
        <v>119</v>
      </c>
      <c r="F14" s="114" t="s">
        <v>119</v>
      </c>
    </row>
    <row r="15" ht="22.5" customHeight="1" spans="1:6">
      <c r="A15" s="110" t="s">
        <v>123</v>
      </c>
      <c r="B15" s="28">
        <v>17.65</v>
      </c>
      <c r="C15" s="28">
        <v>0</v>
      </c>
      <c r="D15" s="113" t="s">
        <v>119</v>
      </c>
      <c r="E15" s="115" t="s">
        <v>119</v>
      </c>
      <c r="F15" s="115" t="s">
        <v>119</v>
      </c>
    </row>
    <row r="16" ht="22.5" customHeight="1" spans="1:6">
      <c r="A16" s="11" t="s">
        <v>84</v>
      </c>
      <c r="B16" s="116">
        <f>B6+B8+B11+B12+B13+B14+B15</f>
        <v>7968.321587</v>
      </c>
      <c r="C16" s="116">
        <f>C6+C8+C11+C12+C13+C14+C15</f>
        <v>8404.388967</v>
      </c>
      <c r="D16" s="117" t="s">
        <v>83</v>
      </c>
      <c r="E16" s="118">
        <f>E6+E7+E8+E9+E10</f>
        <v>5661.435568</v>
      </c>
      <c r="F16" s="118">
        <f>F6+F7+F8+F9+F10</f>
        <v>5856.959524</v>
      </c>
    </row>
    <row r="17" ht="22.5" customHeight="1" spans="1:6">
      <c r="A17" s="11" t="s">
        <v>124</v>
      </c>
      <c r="B17" s="118">
        <v>0</v>
      </c>
      <c r="C17" s="118">
        <v>0</v>
      </c>
      <c r="D17" s="119" t="s">
        <v>91</v>
      </c>
      <c r="E17" s="118">
        <v>0</v>
      </c>
      <c r="F17" s="118">
        <v>0</v>
      </c>
    </row>
    <row r="18" ht="22.5" customHeight="1" spans="1:6">
      <c r="A18" s="11" t="s">
        <v>125</v>
      </c>
      <c r="B18" s="118">
        <v>0</v>
      </c>
      <c r="C18" s="118">
        <v>0</v>
      </c>
      <c r="D18" s="117" t="s">
        <v>97</v>
      </c>
      <c r="E18" s="118">
        <v>0</v>
      </c>
      <c r="F18" s="118">
        <v>0</v>
      </c>
    </row>
    <row r="19" ht="22.5" customHeight="1" spans="1:6">
      <c r="A19" s="120" t="s">
        <v>126</v>
      </c>
      <c r="B19" s="112">
        <f t="shared" ref="B19:F19" si="0">B16+B17+B18</f>
        <v>7968.321587</v>
      </c>
      <c r="C19" s="112">
        <f t="shared" si="0"/>
        <v>8404.388967</v>
      </c>
      <c r="D19" s="121" t="s">
        <v>127</v>
      </c>
      <c r="E19" s="118">
        <f t="shared" si="0"/>
        <v>5661.435568</v>
      </c>
      <c r="F19" s="118">
        <f t="shared" si="0"/>
        <v>5856.959524</v>
      </c>
    </row>
    <row r="20" ht="22.5" customHeight="1" spans="1:6">
      <c r="A20" s="16" t="s">
        <v>119</v>
      </c>
      <c r="B20" s="114" t="s">
        <v>119</v>
      </c>
      <c r="C20" s="122" t="s">
        <v>119</v>
      </c>
      <c r="D20" s="119" t="s">
        <v>128</v>
      </c>
      <c r="E20" s="118">
        <f>B19-E19</f>
        <v>2306.886019</v>
      </c>
      <c r="F20" s="118">
        <f>C19-F19</f>
        <v>2547.429443</v>
      </c>
    </row>
    <row r="21" ht="22.5" customHeight="1" spans="1:6">
      <c r="A21" s="123" t="s">
        <v>100</v>
      </c>
      <c r="B21" s="28">
        <v>16164.036058</v>
      </c>
      <c r="C21" s="124">
        <f>E21</f>
        <v>18470.922077</v>
      </c>
      <c r="D21" s="117" t="s">
        <v>99</v>
      </c>
      <c r="E21" s="118">
        <f>B21+E20</f>
        <v>18470.922077</v>
      </c>
      <c r="F21" s="118">
        <f>C21+F20</f>
        <v>21018.35152</v>
      </c>
    </row>
    <row r="22" ht="22.5" customHeight="1" spans="1:6">
      <c r="A22" s="16" t="s">
        <v>129</v>
      </c>
      <c r="B22" s="125">
        <f t="shared" ref="B22:F22" si="1">B19+B21</f>
        <v>24132.357645</v>
      </c>
      <c r="C22" s="125">
        <f t="shared" si="1"/>
        <v>26875.311044</v>
      </c>
      <c r="D22" s="122" t="s">
        <v>129</v>
      </c>
      <c r="E22" s="112">
        <f t="shared" si="1"/>
        <v>24132.357645</v>
      </c>
      <c r="F22" s="112">
        <f t="shared" si="1"/>
        <v>26875.311044</v>
      </c>
    </row>
    <row r="23" ht="15" customHeight="1" spans="1:6">
      <c r="A23" s="126"/>
      <c r="B23" s="127"/>
      <c r="C23" s="127"/>
      <c r="D23" s="128"/>
      <c r="E23" s="128"/>
      <c r="F23" s="101"/>
    </row>
  </sheetData>
  <mergeCells count="2">
    <mergeCell ref="A2:F2"/>
    <mergeCell ref="E3:F3"/>
  </mergeCells>
  <printOptions horizontalCentered="1"/>
  <pageMargins left="1.18055555555556" right="0.393055555555556" top="0.393055555555556" bottom="0.393055555555556" header="0.511805555555556" footer="0.511805555555556"/>
  <pageSetup paperSize="9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9"/>
  <sheetViews>
    <sheetView showGridLines="0" showZeros="0" workbookViewId="0">
      <selection activeCell="C6" sqref="C6"/>
    </sheetView>
  </sheetViews>
  <sheetFormatPr defaultColWidth="8" defaultRowHeight="14.25" outlineLevelCol="5"/>
  <cols>
    <col min="1" max="1" width="24.875" style="70" customWidth="1"/>
    <col min="2" max="4" width="20.875" style="71" customWidth="1"/>
    <col min="5" max="5" width="20.875" style="70" customWidth="1"/>
    <col min="6" max="6" width="20.875" style="71" customWidth="1"/>
    <col min="7" max="16384" width="8" style="72"/>
  </cols>
  <sheetData>
    <row r="1" spans="1:1">
      <c r="A1" s="70" t="s">
        <v>130</v>
      </c>
    </row>
    <row r="2" ht="35.25" customHeight="1" spans="1:6">
      <c r="A2" s="4" t="s">
        <v>131</v>
      </c>
      <c r="B2" s="4"/>
      <c r="C2" s="73"/>
      <c r="D2" s="4"/>
      <c r="E2" s="4"/>
      <c r="F2" s="4"/>
    </row>
    <row r="3" ht="15" customHeight="1" spans="1:6">
      <c r="A3" s="74"/>
      <c r="B3" s="75"/>
      <c r="D3" s="75"/>
      <c r="E3" s="74"/>
      <c r="F3" s="33"/>
    </row>
    <row r="4" ht="15" customHeight="1" spans="1:6">
      <c r="A4" s="76" t="s">
        <v>13</v>
      </c>
      <c r="B4" s="77"/>
      <c r="C4" s="78"/>
      <c r="D4" s="77"/>
      <c r="E4" s="76"/>
      <c r="F4" s="77"/>
    </row>
    <row r="5" s="69" customFormat="1" ht="26" customHeight="1" spans="1:6">
      <c r="A5" s="79" t="s">
        <v>15</v>
      </c>
      <c r="B5" s="79" t="s">
        <v>67</v>
      </c>
      <c r="C5" s="79" t="s">
        <v>68</v>
      </c>
      <c r="D5" s="79" t="s">
        <v>15</v>
      </c>
      <c r="E5" s="79" t="s">
        <v>67</v>
      </c>
      <c r="F5" s="79" t="s">
        <v>68</v>
      </c>
    </row>
    <row r="6" s="69" customFormat="1" ht="26" customHeight="1" spans="1:6">
      <c r="A6" s="80" t="s">
        <v>132</v>
      </c>
      <c r="B6" s="28">
        <v>10446.5177</v>
      </c>
      <c r="C6" s="28">
        <v>10608.052907</v>
      </c>
      <c r="D6" s="28" t="s">
        <v>133</v>
      </c>
      <c r="E6" s="28">
        <v>14720.405884</v>
      </c>
      <c r="F6" s="28">
        <v>15833.988012</v>
      </c>
    </row>
    <row r="7" s="69" customFormat="1" ht="26" customHeight="1" spans="1:6">
      <c r="A7" s="81" t="s">
        <v>112</v>
      </c>
      <c r="B7" s="28">
        <v>191</v>
      </c>
      <c r="C7" s="28">
        <v>944</v>
      </c>
      <c r="D7" s="28" t="s">
        <v>134</v>
      </c>
      <c r="E7" s="28">
        <v>0</v>
      </c>
      <c r="F7" s="28">
        <v>0</v>
      </c>
    </row>
    <row r="8" s="69" customFormat="1" ht="26" customHeight="1" spans="1:6">
      <c r="A8" s="81" t="s">
        <v>135</v>
      </c>
      <c r="B8" s="28">
        <v>0</v>
      </c>
      <c r="C8" s="28">
        <v>0</v>
      </c>
      <c r="D8" s="28" t="s">
        <v>136</v>
      </c>
      <c r="E8" s="28">
        <v>0</v>
      </c>
      <c r="F8" s="28">
        <v>0</v>
      </c>
    </row>
    <row r="9" s="69" customFormat="1" ht="26" customHeight="1" spans="1:6">
      <c r="A9" s="81" t="s">
        <v>137</v>
      </c>
      <c r="B9" s="28">
        <v>192.355973</v>
      </c>
      <c r="C9" s="28">
        <v>115.5</v>
      </c>
      <c r="D9" s="28" t="s">
        <v>119</v>
      </c>
      <c r="E9" s="28" t="s">
        <v>119</v>
      </c>
      <c r="F9" s="28" t="s">
        <v>119</v>
      </c>
    </row>
    <row r="10" s="69" customFormat="1" ht="26" customHeight="1" spans="1:6">
      <c r="A10" s="82" t="s">
        <v>138</v>
      </c>
      <c r="B10" s="28">
        <v>6.089159</v>
      </c>
      <c r="C10" s="28">
        <v>0</v>
      </c>
      <c r="D10" s="28" t="s">
        <v>119</v>
      </c>
      <c r="E10" s="28" t="s">
        <v>119</v>
      </c>
      <c r="F10" s="28" t="s">
        <v>119</v>
      </c>
    </row>
    <row r="11" s="69" customFormat="1" ht="26" customHeight="1" spans="1:6">
      <c r="A11" s="81" t="s">
        <v>139</v>
      </c>
      <c r="B11" s="28">
        <v>32.6802</v>
      </c>
      <c r="C11" s="28">
        <v>0</v>
      </c>
      <c r="D11" s="28" t="s">
        <v>119</v>
      </c>
      <c r="E11" s="28" t="s">
        <v>119</v>
      </c>
      <c r="F11" s="28" t="s">
        <v>119</v>
      </c>
    </row>
    <row r="12" s="69" customFormat="1" ht="26" customHeight="1" spans="1:6">
      <c r="A12" s="81" t="s">
        <v>140</v>
      </c>
      <c r="B12" s="83">
        <v>0</v>
      </c>
      <c r="C12" s="84">
        <v>0</v>
      </c>
      <c r="D12" s="85" t="s">
        <v>119</v>
      </c>
      <c r="E12" s="85" t="s">
        <v>119</v>
      </c>
      <c r="F12" s="86" t="s">
        <v>119</v>
      </c>
    </row>
    <row r="13" s="69" customFormat="1" ht="26" customHeight="1" spans="1:6">
      <c r="A13" s="47" t="s">
        <v>88</v>
      </c>
      <c r="B13" s="87">
        <f>B6+B7+B9+B10+B11</f>
        <v>10868.643032</v>
      </c>
      <c r="C13" s="88">
        <f>C6+C7+C9+C10+C11</f>
        <v>11667.552907</v>
      </c>
      <c r="D13" s="47" t="s">
        <v>85</v>
      </c>
      <c r="E13" s="87">
        <f>E6+E7+E8</f>
        <v>14720.405884</v>
      </c>
      <c r="F13" s="89">
        <f>F6+F7+F8</f>
        <v>15833.988012</v>
      </c>
    </row>
    <row r="14" s="69" customFormat="1" ht="26" customHeight="1" spans="1:6">
      <c r="A14" s="81" t="s">
        <v>141</v>
      </c>
      <c r="B14" s="28">
        <v>753</v>
      </c>
      <c r="C14" s="90">
        <v>0</v>
      </c>
      <c r="D14" s="81" t="s">
        <v>142</v>
      </c>
      <c r="E14" s="91">
        <v>0</v>
      </c>
      <c r="F14" s="92">
        <v>0</v>
      </c>
    </row>
    <row r="15" s="69" customFormat="1" ht="26" customHeight="1" spans="1:6">
      <c r="A15" s="81" t="s">
        <v>94</v>
      </c>
      <c r="B15" s="83">
        <v>0</v>
      </c>
      <c r="C15" s="90">
        <v>0</v>
      </c>
      <c r="D15" s="81" t="s">
        <v>143</v>
      </c>
      <c r="E15" s="93">
        <v>0</v>
      </c>
      <c r="F15" s="94">
        <v>0</v>
      </c>
    </row>
    <row r="16" s="69" customFormat="1" ht="26" customHeight="1" spans="1:6">
      <c r="A16" s="47" t="s">
        <v>144</v>
      </c>
      <c r="B16" s="95">
        <f t="shared" ref="B16:F16" si="0">B13+B14+B15</f>
        <v>11621.643032</v>
      </c>
      <c r="C16" s="96">
        <f t="shared" si="0"/>
        <v>11667.552907</v>
      </c>
      <c r="D16" s="47" t="s">
        <v>145</v>
      </c>
      <c r="E16" s="95">
        <f t="shared" si="0"/>
        <v>14720.405884</v>
      </c>
      <c r="F16" s="97">
        <f t="shared" si="0"/>
        <v>15833.988012</v>
      </c>
    </row>
    <row r="17" s="69" customFormat="1" ht="26" customHeight="1" spans="1:6">
      <c r="A17" s="62" t="s">
        <v>119</v>
      </c>
      <c r="B17" s="58" t="s">
        <v>119</v>
      </c>
      <c r="C17" s="60" t="s">
        <v>119</v>
      </c>
      <c r="D17" s="47" t="s">
        <v>146</v>
      </c>
      <c r="E17" s="95">
        <f>B16-E16</f>
        <v>-3098.762852</v>
      </c>
      <c r="F17" s="97">
        <f>C16-F16</f>
        <v>-4166.435105</v>
      </c>
    </row>
    <row r="18" s="69" customFormat="1" ht="26" customHeight="1" spans="1:6">
      <c r="A18" s="47" t="s">
        <v>104</v>
      </c>
      <c r="B18" s="28">
        <v>11203.522332</v>
      </c>
      <c r="C18" s="88">
        <f>E18</f>
        <v>8104.75948</v>
      </c>
      <c r="D18" s="47" t="s">
        <v>101</v>
      </c>
      <c r="E18" s="95">
        <f>B18+E17</f>
        <v>8104.75948</v>
      </c>
      <c r="F18" s="97">
        <f>C18+F17</f>
        <v>3938.324375</v>
      </c>
    </row>
    <row r="19" s="69" customFormat="1" ht="26" customHeight="1" spans="1:6">
      <c r="A19" s="62" t="s">
        <v>129</v>
      </c>
      <c r="B19" s="95">
        <f t="shared" ref="B19:F19" si="1">B16+B18</f>
        <v>22825.165364</v>
      </c>
      <c r="C19" s="88">
        <f t="shared" si="1"/>
        <v>19772.312387</v>
      </c>
      <c r="D19" s="62" t="s">
        <v>129</v>
      </c>
      <c r="E19" s="95">
        <f t="shared" si="1"/>
        <v>22825.165364</v>
      </c>
      <c r="F19" s="97">
        <f t="shared" si="1"/>
        <v>19772.312387</v>
      </c>
    </row>
  </sheetData>
  <mergeCells count="1">
    <mergeCell ref="A2:F2"/>
  </mergeCells>
  <printOptions horizontalCentered="1"/>
  <pageMargins left="0.393055555555556" right="0.393055555555556" top="0.393055555555556" bottom="0.393055555555556" header="0.511805555555556" footer="0.511805555555556"/>
  <pageSetup paperSize="9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8"/>
  <sheetViews>
    <sheetView showGridLines="0" showZeros="0" workbookViewId="0">
      <selection activeCell="E8" sqref="E8"/>
    </sheetView>
  </sheetViews>
  <sheetFormatPr defaultColWidth="8" defaultRowHeight="14.25" outlineLevelCol="5"/>
  <cols>
    <col min="1" max="1" width="23" style="2" customWidth="1"/>
    <col min="2" max="3" width="18.25" style="2" customWidth="1"/>
    <col min="4" max="4" width="29.625" style="2" customWidth="1"/>
    <col min="5" max="6" width="17.875" style="2" customWidth="1"/>
    <col min="7" max="16384" width="8" style="3"/>
  </cols>
  <sheetData>
    <row r="1" spans="1:1">
      <c r="A1" s="2" t="s">
        <v>147</v>
      </c>
    </row>
    <row r="2" ht="35.25" customHeight="1" spans="1:6">
      <c r="A2" s="4" t="s">
        <v>148</v>
      </c>
      <c r="B2" s="4"/>
      <c r="C2" s="4"/>
      <c r="D2" s="4"/>
      <c r="E2" s="4"/>
      <c r="F2" s="4"/>
    </row>
    <row r="3" ht="15" customHeight="1" spans="1:6">
      <c r="A3" s="64"/>
      <c r="B3" s="64"/>
      <c r="C3" s="64"/>
      <c r="D3" s="64"/>
      <c r="E3" s="33"/>
      <c r="F3" s="33"/>
    </row>
    <row r="4" ht="15" customHeight="1" spans="1:6">
      <c r="A4" s="5" t="s">
        <v>13</v>
      </c>
      <c r="B4" s="5"/>
      <c r="C4" s="5"/>
      <c r="D4" s="5"/>
      <c r="E4" s="7"/>
      <c r="F4" s="7" t="s">
        <v>44</v>
      </c>
    </row>
    <row r="5" s="63" customFormat="1" ht="37.5" customHeight="1" spans="1:6">
      <c r="A5" s="46" t="s">
        <v>15</v>
      </c>
      <c r="B5" s="46" t="s">
        <v>67</v>
      </c>
      <c r="C5" s="46" t="s">
        <v>68</v>
      </c>
      <c r="D5" s="46" t="s">
        <v>15</v>
      </c>
      <c r="E5" s="46" t="s">
        <v>67</v>
      </c>
      <c r="F5" s="46" t="s">
        <v>68</v>
      </c>
    </row>
    <row r="6" s="63" customFormat="1" ht="22.5" customHeight="1" spans="1:6">
      <c r="A6" s="47" t="s">
        <v>149</v>
      </c>
      <c r="B6" s="28">
        <v>290.28</v>
      </c>
      <c r="C6" s="28">
        <v>366.2982</v>
      </c>
      <c r="D6" s="28" t="s">
        <v>150</v>
      </c>
      <c r="E6" s="28">
        <v>432.621793</v>
      </c>
      <c r="F6" s="28">
        <v>434.907211</v>
      </c>
    </row>
    <row r="7" s="63" customFormat="1" ht="22.5" customHeight="1" spans="1:6">
      <c r="A7" s="47" t="s">
        <v>112</v>
      </c>
      <c r="B7" s="28">
        <v>0</v>
      </c>
      <c r="C7" s="28">
        <v>0</v>
      </c>
      <c r="D7" s="28" t="s">
        <v>151</v>
      </c>
      <c r="E7" s="28">
        <v>7.650714</v>
      </c>
      <c r="F7" s="28">
        <v>8.575201</v>
      </c>
    </row>
    <row r="8" s="63" customFormat="1" ht="22.5" customHeight="1" spans="1:6">
      <c r="A8" s="47" t="s">
        <v>137</v>
      </c>
      <c r="B8" s="28">
        <v>1.25</v>
      </c>
      <c r="C8" s="28">
        <v>9.72</v>
      </c>
      <c r="D8" s="28" t="s">
        <v>152</v>
      </c>
      <c r="E8" s="28">
        <v>0</v>
      </c>
      <c r="F8" s="28">
        <v>0</v>
      </c>
    </row>
    <row r="9" s="63" customFormat="1" ht="22.5" customHeight="1" spans="1:6">
      <c r="A9" s="47" t="s">
        <v>153</v>
      </c>
      <c r="B9" s="28">
        <v>0</v>
      </c>
      <c r="C9" s="28">
        <v>0</v>
      </c>
      <c r="D9" s="28" t="s">
        <v>154</v>
      </c>
      <c r="E9" s="28">
        <v>5.7032</v>
      </c>
      <c r="F9" s="28">
        <v>5.8056</v>
      </c>
    </row>
    <row r="10" s="63" customFormat="1" ht="22.5" customHeight="1" spans="1:6">
      <c r="A10" s="48" t="s">
        <v>140</v>
      </c>
      <c r="B10" s="28">
        <v>0</v>
      </c>
      <c r="C10" s="28">
        <v>0</v>
      </c>
      <c r="D10" s="28" t="s">
        <v>155</v>
      </c>
      <c r="E10" s="28">
        <v>0</v>
      </c>
      <c r="F10" s="28">
        <v>0</v>
      </c>
    </row>
    <row r="11" s="63" customFormat="1" ht="22.5" customHeight="1" spans="1:6">
      <c r="A11" s="53" t="s">
        <v>86</v>
      </c>
      <c r="B11" s="54">
        <f>B6+B7+B8+B9</f>
        <v>291.53</v>
      </c>
      <c r="C11" s="54">
        <f>C6+C7+C8+C9</f>
        <v>376.0182</v>
      </c>
      <c r="D11" s="65" t="s">
        <v>87</v>
      </c>
      <c r="E11" s="54">
        <f>E6+E8+E9+E10</f>
        <v>438.324993</v>
      </c>
      <c r="F11" s="54">
        <f>F6+F8+F9+F10</f>
        <v>440.712811</v>
      </c>
    </row>
    <row r="12" s="63" customFormat="1" ht="22.5" customHeight="1" spans="1:6">
      <c r="A12" s="47" t="s">
        <v>156</v>
      </c>
      <c r="B12" s="55">
        <v>0</v>
      </c>
      <c r="C12" s="55">
        <v>0</v>
      </c>
      <c r="D12" s="66" t="s">
        <v>157</v>
      </c>
      <c r="E12" s="55">
        <v>0</v>
      </c>
      <c r="F12" s="55">
        <v>0</v>
      </c>
    </row>
    <row r="13" s="63" customFormat="1" ht="22.5" customHeight="1" spans="1:6">
      <c r="A13" s="47" t="s">
        <v>92</v>
      </c>
      <c r="B13" s="55">
        <v>0</v>
      </c>
      <c r="C13" s="55">
        <v>0</v>
      </c>
      <c r="D13" s="66" t="s">
        <v>93</v>
      </c>
      <c r="E13" s="28">
        <v>30</v>
      </c>
      <c r="F13" s="28">
        <v>29.028</v>
      </c>
    </row>
    <row r="14" s="63" customFormat="1" ht="22.5" customHeight="1" spans="1:6">
      <c r="A14" s="47" t="s">
        <v>158</v>
      </c>
      <c r="B14" s="61">
        <f t="shared" ref="B14:F14" si="0">B11+B12+B13</f>
        <v>291.53</v>
      </c>
      <c r="C14" s="61">
        <f t="shared" si="0"/>
        <v>376.0182</v>
      </c>
      <c r="D14" s="66" t="s">
        <v>159</v>
      </c>
      <c r="E14" s="61">
        <f>E11+E12+E13</f>
        <v>468.324993</v>
      </c>
      <c r="F14" s="61">
        <f t="shared" si="0"/>
        <v>469.740811</v>
      </c>
    </row>
    <row r="15" s="63" customFormat="1" ht="22.5" customHeight="1" spans="1:6">
      <c r="A15" s="62" t="s">
        <v>119</v>
      </c>
      <c r="B15" s="62" t="s">
        <v>119</v>
      </c>
      <c r="C15" s="62" t="s">
        <v>119</v>
      </c>
      <c r="D15" s="66" t="s">
        <v>160</v>
      </c>
      <c r="E15" s="57">
        <f>B14-E14</f>
        <v>-176.794993</v>
      </c>
      <c r="F15" s="57">
        <f>C14-F14</f>
        <v>-93.722611</v>
      </c>
    </row>
    <row r="16" s="63" customFormat="1" ht="22.5" customHeight="1" spans="1:6">
      <c r="A16" s="47" t="s">
        <v>102</v>
      </c>
      <c r="B16" s="28">
        <v>763.026272</v>
      </c>
      <c r="C16" s="61">
        <f>E16</f>
        <v>586.231279</v>
      </c>
      <c r="D16" s="66" t="s">
        <v>103</v>
      </c>
      <c r="E16" s="57">
        <f>B16+E15</f>
        <v>586.231279</v>
      </c>
      <c r="F16" s="57">
        <f>C16+F15</f>
        <v>492.508668</v>
      </c>
    </row>
    <row r="17" s="63" customFormat="1" ht="22.5" customHeight="1" spans="1:6">
      <c r="A17" s="62" t="s">
        <v>129</v>
      </c>
      <c r="B17" s="61">
        <f t="shared" ref="B17:F17" si="1">B14+B16</f>
        <v>1054.556272</v>
      </c>
      <c r="C17" s="61">
        <f t="shared" si="1"/>
        <v>962.249479</v>
      </c>
      <c r="D17" s="67" t="s">
        <v>129</v>
      </c>
      <c r="E17" s="57">
        <f t="shared" si="1"/>
        <v>1054.556272</v>
      </c>
      <c r="F17" s="57">
        <f t="shared" si="1"/>
        <v>962.249479</v>
      </c>
    </row>
    <row r="18" ht="15" customHeight="1" spans="1:6">
      <c r="A18" s="31"/>
      <c r="B18" s="31"/>
      <c r="C18" s="31"/>
      <c r="D18" s="68"/>
      <c r="E18" s="31"/>
      <c r="F18" s="33"/>
    </row>
  </sheetData>
  <mergeCells count="2">
    <mergeCell ref="A2:F2"/>
    <mergeCell ref="E3:F3"/>
  </mergeCells>
  <printOptions horizontalCentered="1"/>
  <pageMargins left="0.786805555555556" right="0.786805555555556" top="1.18055555555556" bottom="0.786805555555556" header="0.511805555555556" footer="0.511805555555556"/>
  <pageSetup paperSize="9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3"/>
  <sheetViews>
    <sheetView showGridLines="0" showZeros="0" workbookViewId="0">
      <selection activeCell="A2" sqref="A2:F2"/>
    </sheetView>
  </sheetViews>
  <sheetFormatPr defaultColWidth="8" defaultRowHeight="14.25" outlineLevelCol="5"/>
  <cols>
    <col min="1" max="1" width="20.25" style="2"/>
    <col min="2" max="3" width="21" style="2" customWidth="1"/>
    <col min="4" max="4" width="31.375" style="2"/>
    <col min="5" max="6" width="21.625" style="2" customWidth="1"/>
    <col min="7" max="16384" width="8" style="3"/>
  </cols>
  <sheetData>
    <row r="1" spans="1:1">
      <c r="A1" s="2" t="s">
        <v>161</v>
      </c>
    </row>
    <row r="2" ht="35.25" customHeight="1" spans="1:6">
      <c r="A2" s="4" t="s">
        <v>162</v>
      </c>
      <c r="B2" s="4"/>
      <c r="C2" s="4"/>
      <c r="D2" s="4"/>
      <c r="E2" s="4"/>
      <c r="F2" s="4"/>
    </row>
    <row r="3" ht="15" customHeight="1" spans="1:6">
      <c r="A3" s="32"/>
      <c r="B3" s="32"/>
      <c r="C3" s="32"/>
      <c r="D3" s="32"/>
      <c r="E3" s="33"/>
      <c r="F3" s="33"/>
    </row>
    <row r="4" ht="15" customHeight="1" spans="1:6">
      <c r="A4" s="5" t="s">
        <v>13</v>
      </c>
      <c r="B4" s="5"/>
      <c r="C4" s="5"/>
      <c r="D4" s="5"/>
      <c r="E4" s="7"/>
      <c r="F4" s="7" t="s">
        <v>44</v>
      </c>
    </row>
    <row r="5" ht="18.75" customHeight="1" spans="1:6">
      <c r="A5" s="46" t="s">
        <v>15</v>
      </c>
      <c r="B5" s="46" t="s">
        <v>67</v>
      </c>
      <c r="C5" s="46" t="s">
        <v>68</v>
      </c>
      <c r="D5" s="46" t="s">
        <v>15</v>
      </c>
      <c r="E5" s="46" t="s">
        <v>67</v>
      </c>
      <c r="F5" s="46" t="s">
        <v>68</v>
      </c>
    </row>
    <row r="6" ht="18.75" customHeight="1" spans="1:6">
      <c r="A6" s="47" t="s">
        <v>163</v>
      </c>
      <c r="B6" s="28">
        <v>763.390893</v>
      </c>
      <c r="C6" s="28">
        <v>801.582508</v>
      </c>
      <c r="D6" s="28" t="s">
        <v>164</v>
      </c>
      <c r="E6" s="28">
        <v>278.1892</v>
      </c>
      <c r="F6" s="28">
        <v>296.213628</v>
      </c>
    </row>
    <row r="7" ht="18.75" customHeight="1" spans="1:6">
      <c r="A7" s="47" t="s">
        <v>112</v>
      </c>
      <c r="B7" s="28">
        <v>0</v>
      </c>
      <c r="C7" s="28">
        <v>0</v>
      </c>
      <c r="D7" s="28" t="s">
        <v>165</v>
      </c>
      <c r="E7" s="28">
        <v>0</v>
      </c>
      <c r="F7" s="28">
        <v>0</v>
      </c>
    </row>
    <row r="8" ht="18.75" customHeight="1" spans="1:6">
      <c r="A8" s="47" t="s">
        <v>137</v>
      </c>
      <c r="B8" s="28">
        <v>29.541245</v>
      </c>
      <c r="C8" s="28">
        <v>24.519233</v>
      </c>
      <c r="D8" s="28" t="s">
        <v>166</v>
      </c>
      <c r="E8" s="28">
        <v>0</v>
      </c>
      <c r="F8" s="28">
        <v>0</v>
      </c>
    </row>
    <row r="9" ht="18.75" customHeight="1" spans="1:6">
      <c r="A9" s="47" t="s">
        <v>138</v>
      </c>
      <c r="B9" s="28">
        <v>0</v>
      </c>
      <c r="C9" s="28">
        <v>0</v>
      </c>
      <c r="D9" s="28" t="s">
        <v>167</v>
      </c>
      <c r="E9" s="28">
        <v>0</v>
      </c>
      <c r="F9" s="28">
        <v>0</v>
      </c>
    </row>
    <row r="10" ht="18.75" customHeight="1" spans="1:6">
      <c r="A10" s="47" t="s">
        <v>139</v>
      </c>
      <c r="B10" s="28">
        <v>0</v>
      </c>
      <c r="C10" s="28">
        <v>0</v>
      </c>
      <c r="D10" s="28" t="s">
        <v>168</v>
      </c>
      <c r="E10" s="28">
        <v>21.758652</v>
      </c>
      <c r="F10" s="28">
        <v>22.560652</v>
      </c>
    </row>
    <row r="11" ht="18.75" customHeight="1" spans="1:6">
      <c r="A11" s="48" t="s">
        <v>140</v>
      </c>
      <c r="B11" s="28">
        <v>0</v>
      </c>
      <c r="C11" s="28">
        <v>0</v>
      </c>
      <c r="D11" s="28" t="s">
        <v>169</v>
      </c>
      <c r="E11" s="28">
        <v>199.4604</v>
      </c>
      <c r="F11" s="28">
        <v>170</v>
      </c>
    </row>
    <row r="12" ht="18.75" customHeight="1" spans="1:6">
      <c r="A12" s="49" t="s">
        <v>119</v>
      </c>
      <c r="B12" s="28" t="s">
        <v>119</v>
      </c>
      <c r="C12" s="28" t="s">
        <v>119</v>
      </c>
      <c r="D12" s="28" t="s">
        <v>170</v>
      </c>
      <c r="E12" s="28">
        <v>0.7</v>
      </c>
      <c r="F12" s="28">
        <v>0.98</v>
      </c>
    </row>
    <row r="13" ht="18.75" customHeight="1" spans="1:6">
      <c r="A13" s="49" t="s">
        <v>119</v>
      </c>
      <c r="B13" s="28" t="s">
        <v>119</v>
      </c>
      <c r="C13" s="28" t="s">
        <v>119</v>
      </c>
      <c r="D13" s="28" t="s">
        <v>171</v>
      </c>
      <c r="E13" s="28">
        <v>0</v>
      </c>
      <c r="F13" s="28">
        <v>0</v>
      </c>
    </row>
    <row r="14" ht="18.75" customHeight="1" spans="1:6">
      <c r="A14" s="49" t="s">
        <v>119</v>
      </c>
      <c r="B14" s="28" t="s">
        <v>119</v>
      </c>
      <c r="C14" s="28" t="s">
        <v>119</v>
      </c>
      <c r="D14" s="28" t="s">
        <v>172</v>
      </c>
      <c r="E14" s="28">
        <v>79.875</v>
      </c>
      <c r="F14" s="28">
        <v>75.828</v>
      </c>
    </row>
    <row r="15" ht="18.75" customHeight="1" spans="1:6">
      <c r="A15" s="49" t="s">
        <v>119</v>
      </c>
      <c r="B15" s="28" t="s">
        <v>119</v>
      </c>
      <c r="C15" s="28" t="s">
        <v>119</v>
      </c>
      <c r="D15" s="28" t="s">
        <v>173</v>
      </c>
      <c r="E15" s="28">
        <v>79.875</v>
      </c>
      <c r="F15" s="28">
        <v>75.828</v>
      </c>
    </row>
    <row r="16" ht="18.75" customHeight="1" spans="1:6">
      <c r="A16" s="50" t="s">
        <v>119</v>
      </c>
      <c r="B16" s="50" t="s">
        <v>119</v>
      </c>
      <c r="C16" s="50" t="s">
        <v>119</v>
      </c>
      <c r="D16" s="51" t="s">
        <v>174</v>
      </c>
      <c r="E16" s="52">
        <v>0</v>
      </c>
      <c r="F16" s="52">
        <v>0</v>
      </c>
    </row>
    <row r="17" ht="18.75" customHeight="1" spans="1:6">
      <c r="A17" s="53" t="s">
        <v>88</v>
      </c>
      <c r="B17" s="54">
        <f>B6+B7+B8+B9+B10</f>
        <v>792.932138</v>
      </c>
      <c r="C17" s="54">
        <f>C6+C7+C8+C9+C10</f>
        <v>826.101741</v>
      </c>
      <c r="D17" s="53" t="s">
        <v>89</v>
      </c>
      <c r="E17" s="54">
        <f>E6+E7+E8+E9+E10+E11+E12+E13+E14</f>
        <v>579.983252</v>
      </c>
      <c r="F17" s="54">
        <f>F6+F7+F8+F9+F10+F11+F12+F13+F14</f>
        <v>565.58228</v>
      </c>
    </row>
    <row r="18" ht="18.75" customHeight="1" spans="1:6">
      <c r="A18" s="47" t="s">
        <v>141</v>
      </c>
      <c r="B18" s="55">
        <v>0</v>
      </c>
      <c r="C18" s="55">
        <v>0</v>
      </c>
      <c r="D18" s="47" t="s">
        <v>175</v>
      </c>
      <c r="E18" s="55">
        <v>0</v>
      </c>
      <c r="F18" s="55">
        <v>0</v>
      </c>
    </row>
    <row r="19" ht="18.75" customHeight="1" spans="1:6">
      <c r="A19" s="47" t="s">
        <v>94</v>
      </c>
      <c r="B19" s="55">
        <v>0</v>
      </c>
      <c r="C19" s="55">
        <v>0</v>
      </c>
      <c r="D19" s="47" t="s">
        <v>95</v>
      </c>
      <c r="E19" s="28">
        <v>245</v>
      </c>
      <c r="F19" s="28">
        <v>245</v>
      </c>
    </row>
    <row r="20" ht="18.75" customHeight="1" spans="1:6">
      <c r="A20" s="47" t="s">
        <v>144</v>
      </c>
      <c r="B20" s="56">
        <f t="shared" ref="B20:F20" si="0">B17+B18+B19</f>
        <v>792.932138</v>
      </c>
      <c r="C20" s="56">
        <f t="shared" si="0"/>
        <v>826.101741</v>
      </c>
      <c r="D20" s="47" t="s">
        <v>176</v>
      </c>
      <c r="E20" s="57">
        <f t="shared" si="0"/>
        <v>824.983252</v>
      </c>
      <c r="F20" s="57">
        <f t="shared" si="0"/>
        <v>810.58228</v>
      </c>
    </row>
    <row r="21" ht="18.75" customHeight="1" spans="1:6">
      <c r="A21" s="58" t="s">
        <v>119</v>
      </c>
      <c r="B21" s="59" t="s">
        <v>119</v>
      </c>
      <c r="C21" s="60" t="s">
        <v>119</v>
      </c>
      <c r="D21" s="47" t="s">
        <v>177</v>
      </c>
      <c r="E21" s="57">
        <f>B20-E20</f>
        <v>-32.051114</v>
      </c>
      <c r="F21" s="57">
        <f>C20-F20</f>
        <v>15.519461</v>
      </c>
    </row>
    <row r="22" ht="18.75" customHeight="1" spans="1:6">
      <c r="A22" s="47" t="s">
        <v>104</v>
      </c>
      <c r="B22" s="28">
        <v>2091.632272</v>
      </c>
      <c r="C22" s="61">
        <f>E22</f>
        <v>2059.581158</v>
      </c>
      <c r="D22" s="47" t="s">
        <v>105</v>
      </c>
      <c r="E22" s="57">
        <f>B22+E21</f>
        <v>2059.581158</v>
      </c>
      <c r="F22" s="57">
        <f>C22+F21</f>
        <v>2075.100619</v>
      </c>
    </row>
    <row r="23" ht="18.75" customHeight="1" spans="1:6">
      <c r="A23" s="62" t="s">
        <v>129</v>
      </c>
      <c r="B23" s="61">
        <f t="shared" ref="B23:F23" si="1">B20+B22</f>
        <v>2884.56441</v>
      </c>
      <c r="C23" s="61">
        <f t="shared" si="1"/>
        <v>2885.682899</v>
      </c>
      <c r="D23" s="62" t="s">
        <v>129</v>
      </c>
      <c r="E23" s="61">
        <f t="shared" si="1"/>
        <v>2884.56441</v>
      </c>
      <c r="F23" s="61">
        <f t="shared" si="1"/>
        <v>2885.682899</v>
      </c>
    </row>
  </sheetData>
  <mergeCells count="2">
    <mergeCell ref="A2:F2"/>
    <mergeCell ref="E3:F3"/>
  </mergeCells>
  <printOptions horizontalCentered="1"/>
  <pageMargins left="0.393055555555556" right="0.393055555555556" top="1.18055555555556" bottom="1.18055555555556" header="0.511805555555556" footer="0.511805555555556"/>
  <pageSetup paperSize="9" scale="96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目录</vt:lpstr>
      <vt:lpstr>2020预计执行</vt:lpstr>
      <vt:lpstr>预算总表</vt:lpstr>
      <vt:lpstr>收支草案</vt:lpstr>
      <vt:lpstr>居民养老</vt:lpstr>
      <vt:lpstr>机关养老</vt:lpstr>
      <vt:lpstr>工伤</vt:lpstr>
      <vt:lpstr>失业</vt:lpstr>
      <vt:lpstr>养老基础资料表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黄金荣</cp:lastModifiedBy>
  <dcterms:created xsi:type="dcterms:W3CDTF">2019-12-03T17:37:00Z</dcterms:created>
  <cp:lastPrinted>2019-12-08T07:56:00Z</cp:lastPrinted>
  <dcterms:modified xsi:type="dcterms:W3CDTF">2021-01-09T11:35:02Z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2052-11.1.0.8370</vt:lpwstr>
  </property>
</Properties>
</file>