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tabRatio="878" activeTab="2"/>
  </bookViews>
  <sheets>
    <sheet name="封面" sheetId="1" r:id="rId1"/>
    <sheet name="目录" sheetId="3" r:id="rId2"/>
    <sheet name="2019预计执行" sheetId="15" r:id="rId3"/>
    <sheet name="预算总表" sheetId="4" r:id="rId4"/>
    <sheet name="收支草案" sheetId="16" r:id="rId5"/>
    <sheet name="企业养老" sheetId="5" r:id="rId6"/>
    <sheet name="居民养老" sheetId="6" r:id="rId7"/>
    <sheet name="机关养老" sheetId="7" r:id="rId8"/>
    <sheet name="工伤" sheetId="10" r:id="rId9"/>
    <sheet name="失业" sheetId="11" r:id="rId10"/>
    <sheet name="养老基础资料表" sheetId="12" r:id="rId11"/>
    <sheet name="失业工伤基础资料表" sheetId="14" r:id="rId12"/>
  </sheets>
  <calcPr calcId="144525" iterate="1" iterateCount="100" iterateDelta="0.001"/>
</workbook>
</file>

<file path=xl/sharedStrings.xml><?xml version="1.0" encoding="utf-8"?>
<sst xmlns="http://schemas.openxmlformats.org/spreadsheetml/2006/main" count="494" uniqueCount="267">
  <si>
    <t>彭阳县2019年社会保险基金预计执行情况和
2020年社会保险基金预算（草案）安排情况表格</t>
  </si>
  <si>
    <t>目      录</t>
  </si>
  <si>
    <t>表4-1　2019年社会保险基金预计执行总表.................................</t>
  </si>
  <si>
    <t>表4-2　2020年社会保险基金预算总表.....................................</t>
  </si>
  <si>
    <t>表4-3　2020年社会保险基金预算收支草案表...............................</t>
  </si>
  <si>
    <t>表4-4　2020年企业职工基本养老保险基金预算表...........................</t>
  </si>
  <si>
    <t>表4-5　2020年城乡居民基本养老保险基金预算表.................................</t>
  </si>
  <si>
    <t>表4-6　2020年机关事业单位基本养老保险基金预算表.............................</t>
  </si>
  <si>
    <t>表4-7　2020年工伤保险基金预算表.............................................</t>
  </si>
  <si>
    <t>表4-8　2020年失业保险基金预算表.................................</t>
  </si>
  <si>
    <t>附01表　2020年基本养老保险基础资料表........................................</t>
  </si>
  <si>
    <t>附02表　2020年失业保险、工伤保险基础资料表........................</t>
  </si>
  <si>
    <t>表4-1</t>
  </si>
  <si>
    <r>
      <rPr>
        <sz val="20"/>
        <color indexed="8"/>
        <rFont val="方正小标宋简体"/>
        <charset val="134"/>
      </rPr>
      <t>201</t>
    </r>
    <r>
      <rPr>
        <sz val="20"/>
        <color indexed="8"/>
        <rFont val="方正小标宋简体"/>
        <charset val="134"/>
      </rPr>
      <t>9</t>
    </r>
    <r>
      <rPr>
        <sz val="20"/>
        <color indexed="8"/>
        <rFont val="方正小标宋简体"/>
        <charset val="134"/>
      </rPr>
      <t>年社会保险基金预计执行总表</t>
    </r>
  </si>
  <si>
    <t>彭阳县</t>
  </si>
  <si>
    <t>单位：万元</t>
  </si>
  <si>
    <t>项        目</t>
  </si>
  <si>
    <t>合计</t>
  </si>
  <si>
    <t>企业职工基本养老保险基金</t>
  </si>
  <si>
    <t>城乡居民基本养老保险基金</t>
  </si>
  <si>
    <t>机关事业单位基本养老保险基金</t>
  </si>
  <si>
    <t>职工基本医疗保险基金</t>
  </si>
  <si>
    <t>城乡居民基本医疗保险基金</t>
  </si>
  <si>
    <t>工伤保险基金</t>
  </si>
  <si>
    <t>失业保险基金</t>
  </si>
  <si>
    <t>一、上年结余</t>
  </si>
  <si>
    <t>二、收入</t>
  </si>
  <si>
    <t xml:space="preserve">     1、保险费收入</t>
  </si>
  <si>
    <t xml:space="preserve">     2、利息收入</t>
  </si>
  <si>
    <t xml:space="preserve">     3、财政补贴收入</t>
  </si>
  <si>
    <t xml:space="preserve">     4、委托投资收益</t>
  </si>
  <si>
    <t xml:space="preserve">     5、其他收入</t>
  </si>
  <si>
    <t xml:space="preserve">     6、转移收入</t>
  </si>
  <si>
    <t xml:space="preserve">     7、中央调剂资金收入（省级专用）</t>
  </si>
  <si>
    <t xml:space="preserve">     8、中央调剂基金收入（中央专用)</t>
  </si>
  <si>
    <t xml:space="preserve">     9、上级补助收入</t>
  </si>
  <si>
    <t>三、支出</t>
  </si>
  <si>
    <t xml:space="preserve">     1、社会保险待遇支出</t>
  </si>
  <si>
    <t xml:space="preserve">     2、其他支出</t>
  </si>
  <si>
    <t xml:space="preserve">     3、转移支出</t>
  </si>
  <si>
    <t xml:space="preserve">     4、中央调剂基金支出（中央专用）</t>
  </si>
  <si>
    <t xml:space="preserve">     5、中央调剂资金支出（省级专用）</t>
  </si>
  <si>
    <t xml:space="preserve">     6、稳定岗位补贴支出</t>
  </si>
  <si>
    <t xml:space="preserve">     7、上解上级支出</t>
  </si>
  <si>
    <t>三、本年收支结余</t>
  </si>
  <si>
    <t>四、年末滚存结余</t>
  </si>
  <si>
    <t>表4-2</t>
  </si>
  <si>
    <t>2020年社会保险基金预算总表</t>
  </si>
  <si>
    <t>单位：元</t>
  </si>
  <si>
    <t>企业职工基本
养老保险基金</t>
  </si>
  <si>
    <t>城乡居民基本
养老保险基金</t>
  </si>
  <si>
    <t>职工基本医疗保险(含生育保险)基金</t>
  </si>
  <si>
    <t>城乡居民基本
医疗保险基金</t>
  </si>
  <si>
    <t>上年结余</t>
  </si>
  <si>
    <t>一、收入</t>
  </si>
  <si>
    <t xml:space="preserve">    其中:1.社会保险费收入</t>
  </si>
  <si>
    <t xml:space="preserve">         2.利息收入</t>
  </si>
  <si>
    <t xml:space="preserve">         3.财政补贴收入</t>
  </si>
  <si>
    <t xml:space="preserve">         4.委托投资收益</t>
  </si>
  <si>
    <t xml:space="preserve">         5.其他收入</t>
  </si>
  <si>
    <t xml:space="preserve">         6.转移收入</t>
  </si>
  <si>
    <t xml:space="preserve">         7.中央调剂资金收入（省级专用）</t>
  </si>
  <si>
    <t xml:space="preserve">         8.中央调剂基金收入（中央专用)</t>
  </si>
  <si>
    <t xml:space="preserve">         9、上级补助收入</t>
  </si>
  <si>
    <t>二、支出</t>
  </si>
  <si>
    <t xml:space="preserve">    其中:1.社会保险待遇支出</t>
  </si>
  <si>
    <t xml:space="preserve">         2.其他支出</t>
  </si>
  <si>
    <t xml:space="preserve">         3.转移支出</t>
  </si>
  <si>
    <t xml:space="preserve">         4.中央调剂基金支出（中央专用）</t>
  </si>
  <si>
    <t xml:space="preserve">         5.中央调剂资金支出（省级专用）</t>
  </si>
  <si>
    <t xml:space="preserve">         6、稳定岗位补贴支出</t>
  </si>
  <si>
    <t xml:space="preserve">         7、上解上级支出</t>
  </si>
  <si>
    <t>表4-3</t>
  </si>
  <si>
    <t>2020年社会保险基金预算收支草案表</t>
  </si>
  <si>
    <t>收        入</t>
  </si>
  <si>
    <t>支        出</t>
  </si>
  <si>
    <t>项     目</t>
  </si>
  <si>
    <t>2019年执行数</t>
  </si>
  <si>
    <t>2020年预算数</t>
  </si>
  <si>
    <t>项      目</t>
  </si>
  <si>
    <t>一、企业职工基本养老保险基金收入</t>
  </si>
  <si>
    <t>一、企业职工基本养老保险基金支出</t>
  </si>
  <si>
    <t>二、城乡居民基本养老保险基金收入</t>
  </si>
  <si>
    <t>五、城乡居民基本养老保险基金支出</t>
  </si>
  <si>
    <t>三、机关事业单位基本养老保险基金收入</t>
  </si>
  <si>
    <t>二、机关事业单位基本养老保险基金支出</t>
  </si>
  <si>
    <t>四、工伤保险基金收入</t>
  </si>
  <si>
    <t>四、工伤保险基金支出</t>
  </si>
  <si>
    <t>五、失业保险基金收入</t>
  </si>
  <si>
    <t>五、失业保险基金支出</t>
  </si>
  <si>
    <t>社会保险基金预算收入合计</t>
  </si>
  <si>
    <t>社会保险基金预算支出合计</t>
  </si>
  <si>
    <t xml:space="preserve">        上年结余</t>
  </si>
  <si>
    <t xml:space="preserve">        上解上级支出</t>
  </si>
  <si>
    <t xml:space="preserve">        上级补助收入</t>
  </si>
  <si>
    <t xml:space="preserve">        年终结余</t>
  </si>
  <si>
    <t>社会保险基金预算收入总计</t>
  </si>
  <si>
    <t>社会保险基金预算支出总计</t>
  </si>
  <si>
    <t>七、本年收入小计</t>
  </si>
  <si>
    <t>六、本年支出小计</t>
  </si>
  <si>
    <t>八、本年收入小计</t>
  </si>
  <si>
    <t>四、本年支出小计</t>
  </si>
  <si>
    <t>五、本年收入小计</t>
  </si>
  <si>
    <t>五、本年支出小计</t>
  </si>
  <si>
    <t>六、本年收入小计</t>
  </si>
  <si>
    <t>十、本年支出小计</t>
  </si>
  <si>
    <t>八、上级补助收入</t>
  </si>
  <si>
    <t>七、补助下级支出</t>
  </si>
  <si>
    <t>七、下级上解收入</t>
  </si>
  <si>
    <t>七、上解上级支出</t>
  </si>
  <si>
    <t>八、下级上解收入</t>
  </si>
  <si>
    <t>十二、上解上级支出</t>
  </si>
  <si>
    <t>九、下级上解收入</t>
  </si>
  <si>
    <t>八、上解上级支出</t>
  </si>
  <si>
    <t>十一、上年结余</t>
  </si>
  <si>
    <t>十一、年末滚存结余</t>
  </si>
  <si>
    <t>十二、上年结余</t>
  </si>
  <si>
    <t>九、年末滚存结余</t>
  </si>
  <si>
    <t>九、上年结余</t>
  </si>
  <si>
    <t>十、年末滚存结余</t>
  </si>
  <si>
    <t>十、上年结余</t>
  </si>
  <si>
    <t>十五、年末滚存结余</t>
  </si>
  <si>
    <t>表4-4</t>
  </si>
  <si>
    <t>2020年企业职工基本养老保险基金预算表</t>
  </si>
  <si>
    <t>一、基本养老保险费收入</t>
  </si>
  <si>
    <t>一、基本养老金支出</t>
  </si>
  <si>
    <t>二、利息收入</t>
  </si>
  <si>
    <t xml:space="preserve">    其中：离休金支出</t>
  </si>
  <si>
    <t>三、财政补贴收入</t>
  </si>
  <si>
    <t>二、医疗补助金支出</t>
  </si>
  <si>
    <t xml:space="preserve">    其中：地方财政补贴</t>
  </si>
  <si>
    <t>三、丧葬补助金和抚恤金支出</t>
  </si>
  <si>
    <t>四、委托投资收益</t>
  </si>
  <si>
    <t>五、其他收入</t>
  </si>
  <si>
    <t>四、其他支出</t>
  </si>
  <si>
    <t xml:space="preserve">    其中：滞纳金</t>
  </si>
  <si>
    <t>六、转移收入</t>
  </si>
  <si>
    <t>五、转移支出</t>
  </si>
  <si>
    <t xml:space="preserve">    其中：中央调剂资金收入(省级专用)</t>
  </si>
  <si>
    <t xml:space="preserve">    其中：中央调剂基金支出(中央专用)</t>
  </si>
  <si>
    <t xml:space="preserve">    其中：中央调剂基金收入(中央专用)</t>
  </si>
  <si>
    <t xml:space="preserve">    其中：中央调剂资金支出(省级专用)</t>
  </si>
  <si>
    <t>十、本年收入合计</t>
  </si>
  <si>
    <t>九、本年支出合计</t>
  </si>
  <si>
    <t>十、本年收支结余</t>
  </si>
  <si>
    <t>总        计</t>
  </si>
  <si>
    <t>表4-5</t>
  </si>
  <si>
    <t>2020年城乡居民基本养老保险基金预算表</t>
  </si>
  <si>
    <t>一、个人缴费收入</t>
  </si>
  <si>
    <t>一、基础养老金支出</t>
  </si>
  <si>
    <t xml:space="preserve">    其中：财政对困难人员代缴收入</t>
  </si>
  <si>
    <t>二、个人账户养老金支出</t>
  </si>
  <si>
    <t>二、集体补助收入</t>
  </si>
  <si>
    <t>三、丧葬补助金支出</t>
  </si>
  <si>
    <t>三、利息收入</t>
  </si>
  <si>
    <t>四、财政补贴收入</t>
  </si>
  <si>
    <t xml:space="preserve">    其中：财政对基础养老金的补贴</t>
  </si>
  <si>
    <t xml:space="preserve">          财政对个人缴费的补贴</t>
  </si>
  <si>
    <t>五、委托投资收益</t>
  </si>
  <si>
    <t>六、其他收入</t>
  </si>
  <si>
    <t>七、转移收入</t>
  </si>
  <si>
    <t>九、上级补助收入</t>
  </si>
  <si>
    <t>十、下级上解收入</t>
  </si>
  <si>
    <t>十一、本年收入合计</t>
  </si>
  <si>
    <t>表4-6</t>
  </si>
  <si>
    <t>2020年机关事业单位基本养老保险基金预算表</t>
  </si>
  <si>
    <t xml:space="preserve">  其中：2019年当年数</t>
  </si>
  <si>
    <t>二、其他支出</t>
  </si>
  <si>
    <t>三、转移支出</t>
  </si>
  <si>
    <t>五、补助下级支出</t>
  </si>
  <si>
    <t>六、上解上级支出</t>
  </si>
  <si>
    <t>七、本年支出合计</t>
  </si>
  <si>
    <t>八、本年收支结余</t>
  </si>
  <si>
    <t>×</t>
  </si>
  <si>
    <t>表4-7</t>
  </si>
  <si>
    <t>2020年工伤保险基金预算表</t>
  </si>
  <si>
    <t>项目</t>
  </si>
  <si>
    <t>一、工伤保险费收入</t>
  </si>
  <si>
    <t>一、工伤保险待遇支出</t>
  </si>
  <si>
    <t>　　其中：医疗待遇支出</t>
  </si>
  <si>
    <t>二、劳动能力鉴定支出</t>
  </si>
  <si>
    <t>三、工伤预防费用支出</t>
  </si>
  <si>
    <t>四、其他收入</t>
  </si>
  <si>
    <t>六、上级补助收入</t>
  </si>
  <si>
    <t>六、补助下级支出</t>
  </si>
  <si>
    <t>八、本年收入合计</t>
  </si>
  <si>
    <t>八、本年支出合计</t>
  </si>
  <si>
    <t>九、本年收支结余</t>
  </si>
  <si>
    <t>表4-10</t>
  </si>
  <si>
    <t>2020年失业保险基金预算表</t>
  </si>
  <si>
    <t>一、失业保险费收入</t>
  </si>
  <si>
    <t>一、失业保险金支出</t>
  </si>
  <si>
    <t xml:space="preserve">二、基本医疗保险费支出 </t>
  </si>
  <si>
    <t>四、职业培训和职业介绍补贴支出</t>
  </si>
  <si>
    <t>五、稳定岗位补贴支出</t>
  </si>
  <si>
    <t>六、技能提升补贴支出</t>
  </si>
  <si>
    <t>七、其他费用支出</t>
  </si>
  <si>
    <t>八、其他支出</t>
  </si>
  <si>
    <t>五、转移收入</t>
  </si>
  <si>
    <t>九、转移支出</t>
  </si>
  <si>
    <t>七、上级补助收入</t>
  </si>
  <si>
    <t>十一、补助下级支出</t>
  </si>
  <si>
    <t>九、本年收入合计</t>
  </si>
  <si>
    <t>十三、本年支出合计</t>
  </si>
  <si>
    <t>十四、本年收支结余</t>
  </si>
  <si>
    <t>附01表</t>
  </si>
  <si>
    <t>2020年基本养老保险基础资料表</t>
  </si>
  <si>
    <t>社预附01表</t>
  </si>
  <si>
    <t>单位</t>
  </si>
  <si>
    <t>一、企业职工基本养老保险</t>
  </si>
  <si>
    <t xml:space="preserve">     2.欠费情况</t>
  </si>
  <si>
    <t xml:space="preserve">   (一)参保人数</t>
  </si>
  <si>
    <t>人</t>
  </si>
  <si>
    <t xml:space="preserve">       (1)上年末累计欠费</t>
  </si>
  <si>
    <t>万元</t>
  </si>
  <si>
    <t>　     1.在职职工</t>
  </si>
  <si>
    <t xml:space="preserve">       (2)本年补缴以前年度欠费</t>
  </si>
  <si>
    <t xml:space="preserve">         其中：个人身份参保</t>
  </si>
  <si>
    <t xml:space="preserve">       (3)本年新增欠费</t>
  </si>
  <si>
    <t>　   　2.离休人员</t>
  </si>
  <si>
    <t xml:space="preserve">       (4)年末累计欠费</t>
  </si>
  <si>
    <t xml:space="preserve">       3.退休、退职人员</t>
  </si>
  <si>
    <t xml:space="preserve">     3.本年预缴以后年度基本养老保险费</t>
  </si>
  <si>
    <t xml:space="preserve">        (1)当年新增退休退职人员</t>
  </si>
  <si>
    <t xml:space="preserve">     4.一次性补缴以前年度基本养老保险费</t>
  </si>
  <si>
    <t xml:space="preserve"> 　     (2)当年死亡退休退职人员</t>
  </si>
  <si>
    <t>二、城乡居民基本养老保险</t>
  </si>
  <si>
    <t xml:space="preserve">   (二)缴费人数</t>
  </si>
  <si>
    <t xml:space="preserve">   (一)16－59周岁参保缴费人数</t>
  </si>
  <si>
    <t xml:space="preserve">       其中：个人身份缴费</t>
  </si>
  <si>
    <t xml:space="preserve">   (二)实际领取待遇人员</t>
  </si>
  <si>
    <t xml:space="preserve">   (三)缴费基数总额</t>
  </si>
  <si>
    <t>三、机关事业单位基本养老保险</t>
  </si>
  <si>
    <t>　　   1.单位</t>
  </si>
  <si>
    <t>　   　2.个人</t>
  </si>
  <si>
    <t>　      1.在职职工</t>
  </si>
  <si>
    <t xml:space="preserve">         其中：个人身份缴费基数总额</t>
  </si>
  <si>
    <t>　    　2.退休、退职人员</t>
  </si>
  <si>
    <t xml:space="preserve">   (四)缴费率</t>
  </si>
  <si>
    <t>%</t>
  </si>
  <si>
    <t xml:space="preserve">       1.单位缴费费率</t>
  </si>
  <si>
    <t xml:space="preserve">       2.职工个人缴费费率</t>
  </si>
  <si>
    <t xml:space="preserve">   　　1.单位</t>
  </si>
  <si>
    <t xml:space="preserve">       3.以个人身份参保缴费费率</t>
  </si>
  <si>
    <t xml:space="preserve">   (五)人均缴费工资基数</t>
  </si>
  <si>
    <t>元/年</t>
  </si>
  <si>
    <t xml:space="preserve">   (六)保险费缴纳情况</t>
  </si>
  <si>
    <t xml:space="preserve">       1.缴纳当年基本养老保险费</t>
  </si>
  <si>
    <t>元</t>
  </si>
  <si>
    <t>四、统筹地区职工平均工资</t>
  </si>
  <si>
    <t>附02表</t>
  </si>
  <si>
    <t>2020年失业保险、工伤保险基础资料表</t>
  </si>
  <si>
    <t>社预附03表</t>
  </si>
  <si>
    <t>一、失业保险</t>
  </si>
  <si>
    <t xml:space="preserve">   (九)享受技能提升补贴人数</t>
  </si>
  <si>
    <t>二、工伤保险</t>
  </si>
  <si>
    <t xml:space="preserve">   (二)实际缴费人数</t>
  </si>
  <si>
    <t xml:space="preserve">       1.单位</t>
  </si>
  <si>
    <t xml:space="preserve">       2.个人</t>
  </si>
  <si>
    <t xml:space="preserve">   (四)缴费费率</t>
  </si>
  <si>
    <t xml:space="preserve">   (六)缴纳当年工伤保险费</t>
  </si>
  <si>
    <t xml:space="preserve">   (六)全年领取失业保险金人数</t>
  </si>
  <si>
    <t xml:space="preserve">       其中：按缴费基数缴纳的工伤保险费</t>
  </si>
  <si>
    <t xml:space="preserve">   (七)代缴医疗保险人月数</t>
  </si>
  <si>
    <t>人月</t>
  </si>
  <si>
    <t xml:space="preserve">   (七)享受工伤保险待遇全年累计人数</t>
  </si>
  <si>
    <t xml:space="preserve">   (八)享受稳定岗位补贴企
       业参加失业保险人数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</si>
</sst>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;\-#,##0.00"/>
    <numFmt numFmtId="177" formatCode="#,##0.00_ ;\-#,##0.00;;"/>
    <numFmt numFmtId="178" formatCode="#,##0_ ;\-#,##0;;"/>
    <numFmt numFmtId="179" formatCode="#,##0.00_);[Red]\(#,##0.00\)"/>
  </numFmts>
  <fonts count="42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20"/>
      <name val="宋体"/>
      <charset val="134"/>
    </font>
    <font>
      <b/>
      <sz val="16"/>
      <color indexed="8"/>
      <name val="华文中宋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2"/>
      <color indexed="8"/>
      <name val="Arial Narrow"/>
      <charset val="1"/>
    </font>
    <font>
      <sz val="20"/>
      <color indexed="8"/>
      <name val="方正小标宋简体"/>
      <charset val="134"/>
    </font>
    <font>
      <sz val="12"/>
      <color indexed="8"/>
      <name val="Arial Narrow"/>
      <charset val="134"/>
    </font>
    <font>
      <sz val="10"/>
      <color indexed="8"/>
      <name val="宋体"/>
      <charset val="134"/>
    </font>
    <font>
      <sz val="18"/>
      <color indexed="8"/>
      <name val="华文中宋"/>
      <charset val="134"/>
    </font>
    <font>
      <sz val="29"/>
      <color indexed="8"/>
      <name val="宋体"/>
      <charset val="134"/>
    </font>
    <font>
      <sz val="10"/>
      <name val="宋体"/>
      <charset val="134"/>
    </font>
    <font>
      <sz val="27"/>
      <color indexed="8"/>
      <name val="宋体"/>
      <charset val="134"/>
    </font>
    <font>
      <sz val="24"/>
      <color indexed="8"/>
      <name val="宋体"/>
      <charset val="134"/>
    </font>
    <font>
      <b/>
      <sz val="7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2">
    <xf numFmtId="0" fontId="0" fillId="0" borderId="0"/>
    <xf numFmtId="42" fontId="0" fillId="0" borderId="0" applyFon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7" fillId="27" borderId="3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0"/>
    <xf numFmtId="0" fontId="0" fillId="26" borderId="40" applyNumberFormat="0" applyFont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0" borderId="0"/>
    <xf numFmtId="0" fontId="33" fillId="0" borderId="38" applyNumberFormat="0" applyFill="0" applyAlignment="0" applyProtection="0">
      <alignment vertical="center"/>
    </xf>
    <xf numFmtId="0" fontId="39" fillId="0" borderId="38" applyNumberFormat="0" applyFill="0" applyAlignment="0" applyProtection="0">
      <alignment vertical="center"/>
    </xf>
    <xf numFmtId="43" fontId="1" fillId="0" borderId="0" applyFont="0" applyFill="0" applyBorder="0" applyAlignment="0" applyProtection="0"/>
    <xf numFmtId="0" fontId="23" fillId="17" borderId="0" applyNumberFormat="0" applyBorder="0" applyAlignment="0" applyProtection="0">
      <alignment vertical="center"/>
    </xf>
    <xf numFmtId="0" fontId="27" fillId="0" borderId="42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7" borderId="35" applyNumberFormat="0" applyAlignment="0" applyProtection="0">
      <alignment vertical="center"/>
    </xf>
    <xf numFmtId="0" fontId="34" fillId="7" borderId="39" applyNumberFormat="0" applyAlignment="0" applyProtection="0">
      <alignment vertical="center"/>
    </xf>
    <xf numFmtId="0" fontId="30" fillId="14" borderId="36" applyNumberFormat="0" applyAlignment="0" applyProtection="0">
      <alignment vertical="center"/>
    </xf>
    <xf numFmtId="0" fontId="18" fillId="0" borderId="0"/>
    <xf numFmtId="0" fontId="26" fillId="34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32" fillId="0" borderId="37" applyNumberFormat="0" applyFill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18" fillId="0" borderId="0"/>
    <xf numFmtId="0" fontId="26" fillId="20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" fillId="0" borderId="0"/>
    <xf numFmtId="0" fontId="22" fillId="0" borderId="0"/>
    <xf numFmtId="0" fontId="26" fillId="9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0" borderId="0"/>
    <xf numFmtId="0" fontId="26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0" borderId="0"/>
    <xf numFmtId="0" fontId="18" fillId="0" borderId="0"/>
    <xf numFmtId="0" fontId="1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4">
    <xf numFmtId="0" fontId="0" fillId="0" borderId="0" xfId="0"/>
    <xf numFmtId="0" fontId="1" fillId="2" borderId="0" xfId="57" applyFont="1" applyFill="1" applyBorder="1"/>
    <xf numFmtId="0" fontId="0" fillId="2" borderId="0" xfId="0" applyFill="1"/>
    <xf numFmtId="0" fontId="2" fillId="2" borderId="0" xfId="57" applyFont="1" applyFill="1" applyBorder="1" applyAlignment="1">
      <alignment horizontal="center" vertical="center"/>
    </xf>
    <xf numFmtId="0" fontId="3" fillId="2" borderId="1" xfId="57" applyFont="1" applyFill="1" applyBorder="1" applyAlignment="1">
      <alignment vertical="center"/>
    </xf>
    <xf numFmtId="0" fontId="3" fillId="2" borderId="1" xfId="57" applyFont="1" applyFill="1" applyBorder="1" applyAlignment="1">
      <alignment horizontal="center" vertical="center"/>
    </xf>
    <xf numFmtId="0" fontId="3" fillId="2" borderId="1" xfId="57" applyFont="1" applyFill="1" applyBorder="1" applyAlignment="1">
      <alignment horizontal="right" vertical="center"/>
    </xf>
    <xf numFmtId="0" fontId="3" fillId="2" borderId="2" xfId="57" applyFont="1" applyFill="1" applyBorder="1" applyAlignment="1">
      <alignment horizontal="center" vertical="center"/>
    </xf>
    <xf numFmtId="0" fontId="3" fillId="2" borderId="3" xfId="57" applyFont="1" applyFill="1" applyBorder="1" applyAlignment="1">
      <alignment horizontal="center" vertical="center"/>
    </xf>
    <xf numFmtId="0" fontId="3" fillId="2" borderId="2" xfId="57" applyFont="1" applyFill="1" applyBorder="1" applyAlignment="1">
      <alignment vertical="center"/>
    </xf>
    <xf numFmtId="0" fontId="3" fillId="2" borderId="4" xfId="57" applyFont="1" applyFill="1" applyBorder="1" applyAlignment="1">
      <alignment horizontal="center" vertical="center"/>
    </xf>
    <xf numFmtId="178" fontId="3" fillId="2" borderId="2" xfId="57" applyNumberFormat="1" applyFont="1" applyFill="1" applyBorder="1" applyAlignment="1">
      <alignment horizontal="right" vertical="center"/>
    </xf>
    <xf numFmtId="0" fontId="3" fillId="2" borderId="5" xfId="57" applyFont="1" applyFill="1" applyBorder="1" applyAlignment="1">
      <alignment vertical="center" wrapText="1"/>
    </xf>
    <xf numFmtId="0" fontId="3" fillId="2" borderId="5" xfId="57" applyFont="1" applyFill="1" applyBorder="1" applyAlignment="1">
      <alignment horizontal="center" vertical="center"/>
    </xf>
    <xf numFmtId="0" fontId="3" fillId="2" borderId="5" xfId="57" applyFont="1" applyFill="1" applyBorder="1" applyAlignment="1">
      <alignment vertical="center"/>
    </xf>
    <xf numFmtId="177" fontId="3" fillId="2" borderId="2" xfId="57" applyNumberFormat="1" applyFont="1" applyFill="1" applyBorder="1" applyAlignment="1">
      <alignment horizontal="center" vertical="center"/>
    </xf>
    <xf numFmtId="0" fontId="3" fillId="2" borderId="6" xfId="57" applyFont="1" applyFill="1" applyBorder="1" applyAlignment="1">
      <alignment vertical="center"/>
    </xf>
    <xf numFmtId="0" fontId="3" fillId="2" borderId="7" xfId="57" applyFont="1" applyFill="1" applyBorder="1" applyAlignment="1">
      <alignment horizontal="center" vertical="center"/>
    </xf>
    <xf numFmtId="178" fontId="3" fillId="2" borderId="5" xfId="57" applyNumberFormat="1" applyFont="1" applyFill="1" applyBorder="1" applyAlignment="1">
      <alignment horizontal="right" vertical="center"/>
    </xf>
    <xf numFmtId="178" fontId="3" fillId="2" borderId="8" xfId="57" applyNumberFormat="1" applyFont="1" applyFill="1" applyBorder="1" applyAlignment="1">
      <alignment horizontal="right" vertical="center"/>
    </xf>
    <xf numFmtId="0" fontId="3" fillId="2" borderId="9" xfId="57" applyFont="1" applyFill="1" applyBorder="1" applyAlignment="1">
      <alignment vertical="center" wrapText="1"/>
    </xf>
    <xf numFmtId="0" fontId="3" fillId="2" borderId="9" xfId="57" applyFont="1" applyFill="1" applyBorder="1" applyAlignment="1">
      <alignment horizontal="center" vertical="center"/>
    </xf>
    <xf numFmtId="0" fontId="3" fillId="2" borderId="9" xfId="57" applyFont="1" applyFill="1" applyBorder="1" applyAlignment="1">
      <alignment vertical="center"/>
    </xf>
    <xf numFmtId="0" fontId="3" fillId="2" borderId="2" xfId="57" applyFont="1" applyFill="1" applyBorder="1" applyAlignment="1">
      <alignment vertical="center" wrapText="1"/>
    </xf>
    <xf numFmtId="177" fontId="3" fillId="2" borderId="2" xfId="57" applyNumberFormat="1" applyFont="1" applyFill="1" applyBorder="1" applyAlignment="1">
      <alignment horizontal="right" vertical="center"/>
    </xf>
    <xf numFmtId="0" fontId="3" fillId="2" borderId="2" xfId="57" applyFont="1" applyFill="1" applyBorder="1" applyAlignment="1">
      <alignment horizontal="left" vertical="center"/>
    </xf>
    <xf numFmtId="177" fontId="3" fillId="2" borderId="5" xfId="57" applyNumberFormat="1" applyFont="1" applyFill="1" applyBorder="1" applyAlignment="1">
      <alignment horizontal="right" vertical="center"/>
    </xf>
    <xf numFmtId="0" fontId="3" fillId="2" borderId="5" xfId="57" applyFont="1" applyFill="1" applyBorder="1" applyAlignment="1">
      <alignment horizontal="left" vertical="center"/>
    </xf>
    <xf numFmtId="0" fontId="3" fillId="2" borderId="6" xfId="57" applyFont="1" applyFill="1" applyBorder="1" applyAlignment="1">
      <alignment horizontal="center" vertical="center"/>
    </xf>
    <xf numFmtId="177" fontId="3" fillId="2" borderId="6" xfId="57" applyNumberFormat="1" applyFont="1" applyFill="1" applyBorder="1" applyAlignment="1">
      <alignment horizontal="right" vertical="center"/>
    </xf>
    <xf numFmtId="176" fontId="3" fillId="2" borderId="10" xfId="57" applyNumberFormat="1" applyFont="1" applyFill="1" applyBorder="1" applyAlignment="1">
      <alignment horizontal="right" vertical="center"/>
    </xf>
    <xf numFmtId="0" fontId="3" fillId="2" borderId="6" xfId="57" applyFont="1" applyFill="1" applyBorder="1" applyAlignment="1">
      <alignment vertical="center" wrapText="1"/>
    </xf>
    <xf numFmtId="178" fontId="3" fillId="2" borderId="11" xfId="57" applyNumberFormat="1" applyFont="1" applyFill="1" applyBorder="1" applyAlignment="1">
      <alignment horizontal="right" vertical="center"/>
    </xf>
    <xf numFmtId="0" fontId="3" fillId="2" borderId="0" xfId="57" applyFont="1" applyFill="1" applyBorder="1" applyAlignment="1">
      <alignment vertical="center"/>
    </xf>
    <xf numFmtId="0" fontId="3" fillId="2" borderId="0" xfId="57" applyFont="1" applyFill="1" applyBorder="1" applyAlignment="1">
      <alignment horizontal="center" vertical="center"/>
    </xf>
    <xf numFmtId="0" fontId="3" fillId="2" borderId="0" xfId="57" applyFont="1" applyFill="1" applyBorder="1" applyAlignment="1">
      <alignment horizontal="right" vertical="center"/>
    </xf>
    <xf numFmtId="0" fontId="2" fillId="2" borderId="0" xfId="57" applyFont="1" applyFill="1" applyBorder="1" applyAlignment="1">
      <alignment horizontal="center" vertical="center" wrapText="1"/>
    </xf>
    <xf numFmtId="0" fontId="3" fillId="2" borderId="1" xfId="57" applyFont="1" applyFill="1" applyBorder="1" applyAlignment="1">
      <alignment horizontal="center" vertical="center" wrapText="1"/>
    </xf>
    <xf numFmtId="0" fontId="3" fillId="2" borderId="1" xfId="57" applyFont="1" applyFill="1" applyBorder="1" applyAlignment="1">
      <alignment vertical="center" wrapText="1"/>
    </xf>
    <xf numFmtId="0" fontId="3" fillId="2" borderId="2" xfId="57" applyFont="1" applyFill="1" applyBorder="1" applyAlignment="1">
      <alignment horizontal="center" vertical="center" wrapText="1"/>
    </xf>
    <xf numFmtId="0" fontId="3" fillId="2" borderId="2" xfId="57" applyFont="1" applyFill="1" applyBorder="1" applyAlignment="1">
      <alignment horizontal="left" vertical="center" wrapText="1"/>
    </xf>
    <xf numFmtId="0" fontId="3" fillId="2" borderId="12" xfId="57" applyFont="1" applyFill="1" applyBorder="1" applyAlignment="1">
      <alignment horizontal="center" vertical="center"/>
    </xf>
    <xf numFmtId="0" fontId="3" fillId="2" borderId="5" xfId="57" applyFont="1" applyFill="1" applyBorder="1" applyAlignment="1">
      <alignment horizontal="left" vertical="center" wrapText="1"/>
    </xf>
    <xf numFmtId="0" fontId="3" fillId="2" borderId="8" xfId="57" applyFont="1" applyFill="1" applyBorder="1" applyAlignment="1">
      <alignment horizontal="center" vertical="center"/>
    </xf>
    <xf numFmtId="178" fontId="3" fillId="2" borderId="6" xfId="57" applyNumberFormat="1" applyFont="1" applyFill="1" applyBorder="1" applyAlignment="1">
      <alignment horizontal="right" vertical="center"/>
    </xf>
    <xf numFmtId="178" fontId="3" fillId="2" borderId="7" xfId="57" applyNumberFormat="1" applyFont="1" applyFill="1" applyBorder="1" applyAlignment="1">
      <alignment horizontal="right" vertical="center"/>
    </xf>
    <xf numFmtId="0" fontId="3" fillId="2" borderId="8" xfId="57" applyFont="1" applyFill="1" applyBorder="1" applyAlignment="1">
      <alignment horizontal="left" vertical="center" wrapText="1"/>
    </xf>
    <xf numFmtId="0" fontId="3" fillId="2" borderId="8" xfId="57" applyFont="1" applyFill="1" applyBorder="1" applyAlignment="1">
      <alignment horizontal="center" vertical="center" wrapText="1"/>
    </xf>
    <xf numFmtId="0" fontId="3" fillId="2" borderId="6" xfId="57" applyFont="1" applyFill="1" applyBorder="1" applyAlignment="1">
      <alignment horizontal="left" vertical="center" wrapText="1"/>
    </xf>
    <xf numFmtId="0" fontId="3" fillId="2" borderId="6" xfId="57" applyFont="1" applyFill="1" applyBorder="1" applyAlignment="1">
      <alignment horizontal="center" vertical="center" wrapText="1"/>
    </xf>
    <xf numFmtId="0" fontId="3" fillId="2" borderId="6" xfId="57" applyFont="1" applyFill="1" applyBorder="1" applyAlignment="1">
      <alignment horizontal="left" vertical="center"/>
    </xf>
    <xf numFmtId="0" fontId="3" fillId="2" borderId="9" xfId="57" applyFont="1" applyFill="1" applyBorder="1" applyAlignment="1">
      <alignment horizontal="left" vertical="center" wrapText="1"/>
    </xf>
    <xf numFmtId="0" fontId="3" fillId="2" borderId="13" xfId="57" applyFont="1" applyFill="1" applyBorder="1" applyAlignment="1">
      <alignment horizontal="center" vertical="center" wrapText="1"/>
    </xf>
    <xf numFmtId="0" fontId="3" fillId="2" borderId="14" xfId="57" applyFont="1" applyFill="1" applyBorder="1" applyAlignment="1">
      <alignment horizontal="center" vertical="center" wrapText="1"/>
    </xf>
    <xf numFmtId="0" fontId="3" fillId="2" borderId="11" xfId="57" applyFont="1" applyFill="1" applyBorder="1" applyAlignment="1">
      <alignment horizontal="center" vertical="center" wrapText="1"/>
    </xf>
    <xf numFmtId="0" fontId="3" fillId="2" borderId="13" xfId="57" applyFont="1" applyFill="1" applyBorder="1" applyAlignment="1">
      <alignment horizontal="center" vertical="center"/>
    </xf>
    <xf numFmtId="177" fontId="3" fillId="2" borderId="7" xfId="57" applyNumberFormat="1" applyFont="1" applyFill="1" applyBorder="1" applyAlignment="1">
      <alignment horizontal="right" vertical="center"/>
    </xf>
    <xf numFmtId="0" fontId="3" fillId="2" borderId="14" xfId="57" applyFont="1" applyFill="1" applyBorder="1" applyAlignment="1">
      <alignment horizontal="left" vertical="center" wrapText="1"/>
    </xf>
    <xf numFmtId="0" fontId="3" fillId="2" borderId="11" xfId="57" applyFont="1" applyFill="1" applyBorder="1" applyAlignment="1">
      <alignment horizontal="left" vertical="center" wrapText="1"/>
    </xf>
    <xf numFmtId="177" fontId="3" fillId="2" borderId="6" xfId="57" applyNumberFormat="1" applyFont="1" applyFill="1" applyBorder="1" applyAlignment="1">
      <alignment horizontal="center" vertical="center"/>
    </xf>
    <xf numFmtId="0" fontId="3" fillId="2" borderId="14" xfId="57" applyFont="1" applyFill="1" applyBorder="1" applyAlignment="1">
      <alignment horizontal="center" vertical="center"/>
    </xf>
    <xf numFmtId="177" fontId="3" fillId="2" borderId="7" xfId="57" applyNumberFormat="1" applyFont="1" applyFill="1" applyBorder="1" applyAlignment="1">
      <alignment horizontal="center" vertical="center"/>
    </xf>
    <xf numFmtId="0" fontId="3" fillId="2" borderId="7" xfId="57" applyFont="1" applyFill="1" applyBorder="1" applyAlignment="1">
      <alignment vertical="center"/>
    </xf>
    <xf numFmtId="0" fontId="3" fillId="2" borderId="15" xfId="57" applyFont="1" applyFill="1" applyBorder="1" applyAlignment="1">
      <alignment vertical="center"/>
    </xf>
    <xf numFmtId="0" fontId="3" fillId="2" borderId="15" xfId="57" applyFont="1" applyFill="1" applyBorder="1" applyAlignment="1">
      <alignment horizontal="right" vertical="center"/>
    </xf>
    <xf numFmtId="0" fontId="3" fillId="2" borderId="3" xfId="57" applyFont="1" applyFill="1" applyBorder="1" applyAlignment="1">
      <alignment vertical="center"/>
    </xf>
    <xf numFmtId="0" fontId="3" fillId="2" borderId="3" xfId="57" applyFont="1" applyFill="1" applyBorder="1" applyAlignment="1">
      <alignment vertical="center" wrapText="1"/>
    </xf>
    <xf numFmtId="0" fontId="1" fillId="2" borderId="6" xfId="57" applyFont="1" applyFill="1" applyBorder="1" applyAlignment="1">
      <alignment horizontal="center" vertical="center"/>
    </xf>
    <xf numFmtId="177" fontId="1" fillId="2" borderId="6" xfId="57" applyNumberFormat="1" applyFont="1" applyFill="1" applyBorder="1" applyAlignment="1">
      <alignment horizontal="center" vertical="center"/>
    </xf>
    <xf numFmtId="0" fontId="3" fillId="2" borderId="16" xfId="57" applyFont="1" applyFill="1" applyBorder="1" applyAlignment="1">
      <alignment vertical="center"/>
    </xf>
    <xf numFmtId="0" fontId="3" fillId="2" borderId="17" xfId="57" applyFont="1" applyFill="1" applyBorder="1" applyAlignment="1">
      <alignment vertical="center"/>
    </xf>
    <xf numFmtId="177" fontId="3" fillId="2" borderId="12" xfId="57" applyNumberFormat="1" applyFont="1" applyFill="1" applyBorder="1" applyAlignment="1">
      <alignment horizontal="right" vertical="center"/>
    </xf>
    <xf numFmtId="177" fontId="3" fillId="2" borderId="9" xfId="57" applyNumberFormat="1" applyFont="1" applyFill="1" applyBorder="1" applyAlignment="1">
      <alignment horizontal="right" vertical="center"/>
    </xf>
    <xf numFmtId="177" fontId="3" fillId="2" borderId="3" xfId="57" applyNumberFormat="1" applyFont="1" applyFill="1" applyBorder="1" applyAlignment="1">
      <alignment horizontal="right" vertical="center"/>
    </xf>
    <xf numFmtId="0" fontId="3" fillId="2" borderId="11" xfId="57" applyFont="1" applyFill="1" applyBorder="1" applyAlignment="1">
      <alignment horizontal="center" vertical="center"/>
    </xf>
    <xf numFmtId="177" fontId="3" fillId="2" borderId="10" xfId="57" applyNumberFormat="1" applyFont="1" applyFill="1" applyBorder="1" applyAlignment="1">
      <alignment horizontal="center" vertical="center"/>
    </xf>
    <xf numFmtId="177" fontId="3" fillId="2" borderId="18" xfId="57" applyNumberFormat="1" applyFont="1" applyFill="1" applyBorder="1" applyAlignment="1">
      <alignment horizontal="center" vertical="center"/>
    </xf>
    <xf numFmtId="0" fontId="4" fillId="2" borderId="0" xfId="57" applyFont="1" applyFill="1" applyBorder="1" applyAlignment="1">
      <alignment horizontal="center" vertical="center"/>
    </xf>
    <xf numFmtId="49" fontId="3" fillId="2" borderId="2" xfId="57" applyNumberFormat="1" applyFont="1" applyFill="1" applyBorder="1" applyAlignment="1">
      <alignment horizontal="center" vertical="center"/>
    </xf>
    <xf numFmtId="49" fontId="3" fillId="2" borderId="16" xfId="57" applyNumberFormat="1" applyFont="1" applyFill="1" applyBorder="1" applyAlignment="1">
      <alignment vertical="center"/>
    </xf>
    <xf numFmtId="49" fontId="3" fillId="2" borderId="17" xfId="57" applyNumberFormat="1" applyFont="1" applyFill="1" applyBorder="1" applyAlignment="1">
      <alignment vertical="center"/>
    </xf>
    <xf numFmtId="49" fontId="3" fillId="2" borderId="19" xfId="57" applyNumberFormat="1" applyFont="1" applyFill="1" applyBorder="1" applyAlignment="1">
      <alignment vertical="center"/>
    </xf>
    <xf numFmtId="0" fontId="1" fillId="2" borderId="10" xfId="57" applyFont="1" applyFill="1" applyBorder="1" applyAlignment="1">
      <alignment horizontal="center" vertical="center"/>
    </xf>
    <xf numFmtId="177" fontId="1" fillId="2" borderId="10" xfId="57" applyNumberFormat="1" applyFont="1" applyFill="1" applyBorder="1" applyAlignment="1">
      <alignment horizontal="center" vertical="center"/>
    </xf>
    <xf numFmtId="177" fontId="1" fillId="2" borderId="18" xfId="57" applyNumberFormat="1" applyFont="1" applyFill="1" applyBorder="1" applyAlignment="1">
      <alignment horizontal="center" vertical="center"/>
    </xf>
    <xf numFmtId="49" fontId="3" fillId="2" borderId="2" xfId="57" applyNumberFormat="1" applyFont="1" applyFill="1" applyBorder="1" applyAlignment="1">
      <alignment vertical="center"/>
    </xf>
    <xf numFmtId="49" fontId="3" fillId="2" borderId="5" xfId="57" applyNumberFormat="1" applyFont="1" applyFill="1" applyBorder="1" applyAlignment="1">
      <alignment vertical="center"/>
    </xf>
    <xf numFmtId="177" fontId="3" fillId="2" borderId="8" xfId="57" applyNumberFormat="1" applyFont="1" applyFill="1" applyBorder="1" applyAlignment="1">
      <alignment horizontal="right" vertical="center"/>
    </xf>
    <xf numFmtId="49" fontId="1" fillId="2" borderId="7" xfId="57" applyNumberFormat="1" applyFont="1" applyFill="1" applyBorder="1" applyAlignment="1">
      <alignment vertical="center"/>
    </xf>
    <xf numFmtId="49" fontId="3" fillId="2" borderId="3" xfId="57" applyNumberFormat="1" applyFont="1" applyFill="1" applyBorder="1" applyAlignment="1">
      <alignment vertical="center"/>
    </xf>
    <xf numFmtId="49" fontId="3" fillId="2" borderId="3" xfId="57" applyNumberFormat="1" applyFont="1" applyFill="1" applyBorder="1" applyAlignment="1">
      <alignment horizontal="center" vertical="center"/>
    </xf>
    <xf numFmtId="49" fontId="3" fillId="2" borderId="0" xfId="57" applyNumberFormat="1" applyFont="1" applyFill="1" applyBorder="1" applyAlignment="1">
      <alignment vertical="center"/>
    </xf>
    <xf numFmtId="0" fontId="1" fillId="2" borderId="0" xfId="57" applyFont="1" applyFill="1" applyBorder="1" applyAlignment="1">
      <alignment horizontal="left"/>
    </xf>
    <xf numFmtId="0" fontId="1" fillId="2" borderId="0" xfId="57" applyFont="1" applyFill="1" applyBorder="1" applyAlignment="1">
      <alignment horizontal="right"/>
    </xf>
    <xf numFmtId="0" fontId="0" fillId="2" borderId="0" xfId="0" applyFill="1" applyAlignment="1">
      <alignment horizontal="right"/>
    </xf>
    <xf numFmtId="0" fontId="5" fillId="2" borderId="0" xfId="57" applyFont="1" applyFill="1" applyBorder="1" applyAlignment="1">
      <alignment horizontal="center"/>
    </xf>
    <xf numFmtId="0" fontId="6" fillId="2" borderId="0" xfId="57" applyFont="1" applyFill="1" applyBorder="1" applyAlignment="1">
      <alignment horizontal="left" vertical="center"/>
    </xf>
    <xf numFmtId="0" fontId="6" fillId="2" borderId="0" xfId="57" applyFont="1" applyFill="1" applyBorder="1" applyAlignment="1">
      <alignment horizontal="right" vertical="center"/>
    </xf>
    <xf numFmtId="0" fontId="3" fillId="2" borderId="0" xfId="57" applyFont="1" applyFill="1" applyBorder="1" applyAlignment="1">
      <alignment horizontal="right"/>
    </xf>
    <xf numFmtId="0" fontId="3" fillId="2" borderId="20" xfId="57" applyFont="1" applyFill="1" applyBorder="1" applyAlignment="1">
      <alignment horizontal="left" vertical="center"/>
    </xf>
    <xf numFmtId="0" fontId="3" fillId="2" borderId="20" xfId="57" applyFont="1" applyFill="1" applyBorder="1" applyAlignment="1">
      <alignment horizontal="right" vertical="center"/>
    </xf>
    <xf numFmtId="0" fontId="1" fillId="2" borderId="20" xfId="57" applyFont="1" applyFill="1" applyBorder="1" applyAlignment="1">
      <alignment horizontal="right"/>
    </xf>
    <xf numFmtId="0" fontId="3" fillId="2" borderId="21" xfId="57" applyFont="1" applyFill="1" applyBorder="1" applyAlignment="1">
      <alignment horizontal="right" vertical="center"/>
    </xf>
    <xf numFmtId="0" fontId="1" fillId="2" borderId="6" xfId="57" applyFont="1" applyFill="1" applyBorder="1" applyAlignment="1">
      <alignment horizontal="right"/>
    </xf>
    <xf numFmtId="0" fontId="3" fillId="2" borderId="6" xfId="57" applyFont="1" applyFill="1" applyBorder="1" applyAlignment="1">
      <alignment horizontal="right" vertical="center"/>
    </xf>
    <xf numFmtId="0" fontId="1" fillId="2" borderId="6" xfId="57" applyFont="1" applyFill="1" applyBorder="1" applyAlignment="1">
      <alignment horizontal="left"/>
    </xf>
    <xf numFmtId="0" fontId="3" fillId="2" borderId="22" xfId="57" applyFont="1" applyFill="1" applyBorder="1" applyAlignment="1">
      <alignment horizontal="right" vertical="center"/>
    </xf>
    <xf numFmtId="0" fontId="3" fillId="2" borderId="13" xfId="57" applyFont="1" applyFill="1" applyBorder="1" applyAlignment="1">
      <alignment horizontal="right" vertical="center"/>
    </xf>
    <xf numFmtId="0" fontId="3" fillId="2" borderId="23" xfId="57" applyFont="1" applyFill="1" applyBorder="1" applyAlignment="1">
      <alignment horizontal="right" vertical="center"/>
    </xf>
    <xf numFmtId="0" fontId="3" fillId="2" borderId="14" xfId="57" applyFont="1" applyFill="1" applyBorder="1" applyAlignment="1">
      <alignment horizontal="left" vertical="center"/>
    </xf>
    <xf numFmtId="177" fontId="3" fillId="2" borderId="10" xfId="57" applyNumberFormat="1" applyFont="1" applyFill="1" applyBorder="1" applyAlignment="1">
      <alignment horizontal="right" vertical="center"/>
    </xf>
    <xf numFmtId="177" fontId="3" fillId="2" borderId="18" xfId="57" applyNumberFormat="1" applyFont="1" applyFill="1" applyBorder="1" applyAlignment="1">
      <alignment horizontal="right" vertical="center"/>
    </xf>
    <xf numFmtId="0" fontId="3" fillId="2" borderId="13" xfId="57" applyFont="1" applyFill="1" applyBorder="1" applyAlignment="1">
      <alignment horizontal="left" vertical="center"/>
    </xf>
    <xf numFmtId="176" fontId="3" fillId="2" borderId="6" xfId="57" applyNumberFormat="1" applyFont="1" applyFill="1" applyBorder="1" applyAlignment="1">
      <alignment horizontal="right" vertical="center"/>
    </xf>
    <xf numFmtId="177" fontId="3" fillId="2" borderId="13" xfId="57" applyNumberFormat="1" applyFont="1" applyFill="1" applyBorder="1" applyAlignment="1">
      <alignment horizontal="right" vertical="center"/>
    </xf>
    <xf numFmtId="177" fontId="3" fillId="2" borderId="24" xfId="57" applyNumberFormat="1" applyFont="1" applyFill="1" applyBorder="1" applyAlignment="1">
      <alignment horizontal="right" vertical="center"/>
    </xf>
    <xf numFmtId="176" fontId="3" fillId="2" borderId="9" xfId="57" applyNumberFormat="1" applyFont="1" applyFill="1" applyBorder="1" applyAlignment="1">
      <alignment horizontal="left" vertical="center"/>
    </xf>
    <xf numFmtId="176" fontId="3" fillId="2" borderId="9" xfId="57" applyNumberFormat="1" applyFont="1" applyFill="1" applyBorder="1" applyAlignment="1">
      <alignment horizontal="right" vertical="center"/>
    </xf>
    <xf numFmtId="176" fontId="3" fillId="2" borderId="11" xfId="57" applyNumberFormat="1" applyFont="1" applyFill="1" applyBorder="1" applyAlignment="1">
      <alignment horizontal="right" vertical="center"/>
    </xf>
    <xf numFmtId="177" fontId="3" fillId="2" borderId="14" xfId="57" applyNumberFormat="1" applyFont="1" applyFill="1" applyBorder="1" applyAlignment="1">
      <alignment horizontal="right" vertical="center"/>
    </xf>
    <xf numFmtId="176" fontId="3" fillId="2" borderId="2" xfId="57" applyNumberFormat="1" applyFont="1" applyFill="1" applyBorder="1" applyAlignment="1">
      <alignment horizontal="right" vertical="center"/>
    </xf>
    <xf numFmtId="177" fontId="3" fillId="2" borderId="11" xfId="57" applyNumberFormat="1" applyFont="1" applyFill="1" applyBorder="1" applyAlignment="1">
      <alignment horizontal="right" vertical="center"/>
    </xf>
    <xf numFmtId="176" fontId="3" fillId="2" borderId="25" xfId="57" applyNumberFormat="1" applyFont="1" applyFill="1" applyBorder="1" applyAlignment="1">
      <alignment horizontal="left" vertical="center"/>
    </xf>
    <xf numFmtId="176" fontId="3" fillId="2" borderId="25" xfId="57" applyNumberFormat="1" applyFont="1" applyFill="1" applyBorder="1" applyAlignment="1">
      <alignment horizontal="right" vertical="center"/>
    </xf>
    <xf numFmtId="176" fontId="3" fillId="2" borderId="24" xfId="57" applyNumberFormat="1" applyFont="1" applyFill="1" applyBorder="1" applyAlignment="1">
      <alignment horizontal="right" vertical="center"/>
    </xf>
    <xf numFmtId="176" fontId="3" fillId="2" borderId="5" xfId="57" applyNumberFormat="1" applyFont="1" applyFill="1" applyBorder="1" applyAlignment="1">
      <alignment horizontal="right" vertical="center"/>
    </xf>
    <xf numFmtId="0" fontId="3" fillId="2" borderId="12" xfId="57" applyFont="1" applyFill="1" applyBorder="1" applyAlignment="1">
      <alignment horizontal="left" vertical="center"/>
    </xf>
    <xf numFmtId="176" fontId="3" fillId="2" borderId="14" xfId="57" applyNumberFormat="1" applyFont="1" applyFill="1" applyBorder="1" applyAlignment="1">
      <alignment horizontal="right" vertical="center"/>
    </xf>
    <xf numFmtId="177" fontId="3" fillId="2" borderId="26" xfId="57" applyNumberFormat="1" applyFont="1" applyFill="1" applyBorder="1" applyAlignment="1">
      <alignment horizontal="right" vertical="center"/>
    </xf>
    <xf numFmtId="176" fontId="3" fillId="2" borderId="8" xfId="57" applyNumberFormat="1" applyFont="1" applyFill="1" applyBorder="1" applyAlignment="1">
      <alignment horizontal="right" vertical="center"/>
    </xf>
    <xf numFmtId="0" fontId="3" fillId="2" borderId="0" xfId="57" applyFont="1" applyFill="1" applyBorder="1" applyAlignment="1">
      <alignment horizontal="left" vertical="center"/>
    </xf>
    <xf numFmtId="0" fontId="1" fillId="2" borderId="15" xfId="57" applyFont="1" applyFill="1" applyBorder="1" applyAlignment="1">
      <alignment horizontal="right"/>
    </xf>
    <xf numFmtId="0" fontId="3" fillId="2" borderId="20" xfId="57" applyFont="1" applyFill="1" applyBorder="1" applyAlignment="1">
      <alignment vertical="center"/>
    </xf>
    <xf numFmtId="0" fontId="3" fillId="2" borderId="12" xfId="57" applyFont="1" applyFill="1" applyBorder="1" applyAlignment="1">
      <alignment vertical="center"/>
    </xf>
    <xf numFmtId="49" fontId="3" fillId="2" borderId="9" xfId="57" applyNumberFormat="1" applyFont="1" applyFill="1" applyBorder="1" applyAlignment="1">
      <alignment vertical="center"/>
    </xf>
    <xf numFmtId="49" fontId="3" fillId="2" borderId="4" xfId="57" applyNumberFormat="1" applyFont="1" applyFill="1" applyBorder="1" applyAlignment="1">
      <alignment vertical="center"/>
    </xf>
    <xf numFmtId="177" fontId="3" fillId="2" borderId="4" xfId="57" applyNumberFormat="1" applyFont="1" applyFill="1" applyBorder="1" applyAlignment="1">
      <alignment horizontal="right" vertical="center"/>
    </xf>
    <xf numFmtId="0" fontId="3" fillId="2" borderId="27" xfId="57" applyFont="1" applyFill="1" applyBorder="1" applyAlignment="1">
      <alignment vertical="center"/>
    </xf>
    <xf numFmtId="177" fontId="1" fillId="2" borderId="7" xfId="57" applyNumberFormat="1" applyFont="1" applyFill="1" applyBorder="1" applyAlignment="1">
      <alignment horizontal="center" vertical="center"/>
    </xf>
    <xf numFmtId="0" fontId="1" fillId="2" borderId="15" xfId="57" applyFont="1" applyFill="1" applyBorder="1"/>
    <xf numFmtId="0" fontId="6" fillId="2" borderId="0" xfId="57" applyFont="1" applyFill="1" applyBorder="1" applyAlignment="1">
      <alignment horizontal="center" vertical="center"/>
    </xf>
    <xf numFmtId="0" fontId="3" fillId="2" borderId="11" xfId="57" applyFont="1" applyFill="1" applyBorder="1" applyAlignment="1">
      <alignment vertical="center"/>
    </xf>
    <xf numFmtId="0" fontId="3" fillId="2" borderId="18" xfId="57" applyFont="1" applyFill="1" applyBorder="1" applyAlignment="1">
      <alignment vertical="center" wrapText="1"/>
    </xf>
    <xf numFmtId="177" fontId="3" fillId="2" borderId="15" xfId="57" applyNumberFormat="1" applyFont="1" applyFill="1" applyBorder="1" applyAlignment="1">
      <alignment horizontal="right" vertical="center"/>
    </xf>
    <xf numFmtId="49" fontId="3" fillId="2" borderId="15" xfId="57" applyNumberFormat="1" applyFont="1" applyFill="1" applyBorder="1" applyAlignment="1">
      <alignment horizontal="right" vertical="center"/>
    </xf>
    <xf numFmtId="0" fontId="1" fillId="2" borderId="0" xfId="57" applyFont="1" applyFill="1" applyBorder="1" applyAlignment="1">
      <alignment horizontal="center"/>
    </xf>
    <xf numFmtId="179" fontId="0" fillId="0" borderId="0" xfId="0" applyNumberFormat="1" applyFont="1"/>
    <xf numFmtId="179" fontId="0" fillId="0" borderId="0" xfId="0" applyNumberFormat="1" applyFont="1" applyAlignment="1">
      <alignment horizontal="center" vertical="center"/>
    </xf>
    <xf numFmtId="179" fontId="0" fillId="0" borderId="0" xfId="0" applyNumberFormat="1" applyFont="1" applyAlignment="1">
      <alignment horizontal="right" vertical="center"/>
    </xf>
    <xf numFmtId="179" fontId="0" fillId="2" borderId="0" xfId="0" applyNumberFormat="1" applyFill="1" applyAlignment="1">
      <alignment horizontal="right"/>
    </xf>
    <xf numFmtId="179" fontId="0" fillId="2" borderId="0" xfId="0" applyNumberFormat="1" applyFill="1"/>
    <xf numFmtId="179" fontId="0" fillId="0" borderId="0" xfId="0" applyNumberFormat="1" applyAlignment="1">
      <alignment horizontal="left"/>
    </xf>
    <xf numFmtId="179" fontId="0" fillId="0" borderId="0" xfId="0" applyNumberFormat="1"/>
    <xf numFmtId="179" fontId="0" fillId="0" borderId="0" xfId="0" applyNumberFormat="1" applyAlignment="1"/>
    <xf numFmtId="179" fontId="1" fillId="0" borderId="0" xfId="47" applyNumberFormat="1" applyFont="1" applyFill="1" applyAlignment="1">
      <alignment horizontal="left" vertical="center"/>
    </xf>
    <xf numFmtId="179" fontId="7" fillId="0" borderId="0" xfId="47" applyNumberFormat="1" applyFont="1" applyFill="1" applyAlignment="1">
      <alignment vertical="center"/>
    </xf>
    <xf numFmtId="179" fontId="1" fillId="0" borderId="0" xfId="47" applyNumberFormat="1" applyFont="1" applyFill="1" applyAlignment="1">
      <alignment vertical="center"/>
    </xf>
    <xf numFmtId="179" fontId="8" fillId="0" borderId="0" xfId="47" applyNumberFormat="1" applyFont="1" applyFill="1" applyAlignment="1">
      <alignment horizontal="center" vertical="center"/>
    </xf>
    <xf numFmtId="179" fontId="9" fillId="2" borderId="6" xfId="47" applyNumberFormat="1" applyFont="1" applyFill="1" applyBorder="1" applyAlignment="1">
      <alignment horizontal="center" vertical="center" wrapText="1"/>
    </xf>
    <xf numFmtId="179" fontId="9" fillId="2" borderId="6" xfId="47" applyNumberFormat="1" applyFont="1" applyFill="1" applyBorder="1" applyAlignment="1">
      <alignment horizontal="left" vertical="center" wrapText="1"/>
    </xf>
    <xf numFmtId="179" fontId="10" fillId="2" borderId="6" xfId="57" applyNumberFormat="1" applyFont="1" applyFill="1" applyBorder="1" applyAlignment="1">
      <alignment horizontal="right" vertical="center"/>
    </xf>
    <xf numFmtId="179" fontId="0" fillId="0" borderId="6" xfId="0" applyNumberFormat="1" applyFont="1" applyBorder="1" applyAlignment="1">
      <alignment horizontal="right" vertical="center"/>
    </xf>
    <xf numFmtId="179" fontId="9" fillId="2" borderId="6" xfId="47" applyNumberFormat="1" applyFont="1" applyFill="1" applyBorder="1" applyAlignment="1">
      <alignment horizontal="left" vertical="center" shrinkToFit="1"/>
    </xf>
    <xf numFmtId="179" fontId="9" fillId="2" borderId="6" xfId="23" applyNumberFormat="1" applyFont="1" applyFill="1" applyBorder="1" applyAlignment="1">
      <alignment horizontal="right" vertical="center" wrapText="1"/>
    </xf>
    <xf numFmtId="179" fontId="9" fillId="2" borderId="6" xfId="47" applyNumberFormat="1" applyFont="1" applyFill="1" applyBorder="1" applyAlignment="1" applyProtection="1">
      <alignment horizontal="left" vertical="center" wrapText="1"/>
    </xf>
    <xf numFmtId="179" fontId="11" fillId="2" borderId="6" xfId="20" applyNumberFormat="1" applyFont="1" applyFill="1" applyBorder="1" applyAlignment="1" applyProtection="1">
      <alignment horizontal="right" vertical="center"/>
    </xf>
    <xf numFmtId="179" fontId="3" fillId="2" borderId="2" xfId="57" applyNumberFormat="1" applyFont="1" applyFill="1" applyBorder="1" applyAlignment="1">
      <alignment horizontal="left" vertical="center"/>
    </xf>
    <xf numFmtId="179" fontId="3" fillId="2" borderId="2" xfId="57" applyNumberFormat="1" applyFont="1" applyFill="1" applyBorder="1" applyAlignment="1">
      <alignment horizontal="right" vertical="center"/>
    </xf>
    <xf numFmtId="179" fontId="3" fillId="2" borderId="11" xfId="57" applyNumberFormat="1" applyFont="1" applyFill="1" applyBorder="1" applyAlignment="1">
      <alignment vertical="center"/>
    </xf>
    <xf numFmtId="179" fontId="3" fillId="2" borderId="6" xfId="57" applyNumberFormat="1" applyFont="1" applyFill="1" applyBorder="1" applyAlignment="1">
      <alignment vertical="center"/>
    </xf>
    <xf numFmtId="179" fontId="3" fillId="2" borderId="24" xfId="57" applyNumberFormat="1" applyFont="1" applyFill="1" applyBorder="1" applyAlignment="1">
      <alignment horizontal="right" vertical="center"/>
    </xf>
    <xf numFmtId="179" fontId="3" fillId="2" borderId="2" xfId="57" applyNumberFormat="1" applyFont="1" applyFill="1" applyBorder="1" applyAlignment="1">
      <alignment vertical="center"/>
    </xf>
    <xf numFmtId="179" fontId="3" fillId="2" borderId="10" xfId="57" applyNumberFormat="1" applyFont="1" applyFill="1" applyBorder="1" applyAlignment="1">
      <alignment vertical="center"/>
    </xf>
    <xf numFmtId="179" fontId="3" fillId="2" borderId="5" xfId="57" applyNumberFormat="1" applyFont="1" applyFill="1" applyBorder="1" applyAlignment="1">
      <alignment horizontal="left" vertical="center"/>
    </xf>
    <xf numFmtId="179" fontId="3" fillId="2" borderId="3" xfId="57" applyNumberFormat="1" applyFont="1" applyFill="1" applyBorder="1" applyAlignment="1">
      <alignment horizontal="left" vertical="center"/>
    </xf>
    <xf numFmtId="179" fontId="3" fillId="2" borderId="3" xfId="57" applyNumberFormat="1" applyFont="1" applyFill="1" applyBorder="1" applyAlignment="1">
      <alignment vertical="center"/>
    </xf>
    <xf numFmtId="179" fontId="3" fillId="2" borderId="6" xfId="57" applyNumberFormat="1" applyFont="1" applyFill="1" applyBorder="1" applyAlignment="1">
      <alignment horizontal="left" vertical="center"/>
    </xf>
    <xf numFmtId="179" fontId="3" fillId="2" borderId="6" xfId="57" applyNumberFormat="1" applyFont="1" applyFill="1" applyBorder="1" applyAlignment="1">
      <alignment horizontal="right" vertical="center"/>
    </xf>
    <xf numFmtId="179" fontId="3" fillId="2" borderId="12" xfId="57" applyNumberFormat="1" applyFont="1" applyFill="1" applyBorder="1" applyAlignment="1">
      <alignment horizontal="left" vertical="center"/>
    </xf>
    <xf numFmtId="179" fontId="3" fillId="2" borderId="12" xfId="57" applyNumberFormat="1" applyFont="1" applyFill="1" applyBorder="1" applyAlignment="1">
      <alignment horizontal="right" vertical="center"/>
    </xf>
    <xf numFmtId="0" fontId="5" fillId="2" borderId="0" xfId="57" applyFont="1" applyFill="1" applyBorder="1"/>
    <xf numFmtId="0" fontId="12" fillId="2" borderId="1" xfId="57" applyFont="1" applyFill="1" applyBorder="1" applyAlignment="1">
      <alignment vertical="center"/>
    </xf>
    <xf numFmtId="0" fontId="12" fillId="2" borderId="20" xfId="57" applyFont="1" applyFill="1" applyBorder="1" applyAlignment="1">
      <alignment vertical="center"/>
    </xf>
    <xf numFmtId="0" fontId="1" fillId="2" borderId="20" xfId="57" applyFont="1" applyFill="1" applyBorder="1"/>
    <xf numFmtId="0" fontId="3" fillId="2" borderId="28" xfId="57" applyFont="1" applyFill="1" applyBorder="1" applyAlignment="1">
      <alignment horizontal="center" vertical="center"/>
    </xf>
    <xf numFmtId="0" fontId="3" fillId="2" borderId="29" xfId="57" applyFont="1" applyFill="1" applyBorder="1" applyAlignment="1">
      <alignment horizontal="center" vertical="center" wrapText="1"/>
    </xf>
    <xf numFmtId="0" fontId="3" fillId="2" borderId="21" xfId="57" applyFont="1" applyFill="1" applyBorder="1" applyAlignment="1">
      <alignment horizontal="center" vertical="center" wrapText="1"/>
    </xf>
    <xf numFmtId="0" fontId="3" fillId="2" borderId="30" xfId="57" applyFont="1" applyFill="1" applyBorder="1" applyAlignment="1">
      <alignment horizontal="center" vertical="center" wrapText="1"/>
    </xf>
    <xf numFmtId="0" fontId="3" fillId="2" borderId="28" xfId="57" applyFont="1" applyFill="1" applyBorder="1" applyAlignment="1">
      <alignment horizontal="center" vertical="center" wrapText="1"/>
    </xf>
    <xf numFmtId="179" fontId="3" fillId="2" borderId="6" xfId="57" applyNumberFormat="1" applyFont="1" applyFill="1" applyBorder="1" applyAlignment="1">
      <alignment horizontal="center" vertical="center" wrapText="1"/>
    </xf>
    <xf numFmtId="179" fontId="3" fillId="2" borderId="6" xfId="57" applyNumberFormat="1" applyFont="1" applyFill="1" applyBorder="1" applyAlignment="1">
      <alignment horizontal="right" vertical="center" wrapText="1"/>
    </xf>
    <xf numFmtId="0" fontId="3" fillId="2" borderId="4" xfId="57" applyFont="1" applyFill="1" applyBorder="1" applyAlignment="1">
      <alignment horizontal="left" vertical="center"/>
    </xf>
    <xf numFmtId="0" fontId="3" fillId="3" borderId="6" xfId="13" applyNumberFormat="1" applyFont="1" applyFill="1" applyBorder="1" applyAlignment="1" applyProtection="1">
      <alignment vertical="center" wrapText="1"/>
    </xf>
    <xf numFmtId="177" fontId="3" fillId="2" borderId="31" xfId="57" applyNumberFormat="1" applyFont="1" applyFill="1" applyBorder="1" applyAlignment="1">
      <alignment horizontal="right" vertical="center"/>
    </xf>
    <xf numFmtId="177" fontId="3" fillId="2" borderId="32" xfId="57" applyNumberFormat="1" applyFont="1" applyFill="1" applyBorder="1" applyAlignment="1">
      <alignment horizontal="right" vertical="center"/>
    </xf>
    <xf numFmtId="177" fontId="3" fillId="2" borderId="28" xfId="57" applyNumberFormat="1" applyFont="1" applyFill="1" applyBorder="1" applyAlignment="1">
      <alignment horizontal="right" vertical="center"/>
    </xf>
    <xf numFmtId="177" fontId="3" fillId="2" borderId="33" xfId="57" applyNumberFormat="1" applyFont="1" applyFill="1" applyBorder="1" applyAlignment="1">
      <alignment horizontal="right" vertical="center"/>
    </xf>
    <xf numFmtId="0" fontId="13" fillId="3" borderId="0" xfId="13" applyNumberFormat="1" applyFont="1" applyFill="1" applyBorder="1" applyAlignment="1" applyProtection="1">
      <alignment horizontal="center" vertical="center" wrapText="1"/>
    </xf>
    <xf numFmtId="0" fontId="14" fillId="3" borderId="0" xfId="13" applyNumberFormat="1" applyFont="1" applyFill="1" applyBorder="1" applyAlignment="1" applyProtection="1">
      <alignment vertical="center" wrapText="1"/>
    </xf>
    <xf numFmtId="0" fontId="1" fillId="0" borderId="0" xfId="13" applyFont="1" applyFill="1" applyBorder="1" applyAlignment="1">
      <alignment wrapText="1"/>
    </xf>
    <xf numFmtId="0" fontId="3" fillId="3" borderId="0" xfId="13" applyNumberFormat="1" applyFont="1" applyFill="1" applyBorder="1" applyAlignment="1" applyProtection="1">
      <alignment vertical="center" wrapText="1"/>
    </xf>
    <xf numFmtId="0" fontId="1" fillId="0" borderId="20" xfId="13" applyFont="1" applyFill="1" applyBorder="1" applyAlignment="1">
      <alignment horizontal="center" wrapText="1"/>
    </xf>
    <xf numFmtId="0" fontId="3" fillId="3" borderId="6" xfId="13" applyNumberFormat="1" applyFont="1" applyFill="1" applyBorder="1" applyAlignment="1" applyProtection="1">
      <alignment horizontal="center" vertical="center" wrapText="1"/>
    </xf>
    <xf numFmtId="177" fontId="3" fillId="3" borderId="6" xfId="13" applyNumberFormat="1" applyFont="1" applyFill="1" applyBorder="1" applyAlignment="1" applyProtection="1">
      <alignment vertical="center" wrapText="1"/>
    </xf>
    <xf numFmtId="0" fontId="3" fillId="3" borderId="6" xfId="13" applyNumberFormat="1" applyFont="1" applyFill="1" applyBorder="1" applyAlignment="1" applyProtection="1">
      <alignment horizontal="left" vertical="center" wrapText="1"/>
    </xf>
    <xf numFmtId="177" fontId="3" fillId="3" borderId="6" xfId="13" applyNumberFormat="1" applyFont="1" applyFill="1" applyBorder="1" applyAlignment="1" applyProtection="1">
      <alignment horizontal="right" vertical="center" wrapText="1"/>
    </xf>
    <xf numFmtId="177" fontId="3" fillId="3" borderId="6" xfId="13" applyNumberFormat="1" applyFont="1" applyFill="1" applyBorder="1" applyAlignment="1" applyProtection="1">
      <alignment horizontal="right" vertical="center"/>
    </xf>
    <xf numFmtId="0" fontId="3" fillId="2" borderId="34" xfId="57" applyFont="1" applyFill="1" applyBorder="1" applyAlignment="1">
      <alignment vertical="center"/>
    </xf>
    <xf numFmtId="0" fontId="1" fillId="0" borderId="0" xfId="57" applyFont="1" applyFill="1" applyBorder="1"/>
    <xf numFmtId="0" fontId="15" fillId="3" borderId="0" xfId="59" applyNumberFormat="1" applyFont="1" applyFill="1" applyBorder="1" applyAlignment="1" applyProtection="1"/>
    <xf numFmtId="0" fontId="13" fillId="3" borderId="0" xfId="59" applyNumberFormat="1" applyFont="1" applyFill="1" applyBorder="1" applyAlignment="1" applyProtection="1">
      <alignment horizontal="center" vertical="center"/>
    </xf>
    <xf numFmtId="0" fontId="16" fillId="3" borderId="0" xfId="59" applyNumberFormat="1" applyFont="1" applyFill="1" applyBorder="1" applyAlignment="1" applyProtection="1">
      <alignment horizontal="center" vertical="center"/>
    </xf>
    <xf numFmtId="0" fontId="17" fillId="3" borderId="0" xfId="59" applyNumberFormat="1" applyFont="1" applyFill="1" applyBorder="1" applyAlignment="1" applyProtection="1">
      <alignment horizontal="center" vertical="center"/>
    </xf>
    <xf numFmtId="0" fontId="10" fillId="3" borderId="0" xfId="59" applyNumberFormat="1" applyFont="1" applyFill="1" applyBorder="1" applyAlignment="1" applyProtection="1"/>
    <xf numFmtId="0" fontId="3" fillId="3" borderId="0" xfId="59" applyNumberFormat="1" applyFont="1" applyFill="1" applyBorder="1" applyAlignment="1" applyProtection="1">
      <alignment vertical="center"/>
    </xf>
    <xf numFmtId="0" fontId="3" fillId="3" borderId="0" xfId="59" applyNumberFormat="1" applyFont="1" applyFill="1" applyBorder="1" applyAlignment="1" applyProtection="1">
      <alignment horizontal="right" vertical="center"/>
    </xf>
    <xf numFmtId="0" fontId="3" fillId="3" borderId="0" xfId="59" applyNumberFormat="1" applyFont="1" applyFill="1" applyBorder="1" applyAlignment="1" applyProtection="1">
      <alignment horizontal="right"/>
    </xf>
    <xf numFmtId="0" fontId="18" fillId="0" borderId="0" xfId="58"/>
    <xf numFmtId="0" fontId="15" fillId="3" borderId="0" xfId="58" applyNumberFormat="1" applyFont="1" applyFill="1" applyBorder="1" applyAlignment="1" applyProtection="1"/>
    <xf numFmtId="0" fontId="19" fillId="3" borderId="0" xfId="58" applyNumberFormat="1" applyFont="1" applyFill="1" applyBorder="1" applyAlignment="1" applyProtection="1">
      <alignment vertical="center"/>
    </xf>
    <xf numFmtId="0" fontId="2" fillId="3" borderId="0" xfId="58" applyNumberFormat="1" applyFont="1" applyFill="1" applyBorder="1" applyAlignment="1" applyProtection="1">
      <alignment horizontal="center" vertical="center" wrapText="1"/>
    </xf>
    <xf numFmtId="0" fontId="20" fillId="3" borderId="0" xfId="58" applyNumberFormat="1" applyFont="1" applyFill="1" applyBorder="1" applyAlignment="1" applyProtection="1">
      <alignment vertical="center"/>
    </xf>
    <xf numFmtId="0" fontId="21" fillId="3" borderId="0" xfId="58" applyNumberFormat="1" applyFont="1" applyFill="1" applyBorder="1" applyAlignment="1" applyProtection="1">
      <alignment horizontal="center" vertical="center"/>
    </xf>
    <xf numFmtId="0" fontId="19" fillId="3" borderId="0" xfId="58" applyNumberFormat="1" applyFont="1" applyFill="1" applyBorder="1" applyAlignment="1" applyProtection="1"/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千位分隔 8" xfId="23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常规 8 3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常规 8 2" xfId="37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常规_2015市本级预算总表.人大稿 3" xfId="47"/>
    <cellStyle name="Normal 2" xfId="48"/>
    <cellStyle name="40% - 强调文字颜色 4" xfId="49" builtinId="43"/>
    <cellStyle name="强调文字颜色 5" xfId="50" builtinId="45"/>
    <cellStyle name="Normal 3" xfId="51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Normal" xfId="57"/>
    <cellStyle name="常规 3" xfId="58"/>
    <cellStyle name="常规 4" xfId="59"/>
    <cellStyle name="千位分隔 8 2" xfId="60"/>
    <cellStyle name="千位分隔 8 3" xfId="6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000080"/>
      <rgbColor rgb="00008000"/>
      <rgbColor rgb="00800000"/>
      <rgbColor rgb="00008080"/>
      <rgbColor rgb="00800080"/>
      <rgbColor rgb="00808000"/>
      <rgbColor rgb="00C0C0C0"/>
      <rgbColor rgb="00808080"/>
      <rgbColor rgb="00FF9999"/>
      <rgbColor rgb="00663399"/>
      <rgbColor rgb="00CCFFFF"/>
      <rgbColor rgb="00FFFFCC"/>
      <rgbColor rgb="00660066"/>
      <rgbColor rgb="008080FF"/>
      <rgbColor rgb="00CC6600"/>
      <rgbColor rgb="00FFCCCC"/>
      <rgbColor rgb="00800000"/>
      <rgbColor rgb="00FF00FF"/>
      <rgbColor rgb="0000FFFF"/>
      <rgbColor rgb="00FFFF00"/>
      <rgbColor rgb="00800080"/>
      <rgbColor rgb="00000080"/>
      <rgbColor rgb="00808000"/>
      <rgbColor rgb="00FF0000"/>
      <rgbColor rgb="00FFCC00"/>
      <rgbColor rgb="00FFFFCC"/>
      <rgbColor rgb="00CCFFCC"/>
      <rgbColor rgb="0099FFFF"/>
      <rgbColor rgb="00FFCC99"/>
      <rgbColor rgb="00CC99FF"/>
      <rgbColor rgb="00FF99CC"/>
      <rgbColor rgb="0099CCFF"/>
      <rgbColor rgb="00FF6633"/>
      <rgbColor rgb="00CCCC33"/>
      <rgbColor rgb="0000CC99"/>
      <rgbColor rgb="0000CCFF"/>
      <rgbColor rgb="000099FF"/>
      <rgbColor rgb="00FFFFFF"/>
      <rgbColor rgb="00996666"/>
      <rgbColor rgb="0000FFFF"/>
      <rgbColor rgb="00808080"/>
      <rgbColor rgb="00FFFFFF"/>
      <rgbColor rgb="0080FF00"/>
      <rgbColor rgb="0080FFFF"/>
      <rgbColor rgb="00F0F0F0"/>
      <rgbColor rgb="00A0A0A0"/>
      <rgbColor rgb="0099A8AC"/>
      <rgbColor rgb="00D8E9EC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showGridLines="0" showZeros="0" workbookViewId="0">
      <selection activeCell="B3" sqref="B3:H3"/>
    </sheetView>
  </sheetViews>
  <sheetFormatPr defaultColWidth="9" defaultRowHeight="14.25" outlineLevelRow="3"/>
  <cols>
    <col min="1" max="1" width="12" style="208" customWidth="1"/>
    <col min="2" max="2" width="57.75" style="208" customWidth="1"/>
    <col min="3" max="3" width="19" style="208"/>
    <col min="4" max="4" width="2.25" style="208"/>
    <col min="5" max="8" width="9" style="208" hidden="1"/>
    <col min="9" max="9" width="27" style="208"/>
    <col min="10" max="10" width="6.375" style="208"/>
    <col min="11" max="11" width="4" style="208"/>
    <col min="12" max="12" width="4.25" style="208"/>
    <col min="13" max="13" width="4.125" style="208"/>
    <col min="14" max="14" width="4.5" style="208"/>
    <col min="15" max="15" width="3.5" style="208"/>
    <col min="16" max="16" width="4.125" style="208"/>
    <col min="17" max="17" width="20.625" style="208"/>
    <col min="18" max="18" width="2.25" style="208"/>
  </cols>
  <sheetData>
    <row r="1" ht="13.5" spans="1:9">
      <c r="A1" s="217"/>
      <c r="B1" s="217"/>
      <c r="C1" s="217"/>
      <c r="D1" s="217"/>
      <c r="E1" s="217"/>
      <c r="F1" s="217"/>
      <c r="G1" s="217"/>
      <c r="H1" s="217"/>
      <c r="I1" s="217"/>
    </row>
    <row r="2" ht="138" customHeight="1" spans="1:9">
      <c r="A2" s="218"/>
      <c r="B2" s="218"/>
      <c r="C2" s="218"/>
      <c r="D2" s="218"/>
      <c r="E2" s="218"/>
      <c r="F2" s="218"/>
      <c r="G2" s="218"/>
      <c r="H2" s="218"/>
      <c r="I2" s="218"/>
    </row>
    <row r="3" ht="182.25" customHeight="1" spans="1:9">
      <c r="A3" s="219"/>
      <c r="B3" s="220" t="s">
        <v>0</v>
      </c>
      <c r="C3" s="220"/>
      <c r="D3" s="220"/>
      <c r="E3" s="220"/>
      <c r="F3" s="220"/>
      <c r="G3" s="220"/>
      <c r="H3" s="220"/>
      <c r="I3" s="223"/>
    </row>
    <row r="4" ht="90.75" spans="1:9">
      <c r="A4" s="221"/>
      <c r="B4" s="222"/>
      <c r="C4" s="222"/>
      <c r="D4" s="222"/>
      <c r="E4" s="222"/>
      <c r="F4" s="222"/>
      <c r="G4" s="222"/>
      <c r="H4" s="222"/>
      <c r="I4" s="218"/>
    </row>
  </sheetData>
  <mergeCells count="1">
    <mergeCell ref="B3:H3"/>
  </mergeCells>
  <printOptions horizontalCentered="1"/>
  <pageMargins left="0.393055555555556" right="0.393055555555556" top="1.18055555555556" bottom="0.786805555555556" header="0.511805555555556" footer="0.511805555555556"/>
  <pageSetup paperSize="9" scale="70" pageOrder="overThenDown" orientation="landscape" errors="blank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23"/>
  <sheetViews>
    <sheetView showGridLines="0" showZeros="0" workbookViewId="0">
      <selection activeCell="A2" sqref="A2:F2"/>
    </sheetView>
  </sheetViews>
  <sheetFormatPr defaultColWidth="8" defaultRowHeight="14.25" outlineLevelCol="5"/>
  <cols>
    <col min="1" max="1" width="20.25" style="1"/>
    <col min="2" max="3" width="21" style="1" customWidth="1"/>
    <col min="4" max="4" width="31.375" style="1"/>
    <col min="5" max="6" width="21.625" style="1" customWidth="1"/>
    <col min="7" max="16384" width="8" style="2"/>
  </cols>
  <sheetData>
    <row r="1" spans="1:1">
      <c r="A1" s="1" t="s">
        <v>188</v>
      </c>
    </row>
    <row r="2" ht="35.25" customHeight="1" spans="1:6">
      <c r="A2" s="3" t="s">
        <v>189</v>
      </c>
      <c r="B2" s="3"/>
      <c r="C2" s="3"/>
      <c r="D2" s="3"/>
      <c r="E2" s="3"/>
      <c r="F2" s="3"/>
    </row>
    <row r="3" ht="15" customHeight="1" spans="1:6">
      <c r="A3" s="34"/>
      <c r="B3" s="34"/>
      <c r="C3" s="34"/>
      <c r="D3" s="34"/>
      <c r="E3" s="35"/>
      <c r="F3" s="35"/>
    </row>
    <row r="4" ht="15" customHeight="1" spans="1:6">
      <c r="A4" s="4" t="s">
        <v>14</v>
      </c>
      <c r="B4" s="4"/>
      <c r="C4" s="4"/>
      <c r="D4" s="4"/>
      <c r="E4" s="6"/>
      <c r="F4" s="6" t="s">
        <v>48</v>
      </c>
    </row>
    <row r="5" ht="18.75" customHeight="1" spans="1:6">
      <c r="A5" s="7" t="s">
        <v>16</v>
      </c>
      <c r="B5" s="7" t="s">
        <v>77</v>
      </c>
      <c r="C5" s="7" t="s">
        <v>78</v>
      </c>
      <c r="D5" s="7" t="s">
        <v>16</v>
      </c>
      <c r="E5" s="7" t="s">
        <v>77</v>
      </c>
      <c r="F5" s="7" t="s">
        <v>78</v>
      </c>
    </row>
    <row r="6" ht="18.75" customHeight="1" spans="1:6">
      <c r="A6" s="9" t="s">
        <v>190</v>
      </c>
      <c r="B6" s="24">
        <v>605.4525</v>
      </c>
      <c r="C6" s="24">
        <v>641.007963</v>
      </c>
      <c r="D6" s="65" t="s">
        <v>191</v>
      </c>
      <c r="E6" s="24">
        <v>155.844</v>
      </c>
      <c r="F6" s="24">
        <v>192.235337</v>
      </c>
    </row>
    <row r="7" ht="18.75" customHeight="1" spans="1:6">
      <c r="A7" s="9" t="s">
        <v>126</v>
      </c>
      <c r="B7" s="24">
        <v>32.791181</v>
      </c>
      <c r="C7" s="24">
        <v>42.782647</v>
      </c>
      <c r="D7" s="66" t="s">
        <v>192</v>
      </c>
      <c r="E7" s="24">
        <v>0</v>
      </c>
      <c r="F7" s="24">
        <v>0</v>
      </c>
    </row>
    <row r="8" ht="18.75" customHeight="1" spans="1:6">
      <c r="A8" s="9" t="s">
        <v>128</v>
      </c>
      <c r="B8" s="26">
        <v>0</v>
      </c>
      <c r="C8" s="26">
        <v>0</v>
      </c>
      <c r="D8" s="65" t="s">
        <v>131</v>
      </c>
      <c r="E8" s="24">
        <v>0</v>
      </c>
      <c r="F8" s="24">
        <v>0</v>
      </c>
    </row>
    <row r="9" ht="18.75" customHeight="1" spans="1:6">
      <c r="A9" s="43"/>
      <c r="B9" s="59"/>
      <c r="C9" s="59"/>
      <c r="D9" s="65" t="s">
        <v>193</v>
      </c>
      <c r="E9" s="24">
        <v>0</v>
      </c>
      <c r="F9" s="24">
        <v>0</v>
      </c>
    </row>
    <row r="10" ht="18.75" customHeight="1" spans="1:6">
      <c r="A10" s="67"/>
      <c r="B10" s="68"/>
      <c r="C10" s="68"/>
      <c r="D10" s="65" t="s">
        <v>194</v>
      </c>
      <c r="E10" s="24">
        <v>64.53652</v>
      </c>
      <c r="F10" s="24">
        <v>65.675523</v>
      </c>
    </row>
    <row r="11" ht="18.75" customHeight="1" spans="1:6">
      <c r="A11" s="67"/>
      <c r="B11" s="68"/>
      <c r="C11" s="68"/>
      <c r="D11" s="69" t="s">
        <v>195</v>
      </c>
      <c r="E11" s="26">
        <v>0</v>
      </c>
      <c r="F11" s="26">
        <v>0</v>
      </c>
    </row>
    <row r="12" ht="18.75" customHeight="1" spans="1:6">
      <c r="A12" s="55"/>
      <c r="B12" s="59"/>
      <c r="C12" s="59"/>
      <c r="D12" s="70" t="s">
        <v>196</v>
      </c>
      <c r="E12" s="71">
        <v>0.92036</v>
      </c>
      <c r="F12" s="71">
        <v>1.07036</v>
      </c>
    </row>
    <row r="13" ht="18.75" customHeight="1" spans="1:6">
      <c r="A13" s="16" t="s">
        <v>182</v>
      </c>
      <c r="B13" s="29">
        <v>0</v>
      </c>
      <c r="C13" s="29">
        <v>0</v>
      </c>
      <c r="D13" s="16" t="s">
        <v>197</v>
      </c>
      <c r="E13" s="29">
        <v>0</v>
      </c>
      <c r="F13" s="29">
        <v>0</v>
      </c>
    </row>
    <row r="14" ht="18.75" customHeight="1" spans="1:6">
      <c r="A14" s="16" t="s">
        <v>135</v>
      </c>
      <c r="B14" s="29">
        <v>0</v>
      </c>
      <c r="C14" s="29">
        <v>0</v>
      </c>
      <c r="D14" s="29"/>
      <c r="E14" s="29"/>
      <c r="F14" s="29"/>
    </row>
    <row r="15" ht="18.75" customHeight="1" spans="1:6">
      <c r="A15" s="16" t="s">
        <v>198</v>
      </c>
      <c r="B15" s="29">
        <v>0</v>
      </c>
      <c r="C15" s="29">
        <v>0</v>
      </c>
      <c r="D15" s="16" t="s">
        <v>199</v>
      </c>
      <c r="E15" s="29">
        <v>0</v>
      </c>
      <c r="F15" s="29">
        <v>0</v>
      </c>
    </row>
    <row r="16" ht="18.75" customHeight="1" spans="1:6">
      <c r="A16" s="22" t="s">
        <v>104</v>
      </c>
      <c r="B16" s="72">
        <f>B6+B7+B8+B13+B15</f>
        <v>638.243681</v>
      </c>
      <c r="C16" s="72">
        <f>C6+C7+C8+C13+C15</f>
        <v>683.79061</v>
      </c>
      <c r="D16" s="22" t="s">
        <v>105</v>
      </c>
      <c r="E16" s="72">
        <f>E6+E7+E8+E9+E10+E11+E12+E13+E15</f>
        <v>221.30088</v>
      </c>
      <c r="F16" s="72">
        <f>F6+F7+F8+F9+F10+F11+F12+F13+F15</f>
        <v>258.98122</v>
      </c>
    </row>
    <row r="17" ht="18.75" customHeight="1" spans="1:6">
      <c r="A17" s="9" t="s">
        <v>200</v>
      </c>
      <c r="B17" s="24">
        <v>0</v>
      </c>
      <c r="C17" s="24">
        <v>0</v>
      </c>
      <c r="D17" s="9" t="s">
        <v>201</v>
      </c>
      <c r="E17" s="24">
        <v>0</v>
      </c>
      <c r="F17" s="24">
        <v>0</v>
      </c>
    </row>
    <row r="18" ht="18.75" customHeight="1" spans="1:6">
      <c r="A18" s="9" t="s">
        <v>110</v>
      </c>
      <c r="B18" s="24">
        <v>0</v>
      </c>
      <c r="C18" s="24">
        <v>0</v>
      </c>
      <c r="D18" s="9" t="s">
        <v>111</v>
      </c>
      <c r="E18" s="73">
        <v>170</v>
      </c>
      <c r="F18" s="73">
        <v>182</v>
      </c>
    </row>
    <row r="19" ht="18.75" customHeight="1" spans="1:6">
      <c r="A19" s="9" t="s">
        <v>202</v>
      </c>
      <c r="B19" s="26">
        <f>B16+B17+B18</f>
        <v>638.243681</v>
      </c>
      <c r="C19" s="26">
        <f>C16+C17+C18</f>
        <v>683.79061</v>
      </c>
      <c r="D19" s="9" t="s">
        <v>203</v>
      </c>
      <c r="E19" s="73">
        <f>E16+E17+E18</f>
        <v>391.30088</v>
      </c>
      <c r="F19" s="73">
        <f>F16+F17+F18</f>
        <v>440.98122</v>
      </c>
    </row>
    <row r="20" ht="18.75" customHeight="1" spans="1:6">
      <c r="A20" s="74"/>
      <c r="B20" s="75"/>
      <c r="C20" s="76"/>
      <c r="D20" s="9" t="s">
        <v>204</v>
      </c>
      <c r="E20" s="73">
        <f>B19-E19</f>
        <v>246.942801</v>
      </c>
      <c r="F20" s="73">
        <f>C19-F19</f>
        <v>242.80939</v>
      </c>
    </row>
    <row r="21" ht="18.75" customHeight="1" spans="1:6">
      <c r="A21" s="9" t="s">
        <v>120</v>
      </c>
      <c r="B21" s="24">
        <v>1654.498938</v>
      </c>
      <c r="C21" s="24">
        <f>E21</f>
        <v>1901.441739</v>
      </c>
      <c r="D21" s="9" t="s">
        <v>121</v>
      </c>
      <c r="E21" s="73">
        <f>B21+E20</f>
        <v>1901.441739</v>
      </c>
      <c r="F21" s="73">
        <f>C21+F20</f>
        <v>2144.251129</v>
      </c>
    </row>
    <row r="22" ht="18.75" customHeight="1" spans="1:6">
      <c r="A22" s="7" t="s">
        <v>145</v>
      </c>
      <c r="B22" s="24">
        <f>B19+B21</f>
        <v>2292.742619</v>
      </c>
      <c r="C22" s="24">
        <f>C19+C21</f>
        <v>2585.232349</v>
      </c>
      <c r="D22" s="7" t="s">
        <v>145</v>
      </c>
      <c r="E22" s="24">
        <f>E19+E21</f>
        <v>2292.742619</v>
      </c>
      <c r="F22" s="24">
        <f>F19+F21</f>
        <v>2585.232349</v>
      </c>
    </row>
    <row r="23" ht="18.75" customHeight="1" spans="1:6">
      <c r="A23" s="33"/>
      <c r="B23" s="33"/>
      <c r="C23" s="33"/>
      <c r="D23" s="33"/>
      <c r="E23" s="33"/>
      <c r="F23" s="35"/>
    </row>
  </sheetData>
  <mergeCells count="2">
    <mergeCell ref="A2:F2"/>
    <mergeCell ref="E3:F3"/>
  </mergeCells>
  <printOptions horizontalCentered="1"/>
  <pageMargins left="0.393055555555556" right="0.393055555555556" top="1.18055555555556" bottom="1.18055555555556" header="0.511805555555556" footer="0.511805555555556"/>
  <pageSetup paperSize="9" pageOrder="overThenDown" orientation="landscape" errors="blank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26"/>
  <sheetViews>
    <sheetView showGridLines="0" workbookViewId="0">
      <selection activeCell="A1" sqref="A1"/>
    </sheetView>
  </sheetViews>
  <sheetFormatPr defaultColWidth="8" defaultRowHeight="19.5" customHeight="1" outlineLevelCol="7"/>
  <cols>
    <col min="1" max="1" width="39.375" style="1" customWidth="1"/>
    <col min="2" max="2" width="6.5" style="1" customWidth="1"/>
    <col min="3" max="4" width="13.875" style="1" customWidth="1"/>
    <col min="5" max="5" width="43.875" style="1" customWidth="1"/>
    <col min="6" max="6" width="6.5" style="1" customWidth="1"/>
    <col min="7" max="8" width="13.875" style="1" customWidth="1"/>
    <col min="9" max="16384" width="8" style="2"/>
  </cols>
  <sheetData>
    <row r="1" customHeight="1" spans="1:1">
      <c r="A1" s="1" t="s">
        <v>205</v>
      </c>
    </row>
    <row r="2" ht="37.5" customHeight="1" spans="1:8">
      <c r="A2" s="36" t="s">
        <v>206</v>
      </c>
      <c r="B2" s="36"/>
      <c r="C2" s="36"/>
      <c r="D2" s="36"/>
      <c r="E2" s="36"/>
      <c r="F2" s="36"/>
      <c r="G2" s="36"/>
      <c r="H2" s="36"/>
    </row>
    <row r="3" customHeight="1" spans="1:8">
      <c r="A3" s="4" t="s">
        <v>14</v>
      </c>
      <c r="B3" s="37"/>
      <c r="C3" s="37"/>
      <c r="D3" s="38"/>
      <c r="E3" s="38"/>
      <c r="F3" s="38"/>
      <c r="G3" s="38"/>
      <c r="H3" s="6" t="s">
        <v>207</v>
      </c>
    </row>
    <row r="4" customHeight="1" spans="1:8">
      <c r="A4" s="39" t="s">
        <v>16</v>
      </c>
      <c r="B4" s="39" t="s">
        <v>208</v>
      </c>
      <c r="C4" s="7" t="s">
        <v>77</v>
      </c>
      <c r="D4" s="7" t="s">
        <v>78</v>
      </c>
      <c r="E4" s="7" t="s">
        <v>16</v>
      </c>
      <c r="F4" s="13" t="s">
        <v>208</v>
      </c>
      <c r="G4" s="7" t="s">
        <v>77</v>
      </c>
      <c r="H4" s="7" t="s">
        <v>78</v>
      </c>
    </row>
    <row r="5" customHeight="1" spans="1:8">
      <c r="A5" s="40" t="s">
        <v>209</v>
      </c>
      <c r="B5" s="7" t="s">
        <v>173</v>
      </c>
      <c r="C5" s="13"/>
      <c r="D5" s="13" t="s">
        <v>173</v>
      </c>
      <c r="E5" s="40" t="s">
        <v>210</v>
      </c>
      <c r="F5" s="41" t="s">
        <v>173</v>
      </c>
      <c r="G5" s="13" t="s">
        <v>173</v>
      </c>
      <c r="H5" s="13" t="s">
        <v>173</v>
      </c>
    </row>
    <row r="6" customHeight="1" spans="1:8">
      <c r="A6" s="42" t="s">
        <v>211</v>
      </c>
      <c r="B6" s="43" t="s">
        <v>212</v>
      </c>
      <c r="C6" s="44">
        <f>C7+C9+C10</f>
        <v>11693</v>
      </c>
      <c r="D6" s="45">
        <f>D7+D9+D10</f>
        <v>11965</v>
      </c>
      <c r="E6" s="46" t="s">
        <v>213</v>
      </c>
      <c r="F6" s="47" t="s">
        <v>214</v>
      </c>
      <c r="G6" s="29">
        <v>367</v>
      </c>
      <c r="H6" s="29">
        <f>G9</f>
        <v>294.934196</v>
      </c>
    </row>
    <row r="7" customHeight="1" spans="1:8">
      <c r="A7" s="48" t="s">
        <v>215</v>
      </c>
      <c r="B7" s="49" t="s">
        <v>212</v>
      </c>
      <c r="C7" s="44">
        <v>6081</v>
      </c>
      <c r="D7" s="44">
        <v>6093</v>
      </c>
      <c r="E7" s="48" t="s">
        <v>216</v>
      </c>
      <c r="F7" s="47" t="s">
        <v>214</v>
      </c>
      <c r="G7" s="29">
        <v>364</v>
      </c>
      <c r="H7" s="29">
        <v>50</v>
      </c>
    </row>
    <row r="8" customHeight="1" spans="1:8">
      <c r="A8" s="50" t="s">
        <v>217</v>
      </c>
      <c r="B8" s="28" t="s">
        <v>212</v>
      </c>
      <c r="C8" s="44">
        <v>2513</v>
      </c>
      <c r="D8" s="44">
        <v>2522</v>
      </c>
      <c r="E8" s="16" t="s">
        <v>218</v>
      </c>
      <c r="F8" s="47" t="s">
        <v>214</v>
      </c>
      <c r="G8" s="29">
        <v>291.934196</v>
      </c>
      <c r="H8" s="29">
        <v>294.616499</v>
      </c>
    </row>
    <row r="9" customHeight="1" spans="1:8">
      <c r="A9" s="51" t="s">
        <v>219</v>
      </c>
      <c r="B9" s="52" t="s">
        <v>212</v>
      </c>
      <c r="C9" s="44">
        <v>0</v>
      </c>
      <c r="D9" s="44">
        <v>0</v>
      </c>
      <c r="E9" s="16" t="s">
        <v>220</v>
      </c>
      <c r="F9" s="47" t="s">
        <v>214</v>
      </c>
      <c r="G9" s="29">
        <f>G6-G7+G8</f>
        <v>294.934196</v>
      </c>
      <c r="H9" s="29">
        <f>H6-H7+H8</f>
        <v>539.550695</v>
      </c>
    </row>
    <row r="10" customHeight="1" spans="1:8">
      <c r="A10" s="40" t="s">
        <v>221</v>
      </c>
      <c r="B10" s="53" t="s">
        <v>212</v>
      </c>
      <c r="C10" s="44">
        <v>5612</v>
      </c>
      <c r="D10" s="44">
        <v>5872</v>
      </c>
      <c r="E10" s="16" t="s">
        <v>222</v>
      </c>
      <c r="F10" s="47" t="s">
        <v>214</v>
      </c>
      <c r="G10" s="29">
        <v>0</v>
      </c>
      <c r="H10" s="29">
        <v>0</v>
      </c>
    </row>
    <row r="11" customHeight="1" spans="1:8">
      <c r="A11" s="40" t="s">
        <v>223</v>
      </c>
      <c r="B11" s="54" t="s">
        <v>212</v>
      </c>
      <c r="C11" s="44">
        <v>262</v>
      </c>
      <c r="D11" s="44">
        <v>511</v>
      </c>
      <c r="E11" s="48" t="s">
        <v>224</v>
      </c>
      <c r="F11" s="47" t="s">
        <v>214</v>
      </c>
      <c r="G11" s="29">
        <v>1143</v>
      </c>
      <c r="H11" s="29">
        <v>300</v>
      </c>
    </row>
    <row r="12" customHeight="1" spans="1:8">
      <c r="A12" s="42" t="s">
        <v>225</v>
      </c>
      <c r="B12" s="47" t="s">
        <v>212</v>
      </c>
      <c r="C12" s="44">
        <v>123</v>
      </c>
      <c r="D12" s="44">
        <v>132</v>
      </c>
      <c r="E12" s="48" t="s">
        <v>226</v>
      </c>
      <c r="F12" s="28" t="s">
        <v>173</v>
      </c>
      <c r="G12" s="28" t="s">
        <v>173</v>
      </c>
      <c r="H12" s="28" t="s">
        <v>173</v>
      </c>
    </row>
    <row r="13" customHeight="1" spans="1:8">
      <c r="A13" s="48" t="s">
        <v>227</v>
      </c>
      <c r="B13" s="49" t="s">
        <v>212</v>
      </c>
      <c r="C13" s="44">
        <v>4659</v>
      </c>
      <c r="D13" s="44">
        <v>4758</v>
      </c>
      <c r="E13" s="48" t="s">
        <v>228</v>
      </c>
      <c r="F13" s="28" t="s">
        <v>212</v>
      </c>
      <c r="G13" s="44">
        <v>86278</v>
      </c>
      <c r="H13" s="44">
        <v>86287</v>
      </c>
    </row>
    <row r="14" customHeight="1" spans="1:8">
      <c r="A14" s="16" t="s">
        <v>229</v>
      </c>
      <c r="B14" s="28" t="s">
        <v>212</v>
      </c>
      <c r="C14" s="44">
        <v>1916</v>
      </c>
      <c r="D14" s="44">
        <v>2012</v>
      </c>
      <c r="E14" s="16" t="s">
        <v>230</v>
      </c>
      <c r="F14" s="28" t="s">
        <v>212</v>
      </c>
      <c r="G14" s="44">
        <v>25296</v>
      </c>
      <c r="H14" s="44">
        <v>25222</v>
      </c>
    </row>
    <row r="15" customHeight="1" spans="1:8">
      <c r="A15" s="51" t="s">
        <v>231</v>
      </c>
      <c r="B15" s="21" t="s">
        <v>173</v>
      </c>
      <c r="C15" s="41" t="s">
        <v>173</v>
      </c>
      <c r="D15" s="55" t="s">
        <v>173</v>
      </c>
      <c r="E15" s="48" t="s">
        <v>232</v>
      </c>
      <c r="F15" s="28" t="s">
        <v>173</v>
      </c>
      <c r="G15" s="28" t="s">
        <v>173</v>
      </c>
      <c r="H15" s="28" t="s">
        <v>173</v>
      </c>
    </row>
    <row r="16" customHeight="1" spans="1:8">
      <c r="A16" s="42" t="s">
        <v>233</v>
      </c>
      <c r="B16" s="47" t="s">
        <v>214</v>
      </c>
      <c r="C16" s="29">
        <v>11003.13858</v>
      </c>
      <c r="D16" s="29">
        <v>11597.879618</v>
      </c>
      <c r="E16" s="48" t="s">
        <v>211</v>
      </c>
      <c r="F16" s="28" t="s">
        <v>212</v>
      </c>
      <c r="G16" s="44">
        <f>G17+G18</f>
        <v>7719</v>
      </c>
      <c r="H16" s="44">
        <f>H17+H18</f>
        <v>7839</v>
      </c>
    </row>
    <row r="17" customHeight="1" spans="1:8">
      <c r="A17" s="48" t="s">
        <v>234</v>
      </c>
      <c r="B17" s="47" t="s">
        <v>214</v>
      </c>
      <c r="C17" s="29">
        <v>18190.280991</v>
      </c>
      <c r="D17" s="29">
        <v>19634.896973</v>
      </c>
      <c r="E17" s="48" t="s">
        <v>235</v>
      </c>
      <c r="F17" s="28" t="s">
        <v>212</v>
      </c>
      <c r="G17" s="44">
        <v>5745</v>
      </c>
      <c r="H17" s="44">
        <v>5751</v>
      </c>
    </row>
    <row r="18" customHeight="1" spans="1:8">
      <c r="A18" s="16" t="s">
        <v>236</v>
      </c>
      <c r="B18" s="47" t="s">
        <v>214</v>
      </c>
      <c r="C18" s="29">
        <v>7187.142411</v>
      </c>
      <c r="D18" s="29">
        <v>8037.017355</v>
      </c>
      <c r="E18" s="16" t="s">
        <v>237</v>
      </c>
      <c r="F18" s="28" t="s">
        <v>212</v>
      </c>
      <c r="G18" s="44">
        <v>1974</v>
      </c>
      <c r="H18" s="44">
        <v>2088</v>
      </c>
    </row>
    <row r="19" customHeight="1" spans="1:8">
      <c r="A19" s="51" t="s">
        <v>238</v>
      </c>
      <c r="B19" s="53" t="s">
        <v>239</v>
      </c>
      <c r="C19" s="29">
        <v>23.0244553620266</v>
      </c>
      <c r="D19" s="56">
        <v>22.3627075051014</v>
      </c>
      <c r="E19" s="57" t="s">
        <v>227</v>
      </c>
      <c r="F19" s="28" t="s">
        <v>212</v>
      </c>
      <c r="G19" s="44">
        <v>5705</v>
      </c>
      <c r="H19" s="44">
        <v>5719</v>
      </c>
    </row>
    <row r="20" customHeight="1" spans="1:8">
      <c r="A20" s="40" t="s">
        <v>240</v>
      </c>
      <c r="B20" s="54" t="s">
        <v>239</v>
      </c>
      <c r="C20" s="29">
        <v>17</v>
      </c>
      <c r="D20" s="56">
        <v>16</v>
      </c>
      <c r="E20" s="58" t="s">
        <v>231</v>
      </c>
      <c r="F20" s="28" t="s">
        <v>173</v>
      </c>
      <c r="G20" s="59" t="s">
        <v>173</v>
      </c>
      <c r="H20" s="59" t="s">
        <v>173</v>
      </c>
    </row>
    <row r="21" customHeight="1" spans="1:8">
      <c r="A21" s="40" t="s">
        <v>241</v>
      </c>
      <c r="B21" s="54" t="s">
        <v>239</v>
      </c>
      <c r="C21" s="29">
        <v>8</v>
      </c>
      <c r="D21" s="56">
        <v>8</v>
      </c>
      <c r="E21" s="58" t="s">
        <v>242</v>
      </c>
      <c r="F21" s="47" t="s">
        <v>214</v>
      </c>
      <c r="G21" s="29">
        <v>40632.714</v>
      </c>
      <c r="H21" s="29">
        <v>41547.19284</v>
      </c>
    </row>
    <row r="22" customHeight="1" spans="1:8">
      <c r="A22" s="40" t="s">
        <v>243</v>
      </c>
      <c r="B22" s="47" t="s">
        <v>239</v>
      </c>
      <c r="C22" s="29">
        <v>20</v>
      </c>
      <c r="D22" s="56">
        <v>20</v>
      </c>
      <c r="E22" s="58" t="s">
        <v>234</v>
      </c>
      <c r="F22" s="47" t="s">
        <v>214</v>
      </c>
      <c r="G22" s="29">
        <v>40632.714</v>
      </c>
      <c r="H22" s="29">
        <v>41547.19284</v>
      </c>
    </row>
    <row r="23" customHeight="1" spans="1:8">
      <c r="A23" s="40" t="s">
        <v>244</v>
      </c>
      <c r="B23" s="52" t="s">
        <v>245</v>
      </c>
      <c r="C23" s="29">
        <f>IF(C13=0,0,C17/C13*10000)</f>
        <v>39043.3161429491</v>
      </c>
      <c r="D23" s="56">
        <f>IF(D13=0,0,D17/D13*10000)</f>
        <v>41267.1226839008</v>
      </c>
      <c r="E23" s="58" t="s">
        <v>238</v>
      </c>
      <c r="F23" s="28" t="s">
        <v>239</v>
      </c>
      <c r="G23" s="29">
        <v>24.3</v>
      </c>
      <c r="H23" s="29">
        <v>24</v>
      </c>
    </row>
    <row r="24" customHeight="1" spans="1:8">
      <c r="A24" s="42" t="s">
        <v>246</v>
      </c>
      <c r="B24" s="60" t="s">
        <v>173</v>
      </c>
      <c r="C24" s="59" t="s">
        <v>173</v>
      </c>
      <c r="D24" s="61" t="s">
        <v>173</v>
      </c>
      <c r="E24" s="46" t="s">
        <v>244</v>
      </c>
      <c r="F24" s="28" t="s">
        <v>245</v>
      </c>
      <c r="G24" s="29">
        <f>IF(G19=0,0,G22/G19*10000)</f>
        <v>71222.9868536372</v>
      </c>
      <c r="H24" s="29">
        <f>IF(H19=0,0,H22/H19*10000)</f>
        <v>72647.6531561462</v>
      </c>
    </row>
    <row r="25" customHeight="1" spans="1:8">
      <c r="A25" s="62" t="s">
        <v>247</v>
      </c>
      <c r="B25" s="43" t="s">
        <v>248</v>
      </c>
      <c r="C25" s="29">
        <v>3896.278931</v>
      </c>
      <c r="D25" s="29">
        <v>4096.27808</v>
      </c>
      <c r="E25" s="50" t="s">
        <v>249</v>
      </c>
      <c r="F25" s="28" t="s">
        <v>245</v>
      </c>
      <c r="G25" s="44">
        <v>62054</v>
      </c>
      <c r="H25" s="44">
        <v>65157</v>
      </c>
    </row>
    <row r="26" customHeight="1" spans="1:8">
      <c r="A26" s="63"/>
      <c r="B26" s="63"/>
      <c r="C26" s="63"/>
      <c r="D26" s="63"/>
      <c r="E26" s="63"/>
      <c r="F26" s="63"/>
      <c r="G26" s="63"/>
      <c r="H26" s="64"/>
    </row>
  </sheetData>
  <mergeCells count="1">
    <mergeCell ref="A2:H2"/>
  </mergeCells>
  <printOptions horizontalCentered="1"/>
  <pageMargins left="0.786805555555556" right="0.786805555555556" top="1.18055555555556" bottom="1.18055555555556" header="0.511805555555556" footer="0.511805555555556"/>
  <pageSetup paperSize="9" scale="80" pageOrder="overThenDown" orientation="landscape" errors="blank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16"/>
  <sheetViews>
    <sheetView showGridLines="0" showZeros="0" workbookViewId="0">
      <selection activeCell="A1" sqref="A1"/>
    </sheetView>
  </sheetViews>
  <sheetFormatPr defaultColWidth="8" defaultRowHeight="14.25" outlineLevelCol="7"/>
  <cols>
    <col min="1" max="1" width="32.75" style="1" customWidth="1"/>
    <col min="2" max="2" width="6.5" style="1" customWidth="1"/>
    <col min="3" max="4" width="13.875" style="1" customWidth="1"/>
    <col min="5" max="5" width="43.875" style="1" customWidth="1"/>
    <col min="6" max="6" width="6.5" style="1" customWidth="1"/>
    <col min="7" max="8" width="13.875" style="1" customWidth="1"/>
    <col min="9" max="16384" width="8" style="2"/>
  </cols>
  <sheetData>
    <row r="1" spans="1:1">
      <c r="A1" s="1" t="s">
        <v>250</v>
      </c>
    </row>
    <row r="2" ht="36.75" customHeight="1" spans="1:8">
      <c r="A2" s="3" t="s">
        <v>251</v>
      </c>
      <c r="B2" s="3"/>
      <c r="C2" s="3"/>
      <c r="D2" s="3"/>
      <c r="E2" s="3"/>
      <c r="F2" s="3"/>
      <c r="G2" s="3"/>
      <c r="H2" s="3"/>
    </row>
    <row r="3" ht="15" customHeight="1" spans="1:8">
      <c r="A3" s="4" t="s">
        <v>14</v>
      </c>
      <c r="B3" s="4"/>
      <c r="C3" s="4"/>
      <c r="D3" s="4"/>
      <c r="E3" s="4"/>
      <c r="F3" s="5"/>
      <c r="G3" s="4"/>
      <c r="H3" s="6" t="s">
        <v>252</v>
      </c>
    </row>
    <row r="4" ht="15" customHeight="1" spans="1:8">
      <c r="A4" s="7" t="s">
        <v>16</v>
      </c>
      <c r="B4" s="7" t="s">
        <v>208</v>
      </c>
      <c r="C4" s="7" t="s">
        <v>77</v>
      </c>
      <c r="D4" s="7" t="s">
        <v>78</v>
      </c>
      <c r="E4" s="8" t="s">
        <v>16</v>
      </c>
      <c r="F4" s="8" t="s">
        <v>208</v>
      </c>
      <c r="G4" s="7" t="s">
        <v>77</v>
      </c>
      <c r="H4" s="7" t="s">
        <v>78</v>
      </c>
    </row>
    <row r="5" ht="21.75" customHeight="1" spans="1:8">
      <c r="A5" s="9" t="s">
        <v>253</v>
      </c>
      <c r="B5" s="7" t="s">
        <v>173</v>
      </c>
      <c r="C5" s="7" t="s">
        <v>173</v>
      </c>
      <c r="D5" s="10" t="s">
        <v>173</v>
      </c>
      <c r="E5" s="9" t="s">
        <v>254</v>
      </c>
      <c r="F5" s="7" t="s">
        <v>212</v>
      </c>
      <c r="G5" s="11">
        <v>0</v>
      </c>
      <c r="H5" s="11">
        <v>0</v>
      </c>
    </row>
    <row r="6" ht="21.75" customHeight="1" spans="1:8">
      <c r="A6" s="12" t="s">
        <v>211</v>
      </c>
      <c r="B6" s="13" t="s">
        <v>212</v>
      </c>
      <c r="C6" s="11">
        <v>5908</v>
      </c>
      <c r="D6" s="11">
        <v>6012</v>
      </c>
      <c r="E6" s="14" t="s">
        <v>255</v>
      </c>
      <c r="F6" s="13" t="s">
        <v>173</v>
      </c>
      <c r="G6" s="15" t="s">
        <v>173</v>
      </c>
      <c r="H6" s="15" t="s">
        <v>173</v>
      </c>
    </row>
    <row r="7" ht="21.75" customHeight="1" spans="1:8">
      <c r="A7" s="16" t="s">
        <v>256</v>
      </c>
      <c r="B7" s="17" t="s">
        <v>212</v>
      </c>
      <c r="C7" s="18">
        <v>5908</v>
      </c>
      <c r="D7" s="19">
        <v>6012</v>
      </c>
      <c r="E7" s="16" t="s">
        <v>211</v>
      </c>
      <c r="F7" s="17" t="s">
        <v>212</v>
      </c>
      <c r="G7" s="11">
        <v>9804</v>
      </c>
      <c r="H7" s="11">
        <v>9814</v>
      </c>
    </row>
    <row r="8" ht="24" customHeight="1" spans="1:8">
      <c r="A8" s="20" t="s">
        <v>231</v>
      </c>
      <c r="B8" s="21" t="s">
        <v>173</v>
      </c>
      <c r="C8" s="21" t="s">
        <v>173</v>
      </c>
      <c r="D8" s="21" t="s">
        <v>173</v>
      </c>
      <c r="E8" s="22" t="s">
        <v>227</v>
      </c>
      <c r="F8" s="21" t="s">
        <v>212</v>
      </c>
      <c r="G8" s="11">
        <v>9804</v>
      </c>
      <c r="H8" s="11">
        <v>9814</v>
      </c>
    </row>
    <row r="9" ht="24" customHeight="1" spans="1:8">
      <c r="A9" s="23" t="s">
        <v>257</v>
      </c>
      <c r="B9" s="7" t="s">
        <v>214</v>
      </c>
      <c r="C9" s="24">
        <v>60545.25</v>
      </c>
      <c r="D9" s="24">
        <v>64100.796275</v>
      </c>
      <c r="E9" s="25" t="s">
        <v>231</v>
      </c>
      <c r="F9" s="7" t="s">
        <v>214</v>
      </c>
      <c r="G9" s="24">
        <v>49456.577189</v>
      </c>
      <c r="H9" s="24">
        <v>50992.248552</v>
      </c>
    </row>
    <row r="10" ht="24" customHeight="1" spans="1:8">
      <c r="A10" s="12" t="s">
        <v>258</v>
      </c>
      <c r="B10" s="7" t="s">
        <v>214</v>
      </c>
      <c r="C10" s="26">
        <v>60545.25</v>
      </c>
      <c r="D10" s="26">
        <v>64100.796275</v>
      </c>
      <c r="E10" s="27" t="s">
        <v>259</v>
      </c>
      <c r="F10" s="13" t="s">
        <v>239</v>
      </c>
      <c r="G10" s="24">
        <f>IF(G9=0,0,G13/G9*100)</f>
        <v>0.610000000297433</v>
      </c>
      <c r="H10" s="24">
        <f>IF(H9=0,0,H13/H9*100)</f>
        <v>0.640000018173743</v>
      </c>
    </row>
    <row r="11" ht="24" customHeight="1" spans="1:8">
      <c r="A11" s="16" t="s">
        <v>259</v>
      </c>
      <c r="B11" s="28" t="s">
        <v>239</v>
      </c>
      <c r="C11" s="29">
        <v>1</v>
      </c>
      <c r="D11" s="29">
        <v>1</v>
      </c>
      <c r="E11" s="16" t="s">
        <v>244</v>
      </c>
      <c r="F11" s="17" t="s">
        <v>245</v>
      </c>
      <c r="G11" s="24">
        <f>IF(G8=0,0,G9/G8*10000)</f>
        <v>50445.3051703386</v>
      </c>
      <c r="H11" s="24">
        <f>IF(H8=0,0,H9/H8*10000)</f>
        <v>51958.68</v>
      </c>
    </row>
    <row r="12" ht="24" customHeight="1" spans="1:8">
      <c r="A12" s="16" t="s">
        <v>244</v>
      </c>
      <c r="B12" s="28" t="s">
        <v>245</v>
      </c>
      <c r="C12" s="30">
        <f>IF(C7=0,0,C10/C7*10000)</f>
        <v>102480.111712932</v>
      </c>
      <c r="D12" s="30">
        <f>IF(D7=0,0,D10/D7*10000)</f>
        <v>106621.417623087</v>
      </c>
      <c r="E12" s="16" t="s">
        <v>260</v>
      </c>
      <c r="F12" s="7" t="s">
        <v>214</v>
      </c>
      <c r="G12" s="24">
        <v>301.685121</v>
      </c>
      <c r="H12" s="24">
        <v>326.3504</v>
      </c>
    </row>
    <row r="13" ht="24" customHeight="1" spans="1:8">
      <c r="A13" s="31" t="s">
        <v>261</v>
      </c>
      <c r="B13" s="17" t="s">
        <v>212</v>
      </c>
      <c r="C13" s="11">
        <v>125</v>
      </c>
      <c r="D13" s="32">
        <v>141</v>
      </c>
      <c r="E13" s="16" t="s">
        <v>262</v>
      </c>
      <c r="F13" s="7" t="s">
        <v>214</v>
      </c>
      <c r="G13" s="24">
        <v>301.685121</v>
      </c>
      <c r="H13" s="24">
        <v>326.3504</v>
      </c>
    </row>
    <row r="14" ht="24" customHeight="1" spans="1:8">
      <c r="A14" s="20" t="s">
        <v>263</v>
      </c>
      <c r="B14" s="21" t="s">
        <v>264</v>
      </c>
      <c r="C14" s="11">
        <v>0</v>
      </c>
      <c r="D14" s="11">
        <v>0</v>
      </c>
      <c r="E14" s="22" t="s">
        <v>265</v>
      </c>
      <c r="F14" s="21" t="s">
        <v>212</v>
      </c>
      <c r="G14" s="11">
        <v>46</v>
      </c>
      <c r="H14" s="11">
        <v>48</v>
      </c>
    </row>
    <row r="15" ht="29.25" customHeight="1" spans="1:8">
      <c r="A15" s="12" t="s">
        <v>266</v>
      </c>
      <c r="B15" s="13" t="s">
        <v>212</v>
      </c>
      <c r="C15" s="18">
        <v>3350</v>
      </c>
      <c r="D15" s="18">
        <v>3409</v>
      </c>
      <c r="E15" s="9"/>
      <c r="F15" s="7"/>
      <c r="G15" s="11"/>
      <c r="H15" s="11"/>
    </row>
    <row r="16" spans="1:8">
      <c r="A16" s="33"/>
      <c r="B16" s="33"/>
      <c r="C16" s="33"/>
      <c r="D16" s="33"/>
      <c r="E16" s="33"/>
      <c r="F16" s="34"/>
      <c r="G16" s="33"/>
      <c r="H16" s="35"/>
    </row>
  </sheetData>
  <mergeCells count="1">
    <mergeCell ref="A2:H2"/>
  </mergeCells>
  <printOptions horizontalCentered="1"/>
  <pageMargins left="0.786805555555556" right="0.471527777777778" top="1.18055555555556" bottom="1.18055555555556" header="0.511805555555556" footer="0.511805555555556"/>
  <pageSetup paperSize="9" scale="90" pageOrder="overThenDown" orientation="landscape" errors="blank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showGridLines="0" showZeros="0" workbookViewId="0">
      <selection activeCell="B17" sqref="B17"/>
    </sheetView>
  </sheetViews>
  <sheetFormatPr defaultColWidth="9" defaultRowHeight="14.25" outlineLevelCol="4"/>
  <cols>
    <col min="1" max="1" width="5.25" style="208"/>
    <col min="2" max="2" width="66.5" style="208"/>
    <col min="3" max="3" width="9" style="208" hidden="1"/>
    <col min="4" max="4" width="11.375" style="208"/>
    <col min="5" max="5" width="6.125" style="208"/>
  </cols>
  <sheetData>
    <row r="1" ht="21" customHeight="1" spans="1:5">
      <c r="A1" s="209"/>
      <c r="B1" s="209"/>
      <c r="C1" s="209"/>
      <c r="D1" s="209"/>
      <c r="E1" s="209"/>
    </row>
    <row r="2" ht="42.75" customHeight="1" spans="1:5">
      <c r="A2" s="210" t="s">
        <v>1</v>
      </c>
      <c r="B2" s="210"/>
      <c r="C2" s="210"/>
      <c r="D2" s="210"/>
      <c r="E2" s="211"/>
    </row>
    <row r="3" ht="24.75" customHeight="1" spans="1:5">
      <c r="A3" s="212"/>
      <c r="B3" s="212"/>
      <c r="C3" s="212"/>
      <c r="D3" s="212"/>
      <c r="E3" s="211"/>
    </row>
    <row r="4" ht="24.75" customHeight="1" spans="1:5">
      <c r="A4" s="213"/>
      <c r="B4" s="214" t="s">
        <v>2</v>
      </c>
      <c r="C4" s="214"/>
      <c r="D4" s="213"/>
      <c r="E4" s="213"/>
    </row>
    <row r="5" ht="24.75" customHeight="1" spans="1:5">
      <c r="A5" s="213"/>
      <c r="B5" s="214" t="s">
        <v>3</v>
      </c>
      <c r="C5" s="214"/>
      <c r="D5" s="215"/>
      <c r="E5" s="216"/>
    </row>
    <row r="6" ht="24.75" customHeight="1" spans="1:5">
      <c r="A6" s="213"/>
      <c r="B6" s="214" t="s">
        <v>4</v>
      </c>
      <c r="C6" s="214"/>
      <c r="D6" s="215"/>
      <c r="E6" s="216"/>
    </row>
    <row r="7" ht="24.75" customHeight="1" spans="1:5">
      <c r="A7" s="213"/>
      <c r="B7" s="214" t="s">
        <v>5</v>
      </c>
      <c r="C7" s="214"/>
      <c r="D7" s="215"/>
      <c r="E7" s="216"/>
    </row>
    <row r="8" ht="24.75" customHeight="1" spans="1:5">
      <c r="A8" s="213"/>
      <c r="B8" s="214" t="s">
        <v>6</v>
      </c>
      <c r="C8" s="214"/>
      <c r="D8" s="215"/>
      <c r="E8" s="216"/>
    </row>
    <row r="9" ht="24.75" customHeight="1" spans="1:5">
      <c r="A9" s="213"/>
      <c r="B9" s="214" t="s">
        <v>7</v>
      </c>
      <c r="C9" s="214"/>
      <c r="D9" s="215"/>
      <c r="E9" s="216"/>
    </row>
    <row r="10" ht="24.75" customHeight="1" spans="1:5">
      <c r="A10" s="213"/>
      <c r="B10" s="214" t="s">
        <v>8</v>
      </c>
      <c r="C10" s="214"/>
      <c r="D10" s="215"/>
      <c r="E10" s="216"/>
    </row>
    <row r="11" ht="24.75" customHeight="1" spans="1:5">
      <c r="A11" s="213"/>
      <c r="B11" s="214" t="s">
        <v>9</v>
      </c>
      <c r="C11" s="214"/>
      <c r="D11" s="215"/>
      <c r="E11" s="216"/>
    </row>
    <row r="12" ht="26.25" customHeight="1" spans="1:5">
      <c r="A12" s="209"/>
      <c r="B12" s="214" t="s">
        <v>10</v>
      </c>
      <c r="C12" s="214"/>
      <c r="D12" s="215"/>
      <c r="E12" s="216"/>
    </row>
    <row r="13" ht="26.25" customHeight="1" spans="1:5">
      <c r="A13" s="209"/>
      <c r="B13" s="214" t="s">
        <v>11</v>
      </c>
      <c r="C13" s="214"/>
      <c r="D13" s="215"/>
      <c r="E13" s="216"/>
    </row>
  </sheetData>
  <mergeCells count="8">
    <mergeCell ref="A2:D2"/>
    <mergeCell ref="B4:C4"/>
    <mergeCell ref="B5:C5"/>
    <mergeCell ref="B7:C7"/>
    <mergeCell ref="B8:C8"/>
    <mergeCell ref="B9:C9"/>
    <mergeCell ref="B10:C10"/>
    <mergeCell ref="B11:C11"/>
  </mergeCells>
  <printOptions horizontalCentered="1"/>
  <pageMargins left="0.393055555555556" right="0.393055555555556" top="1.18055555555556" bottom="0.786805555555556" header="0.511805555555556" footer="0.511805555555556"/>
  <pageSetup paperSize="9" scale="75" pageOrder="overThenDown" orientation="landscape" errors="blank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26"/>
  <sheetViews>
    <sheetView tabSelected="1" workbookViewId="0">
      <selection activeCell="B9" sqref="B9"/>
    </sheetView>
  </sheetViews>
  <sheetFormatPr defaultColWidth="9" defaultRowHeight="13.5"/>
  <cols>
    <col min="1" max="1" width="38.5" customWidth="1"/>
    <col min="2" max="2" width="11.625" customWidth="1"/>
    <col min="3" max="3" width="15" customWidth="1"/>
    <col min="4" max="5" width="11.625" customWidth="1"/>
    <col min="6" max="6" width="9.5" customWidth="1"/>
    <col min="7" max="7" width="10" customWidth="1"/>
    <col min="8" max="8" width="8.5" customWidth="1"/>
    <col min="9" max="9" width="10.5" customWidth="1"/>
  </cols>
  <sheetData>
    <row r="1" spans="1:1">
      <c r="A1" t="s">
        <v>12</v>
      </c>
    </row>
    <row r="2" ht="25.5" spans="1:9">
      <c r="A2" s="197" t="s">
        <v>13</v>
      </c>
      <c r="B2" s="197"/>
      <c r="C2" s="197"/>
      <c r="D2" s="197"/>
      <c r="E2" s="197"/>
      <c r="F2" s="197"/>
      <c r="G2" s="197"/>
      <c r="H2" s="197"/>
      <c r="I2" s="197"/>
    </row>
    <row r="3" ht="15" spans="1:9">
      <c r="A3" s="198"/>
      <c r="B3" s="199"/>
      <c r="C3" s="199"/>
      <c r="D3" s="199"/>
      <c r="E3" s="199"/>
      <c r="F3" s="199"/>
      <c r="G3" s="199"/>
      <c r="H3" s="199"/>
      <c r="I3" s="199"/>
    </row>
    <row r="4" ht="14.25" customHeight="1" spans="1:9">
      <c r="A4" s="200" t="s">
        <v>14</v>
      </c>
      <c r="B4" s="199"/>
      <c r="C4" s="199"/>
      <c r="D4" s="199"/>
      <c r="E4" s="199"/>
      <c r="F4" s="199"/>
      <c r="G4" s="199"/>
      <c r="H4" s="201" t="s">
        <v>15</v>
      </c>
      <c r="I4" s="201"/>
    </row>
    <row r="5" ht="42.75" spans="1:9">
      <c r="A5" s="192" t="s">
        <v>16</v>
      </c>
      <c r="B5" s="202" t="s">
        <v>17</v>
      </c>
      <c r="C5" s="202" t="s">
        <v>18</v>
      </c>
      <c r="D5" s="202" t="s">
        <v>19</v>
      </c>
      <c r="E5" s="202" t="s">
        <v>20</v>
      </c>
      <c r="F5" s="202" t="s">
        <v>21</v>
      </c>
      <c r="G5" s="202" t="s">
        <v>22</v>
      </c>
      <c r="H5" s="202" t="s">
        <v>23</v>
      </c>
      <c r="I5" s="202" t="s">
        <v>24</v>
      </c>
    </row>
    <row r="6" ht="14.25" spans="1:9">
      <c r="A6" s="192" t="s">
        <v>25</v>
      </c>
      <c r="B6" s="203">
        <f>SUM(C6:I6)</f>
        <v>35247.183712</v>
      </c>
      <c r="C6" s="29">
        <v>5439.359847</v>
      </c>
      <c r="D6" s="71">
        <v>13747.40401</v>
      </c>
      <c r="E6" s="24">
        <v>13656.738216</v>
      </c>
      <c r="F6" s="202"/>
      <c r="G6" s="202"/>
      <c r="H6" s="24">
        <v>749.182701</v>
      </c>
      <c r="I6" s="26">
        <v>1654.498938</v>
      </c>
    </row>
    <row r="7" ht="14.25" spans="1:9">
      <c r="A7" s="204" t="s">
        <v>26</v>
      </c>
      <c r="B7" s="203">
        <f t="shared" ref="B7:B26" si="0">SUM(C7:I7)</f>
        <v>30915.787298</v>
      </c>
      <c r="C7" s="205">
        <v>12702.76</v>
      </c>
      <c r="D7" s="205">
        <v>6969.48471</v>
      </c>
      <c r="E7" s="205">
        <v>10042.909302</v>
      </c>
      <c r="F7" s="205"/>
      <c r="G7" s="205"/>
      <c r="H7" s="24">
        <v>562.389605</v>
      </c>
      <c r="I7" s="26">
        <v>638.243681</v>
      </c>
    </row>
    <row r="8" ht="14.25" spans="1:9">
      <c r="A8" s="204" t="s">
        <v>27</v>
      </c>
      <c r="B8" s="203">
        <f t="shared" si="0"/>
        <v>17774.486448</v>
      </c>
      <c r="C8" s="24">
        <v>5403.278931</v>
      </c>
      <c r="D8" s="71">
        <v>1340.31591</v>
      </c>
      <c r="E8" s="110">
        <v>9873.749502</v>
      </c>
      <c r="F8" s="205"/>
      <c r="G8" s="205"/>
      <c r="H8" s="24">
        <v>551.689605</v>
      </c>
      <c r="I8" s="24">
        <v>605.4525</v>
      </c>
    </row>
    <row r="9" ht="14.25" spans="1:9">
      <c r="A9" s="204" t="s">
        <v>28</v>
      </c>
      <c r="B9" s="203">
        <f t="shared" si="0"/>
        <v>447.424401</v>
      </c>
      <c r="C9" s="24">
        <v>27.22802</v>
      </c>
      <c r="D9" s="24">
        <v>217.3162</v>
      </c>
      <c r="E9" s="24">
        <v>159.389</v>
      </c>
      <c r="F9" s="205"/>
      <c r="G9" s="205"/>
      <c r="H9" s="24">
        <v>10.7</v>
      </c>
      <c r="I9" s="24">
        <v>32.791181</v>
      </c>
    </row>
    <row r="10" ht="14.25" spans="1:9">
      <c r="A10" s="192" t="s">
        <v>29</v>
      </c>
      <c r="B10" s="203">
        <f t="shared" si="0"/>
        <v>5406.5955</v>
      </c>
      <c r="C10" s="205"/>
      <c r="D10" s="24">
        <v>5406.5955</v>
      </c>
      <c r="E10" s="205"/>
      <c r="F10" s="205"/>
      <c r="G10" s="205"/>
      <c r="H10" s="205"/>
      <c r="I10" s="205"/>
    </row>
    <row r="11" ht="14.25" spans="1:9">
      <c r="A11" s="192" t="s">
        <v>30</v>
      </c>
      <c r="B11" s="203">
        <f t="shared" si="0"/>
        <v>0</v>
      </c>
      <c r="C11" s="205"/>
      <c r="D11" s="205"/>
      <c r="E11" s="205"/>
      <c r="F11" s="205"/>
      <c r="G11" s="205"/>
      <c r="H11" s="205"/>
      <c r="I11" s="205"/>
    </row>
    <row r="12" ht="14.25" spans="1:9">
      <c r="A12" s="192" t="s">
        <v>31</v>
      </c>
      <c r="B12" s="203">
        <f t="shared" si="0"/>
        <v>70.110286</v>
      </c>
      <c r="C12" s="24">
        <v>59.332386</v>
      </c>
      <c r="D12" s="24">
        <v>1.0071</v>
      </c>
      <c r="E12" s="205">
        <v>9.7708</v>
      </c>
      <c r="F12" s="205"/>
      <c r="G12" s="205"/>
      <c r="H12" s="205"/>
      <c r="I12" s="205"/>
    </row>
    <row r="13" ht="14.25" spans="1:9">
      <c r="A13" s="192" t="s">
        <v>32</v>
      </c>
      <c r="B13" s="203">
        <f t="shared" si="0"/>
        <v>408.980435</v>
      </c>
      <c r="C13" s="72">
        <v>404.730435</v>
      </c>
      <c r="D13" s="24">
        <v>4.25</v>
      </c>
      <c r="E13" s="205"/>
      <c r="F13" s="205"/>
      <c r="G13" s="205"/>
      <c r="H13" s="205"/>
      <c r="I13" s="205"/>
    </row>
    <row r="14" ht="14.25" spans="1:9">
      <c r="A14" s="192" t="s">
        <v>33</v>
      </c>
      <c r="B14" s="203">
        <f t="shared" si="0"/>
        <v>0</v>
      </c>
      <c r="C14" s="205"/>
      <c r="D14" s="205"/>
      <c r="E14" s="205"/>
      <c r="F14" s="205"/>
      <c r="G14" s="205"/>
      <c r="H14" s="205"/>
      <c r="I14" s="205"/>
    </row>
    <row r="15" ht="14.25" spans="1:9">
      <c r="A15" s="192" t="s">
        <v>34</v>
      </c>
      <c r="B15" s="203">
        <f t="shared" si="0"/>
        <v>0</v>
      </c>
      <c r="C15" s="205"/>
      <c r="D15" s="205"/>
      <c r="E15" s="205"/>
      <c r="F15" s="205"/>
      <c r="G15" s="205"/>
      <c r="H15" s="205"/>
      <c r="I15" s="205"/>
    </row>
    <row r="16" ht="14.25" spans="1:9">
      <c r="A16" s="192" t="s">
        <v>35</v>
      </c>
      <c r="B16" s="203">
        <f t="shared" si="0"/>
        <v>6808.19</v>
      </c>
      <c r="C16" s="24">
        <v>6808.19</v>
      </c>
      <c r="D16" s="205"/>
      <c r="E16" s="205"/>
      <c r="F16" s="205"/>
      <c r="G16" s="205"/>
      <c r="H16" s="205"/>
      <c r="I16" s="205"/>
    </row>
    <row r="17" ht="14.25" spans="1:9">
      <c r="A17" s="204" t="s">
        <v>36</v>
      </c>
      <c r="B17" s="203">
        <v>37311.13</v>
      </c>
      <c r="C17" s="205">
        <v>18142.13</v>
      </c>
      <c r="D17" s="205">
        <v>5099.677622</v>
      </c>
      <c r="E17" s="205">
        <v>13297.152288</v>
      </c>
      <c r="F17" s="205"/>
      <c r="G17" s="205"/>
      <c r="H17" s="24">
        <v>380.879424</v>
      </c>
      <c r="I17" s="73">
        <v>391.30088</v>
      </c>
    </row>
    <row r="18" ht="14.25" spans="1:9">
      <c r="A18" s="204" t="s">
        <v>37</v>
      </c>
      <c r="B18" s="203">
        <f t="shared" si="0"/>
        <v>33969.531712</v>
      </c>
      <c r="C18" s="206">
        <v>15141.16</v>
      </c>
      <c r="D18" s="205">
        <v>5059.58</v>
      </c>
      <c r="E18" s="113">
        <v>13297.152288</v>
      </c>
      <c r="F18" s="205"/>
      <c r="G18" s="205"/>
      <c r="H18" s="24">
        <v>314.879424</v>
      </c>
      <c r="I18" s="24">
        <v>156.76</v>
      </c>
    </row>
    <row r="19" ht="14.25" spans="1:9">
      <c r="A19" s="204" t="s">
        <v>38</v>
      </c>
      <c r="B19" s="203">
        <f t="shared" si="0"/>
        <v>24.35</v>
      </c>
      <c r="C19" s="205">
        <v>24.35</v>
      </c>
      <c r="D19" s="205"/>
      <c r="E19" s="205"/>
      <c r="F19" s="205"/>
      <c r="G19" s="205"/>
      <c r="H19" s="26"/>
      <c r="I19" s="24"/>
    </row>
    <row r="20" ht="14.25" spans="1:9">
      <c r="A20" s="192" t="s">
        <v>39</v>
      </c>
      <c r="B20" s="203">
        <f t="shared" si="0"/>
        <v>64.29</v>
      </c>
      <c r="C20" s="205">
        <v>24.19</v>
      </c>
      <c r="D20" s="205">
        <v>40.1</v>
      </c>
      <c r="E20" s="205"/>
      <c r="F20" s="205"/>
      <c r="G20" s="205"/>
      <c r="H20" s="65"/>
      <c r="I20" s="24">
        <v>0</v>
      </c>
    </row>
    <row r="21" ht="14.25" spans="1:9">
      <c r="A21" s="192" t="s">
        <v>40</v>
      </c>
      <c r="B21" s="203">
        <f t="shared" si="0"/>
        <v>0</v>
      </c>
      <c r="C21" s="205"/>
      <c r="D21" s="205"/>
      <c r="E21" s="205"/>
      <c r="F21" s="205"/>
      <c r="G21" s="205"/>
      <c r="H21" s="65"/>
      <c r="I21" s="24">
        <v>0</v>
      </c>
    </row>
    <row r="22" ht="14.25" spans="1:9">
      <c r="A22" s="192" t="s">
        <v>41</v>
      </c>
      <c r="B22" s="203">
        <f t="shared" si="0"/>
        <v>0</v>
      </c>
      <c r="C22" s="205"/>
      <c r="D22" s="205"/>
      <c r="E22" s="205"/>
      <c r="F22" s="205"/>
      <c r="G22" s="205"/>
      <c r="H22" s="65"/>
      <c r="I22" s="24"/>
    </row>
    <row r="23" ht="14.25" spans="1:9">
      <c r="A23" s="192" t="s">
        <v>42</v>
      </c>
      <c r="B23" s="203">
        <f t="shared" si="0"/>
        <v>64.53652</v>
      </c>
      <c r="C23" s="205"/>
      <c r="D23" s="205"/>
      <c r="E23" s="205"/>
      <c r="F23" s="205"/>
      <c r="G23" s="205"/>
      <c r="H23" s="207"/>
      <c r="I23" s="24">
        <v>64.53652</v>
      </c>
    </row>
    <row r="24" ht="14.25" spans="1:9">
      <c r="A24" s="192" t="s">
        <v>43</v>
      </c>
      <c r="B24" s="203">
        <f t="shared" si="0"/>
        <v>3188.43</v>
      </c>
      <c r="C24" s="121">
        <v>2952.43</v>
      </c>
      <c r="D24" s="205"/>
      <c r="E24" s="205"/>
      <c r="F24" s="205"/>
      <c r="G24" s="205"/>
      <c r="H24" s="24">
        <v>66</v>
      </c>
      <c r="I24" s="26">
        <v>170</v>
      </c>
    </row>
    <row r="25" ht="14.25" spans="1:9">
      <c r="A25" s="204" t="s">
        <v>44</v>
      </c>
      <c r="B25" s="203">
        <f t="shared" si="0"/>
        <v>-6395.342763</v>
      </c>
      <c r="C25" s="205">
        <v>-5439.359847</v>
      </c>
      <c r="D25" s="205">
        <v>1869.807088</v>
      </c>
      <c r="E25" s="205">
        <v>-3254.242986</v>
      </c>
      <c r="F25" s="205"/>
      <c r="G25" s="205"/>
      <c r="H25" s="73">
        <v>181.510181</v>
      </c>
      <c r="I25" s="71">
        <v>246.942801</v>
      </c>
    </row>
    <row r="26" ht="14.25" spans="1:9">
      <c r="A26" s="204" t="s">
        <v>45</v>
      </c>
      <c r="B26" s="203">
        <f t="shared" si="0"/>
        <v>28851.840949</v>
      </c>
      <c r="C26" s="205">
        <v>0</v>
      </c>
      <c r="D26" s="205">
        <v>15617.211098</v>
      </c>
      <c r="E26" s="205">
        <v>10402.49523</v>
      </c>
      <c r="F26" s="205"/>
      <c r="G26" s="205"/>
      <c r="H26" s="73">
        <v>930.692882</v>
      </c>
      <c r="I26" s="29">
        <v>1901.441739</v>
      </c>
    </row>
  </sheetData>
  <mergeCells count="2">
    <mergeCell ref="A2:I2"/>
    <mergeCell ref="H4:I4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26"/>
  <sheetViews>
    <sheetView showGridLines="0" showZeros="0" workbookViewId="0">
      <selection activeCell="A4" sqref="A4"/>
    </sheetView>
  </sheetViews>
  <sheetFormatPr defaultColWidth="9" defaultRowHeight="14.25"/>
  <cols>
    <col min="1" max="1" width="43.875" style="1" customWidth="1"/>
    <col min="2" max="2" width="11.625" style="1" customWidth="1"/>
    <col min="3" max="4" width="13.875" style="1" customWidth="1"/>
    <col min="5" max="5" width="16.125" style="1" customWidth="1"/>
    <col min="6" max="6" width="18.375" style="1" customWidth="1"/>
    <col min="7" max="9" width="13.875" style="1" customWidth="1"/>
    <col min="10" max="16384" width="9" style="2"/>
  </cols>
  <sheetData>
    <row r="1" spans="1:1">
      <c r="A1" s="1" t="s">
        <v>46</v>
      </c>
    </row>
    <row r="2" ht="35.25" customHeight="1" spans="1:9">
      <c r="A2" s="3" t="s">
        <v>47</v>
      </c>
      <c r="B2" s="3"/>
      <c r="C2" s="3"/>
      <c r="D2" s="180"/>
      <c r="E2" s="3"/>
      <c r="F2" s="3"/>
      <c r="G2" s="3"/>
      <c r="H2" s="3"/>
      <c r="I2" s="3"/>
    </row>
    <row r="3" ht="15" customHeight="1" spans="1:9">
      <c r="A3" s="4" t="s">
        <v>14</v>
      </c>
      <c r="B3" s="181"/>
      <c r="C3" s="182"/>
      <c r="D3" s="183"/>
      <c r="E3" s="181"/>
      <c r="F3" s="181"/>
      <c r="G3" s="181"/>
      <c r="H3" s="181"/>
      <c r="I3" s="6" t="s">
        <v>48</v>
      </c>
    </row>
    <row r="4" ht="37.5" customHeight="1" spans="1:9">
      <c r="A4" s="184" t="s">
        <v>16</v>
      </c>
      <c r="B4" s="185" t="s">
        <v>17</v>
      </c>
      <c r="C4" s="186" t="s">
        <v>49</v>
      </c>
      <c r="D4" s="186" t="s">
        <v>50</v>
      </c>
      <c r="E4" s="187" t="s">
        <v>20</v>
      </c>
      <c r="F4" s="188" t="s">
        <v>51</v>
      </c>
      <c r="G4" s="188" t="s">
        <v>52</v>
      </c>
      <c r="H4" s="188" t="s">
        <v>23</v>
      </c>
      <c r="I4" s="185" t="s">
        <v>24</v>
      </c>
    </row>
    <row r="5" ht="25.5" customHeight="1" spans="1:9">
      <c r="A5" s="28" t="s">
        <v>53</v>
      </c>
      <c r="B5" s="189">
        <v>28851.84</v>
      </c>
      <c r="C5" s="177">
        <v>0</v>
      </c>
      <c r="D5" s="179">
        <v>15617.211098</v>
      </c>
      <c r="E5" s="190">
        <v>10402.49523</v>
      </c>
      <c r="F5" s="190"/>
      <c r="G5" s="190"/>
      <c r="H5" s="190">
        <v>930.692882</v>
      </c>
      <c r="I5" s="167">
        <v>1901.441739</v>
      </c>
    </row>
    <row r="6" ht="22.5" customHeight="1" spans="1:9">
      <c r="A6" s="191" t="s">
        <v>54</v>
      </c>
      <c r="B6" s="136">
        <f>C6+D6+E6+F6+G6+H6+I6</f>
        <v>40186.07221</v>
      </c>
      <c r="C6" s="136">
        <v>21510.425624</v>
      </c>
      <c r="D6" s="136">
        <v>7329.58711</v>
      </c>
      <c r="E6" s="136">
        <v>10073.213982</v>
      </c>
      <c r="F6" s="136">
        <v>0</v>
      </c>
      <c r="G6" s="136">
        <v>0</v>
      </c>
      <c r="H6" s="136">
        <v>589.054884</v>
      </c>
      <c r="I6" s="194">
        <v>683.79061</v>
      </c>
    </row>
    <row r="7" ht="22.5" customHeight="1" spans="1:9">
      <c r="A7" s="25" t="s">
        <v>55</v>
      </c>
      <c r="B7" s="24">
        <f>C7+D7+E7+F7+G7+H7+I7</f>
        <v>16982.931909</v>
      </c>
      <c r="C7" s="24">
        <v>4446.27808</v>
      </c>
      <c r="D7" s="24">
        <v>1347.9647</v>
      </c>
      <c r="E7" s="24">
        <v>9971.326282</v>
      </c>
      <c r="F7" s="24">
        <v>0</v>
      </c>
      <c r="G7" s="24">
        <v>0</v>
      </c>
      <c r="H7" s="24">
        <v>576.354884</v>
      </c>
      <c r="I7" s="121">
        <v>641.007963</v>
      </c>
    </row>
    <row r="8" ht="22.5" customHeight="1" spans="1:9">
      <c r="A8" s="25" t="s">
        <v>56</v>
      </c>
      <c r="B8" s="24">
        <f>C8+D8+E8+F8+G8+H8+I8</f>
        <v>386.232547</v>
      </c>
      <c r="C8" s="24">
        <v>0.08</v>
      </c>
      <c r="D8" s="24">
        <v>228.7822</v>
      </c>
      <c r="E8" s="24">
        <v>101.8877</v>
      </c>
      <c r="F8" s="24">
        <v>0</v>
      </c>
      <c r="G8" s="24">
        <v>0</v>
      </c>
      <c r="H8" s="24">
        <v>12.7</v>
      </c>
      <c r="I8" s="121">
        <v>42.782647</v>
      </c>
    </row>
    <row r="9" ht="22.5" customHeight="1" spans="1:9">
      <c r="A9" s="9" t="s">
        <v>57</v>
      </c>
      <c r="B9" s="24">
        <f>C9+D9+E9+F9+G9+H9+I9</f>
        <v>5749.34021</v>
      </c>
      <c r="C9" s="24">
        <v>0</v>
      </c>
      <c r="D9" s="24">
        <v>5749.34021</v>
      </c>
      <c r="E9" s="24">
        <v>0</v>
      </c>
      <c r="F9" s="24">
        <v>0</v>
      </c>
      <c r="G9" s="24">
        <v>0</v>
      </c>
      <c r="H9" s="24">
        <v>0</v>
      </c>
      <c r="I9" s="121">
        <v>0</v>
      </c>
    </row>
    <row r="10" ht="22.5" customHeight="1" spans="1:9">
      <c r="A10" s="9" t="s">
        <v>58</v>
      </c>
      <c r="B10" s="24">
        <f>C10+D10+E10</f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</row>
    <row r="11" ht="22.5" customHeight="1" spans="1:9">
      <c r="A11" s="9" t="s">
        <v>59</v>
      </c>
      <c r="B11" s="24">
        <f>C11+D11+E11+F11+G11+H11+I11</f>
        <v>3</v>
      </c>
      <c r="C11" s="24">
        <v>3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</row>
    <row r="12" ht="22.5" customHeight="1" spans="1:9">
      <c r="A12" s="9" t="s">
        <v>60</v>
      </c>
      <c r="B12" s="24">
        <f>C12+D12+E12+F12+I12</f>
        <v>303.5</v>
      </c>
      <c r="C12" s="24">
        <v>300</v>
      </c>
      <c r="D12" s="24">
        <v>3.5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</row>
    <row r="13" ht="22.5" customHeight="1" spans="1:9">
      <c r="A13" s="9" t="s">
        <v>61</v>
      </c>
      <c r="B13" s="24">
        <f>C13</f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</row>
    <row r="14" ht="22.5" customHeight="1" spans="1:9">
      <c r="A14" s="9" t="s">
        <v>62</v>
      </c>
      <c r="B14" s="24">
        <f>C14</f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</row>
    <row r="15" ht="22.5" customHeight="1" spans="1:9">
      <c r="A15" s="192" t="s">
        <v>63</v>
      </c>
      <c r="B15" s="24">
        <v>16761.067544</v>
      </c>
      <c r="C15" s="24">
        <v>16761.067544</v>
      </c>
      <c r="D15" s="24"/>
      <c r="E15" s="24"/>
      <c r="F15" s="24"/>
      <c r="G15" s="24"/>
      <c r="H15" s="24"/>
      <c r="I15" s="24"/>
    </row>
    <row r="16" ht="22.5" customHeight="1" spans="1:9">
      <c r="A16" s="25" t="s">
        <v>64</v>
      </c>
      <c r="B16" s="24">
        <f>C16+D16+E16+F16+G16+H16+I16</f>
        <v>42243.207326</v>
      </c>
      <c r="C16" s="24">
        <v>21510.425624</v>
      </c>
      <c r="D16" s="24">
        <v>5231.38229</v>
      </c>
      <c r="E16" s="24">
        <v>14670.168192</v>
      </c>
      <c r="F16" s="24">
        <v>0</v>
      </c>
      <c r="G16" s="24">
        <v>0</v>
      </c>
      <c r="H16" s="24">
        <v>390.25</v>
      </c>
      <c r="I16" s="24">
        <v>440.98122</v>
      </c>
    </row>
    <row r="17" ht="22.5" customHeight="1" spans="1:9">
      <c r="A17" s="25" t="s">
        <v>65</v>
      </c>
      <c r="B17" s="24">
        <f>C17+D17+E17+F17+G17+H17+I17</f>
        <v>37183.47</v>
      </c>
      <c r="C17" s="24">
        <v>16759.07</v>
      </c>
      <c r="D17" s="24">
        <v>5225.88</v>
      </c>
      <c r="E17" s="24">
        <v>14670.17</v>
      </c>
      <c r="F17" s="24">
        <v>0</v>
      </c>
      <c r="G17" s="24">
        <v>0</v>
      </c>
      <c r="H17" s="24">
        <v>335.05</v>
      </c>
      <c r="I17" s="24">
        <v>193.3</v>
      </c>
    </row>
    <row r="18" ht="22.5" customHeight="1" spans="1:9">
      <c r="A18" s="25" t="s">
        <v>66</v>
      </c>
      <c r="B18" s="24">
        <f>C18+D18+E18+F18+G18+H18+I18</f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</row>
    <row r="19" ht="22.5" customHeight="1" spans="1:9">
      <c r="A19" s="9" t="s">
        <v>67</v>
      </c>
      <c r="B19" s="24">
        <f>C19+D19+E19+F19+I19</f>
        <v>7.5</v>
      </c>
      <c r="C19" s="24">
        <v>2</v>
      </c>
      <c r="D19" s="24">
        <v>5.5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</row>
    <row r="20" ht="22.5" customHeight="1" spans="1:9">
      <c r="A20" s="9" t="s">
        <v>68</v>
      </c>
      <c r="B20" s="24">
        <f>C20</f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</row>
    <row r="21" ht="22.5" customHeight="1" spans="1:9">
      <c r="A21" s="9" t="s">
        <v>69</v>
      </c>
      <c r="B21" s="24">
        <f>C21</f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195">
        <v>0</v>
      </c>
    </row>
    <row r="22" ht="22.5" customHeight="1" spans="1:9">
      <c r="A22" s="192" t="s">
        <v>70</v>
      </c>
      <c r="B22" s="24">
        <v>65.68</v>
      </c>
      <c r="C22" s="24"/>
      <c r="D22" s="24"/>
      <c r="E22" s="24"/>
      <c r="F22" s="24"/>
      <c r="G22" s="24"/>
      <c r="H22" s="193"/>
      <c r="I22" s="29">
        <v>65.68</v>
      </c>
    </row>
    <row r="23" ht="22.5" customHeight="1" spans="1:9">
      <c r="A23" s="192" t="s">
        <v>71</v>
      </c>
      <c r="B23" s="24">
        <v>4986.56</v>
      </c>
      <c r="C23" s="110">
        <v>4749.36</v>
      </c>
      <c r="D23" s="24"/>
      <c r="E23" s="24"/>
      <c r="F23" s="24"/>
      <c r="G23" s="24"/>
      <c r="H23" s="24">
        <v>55.2</v>
      </c>
      <c r="I23" s="196">
        <v>182</v>
      </c>
    </row>
    <row r="24" ht="22.5" customHeight="1" spans="1:9">
      <c r="A24" s="191" t="s">
        <v>44</v>
      </c>
      <c r="B24" s="24">
        <f>C24+D24+E24+F24+G24+H24+I24</f>
        <v>-2057.13</v>
      </c>
      <c r="C24" s="24">
        <v>0</v>
      </c>
      <c r="D24" s="24">
        <v>2098.20482</v>
      </c>
      <c r="E24" s="24">
        <v>-4596.95421</v>
      </c>
      <c r="F24" s="24">
        <v>0</v>
      </c>
      <c r="G24" s="24">
        <v>0</v>
      </c>
      <c r="H24" s="24">
        <v>198.81</v>
      </c>
      <c r="I24" s="121">
        <v>242.80939</v>
      </c>
    </row>
    <row r="25" ht="22.5" customHeight="1" spans="1:9">
      <c r="A25" s="25" t="s">
        <v>45</v>
      </c>
      <c r="B25" s="24">
        <f>C25+D25+E25+F25+G25+H25+I25</f>
        <v>26794.708067</v>
      </c>
      <c r="C25" s="24">
        <v>0</v>
      </c>
      <c r="D25" s="24">
        <v>17715.415918</v>
      </c>
      <c r="E25" s="24">
        <v>5805.54102</v>
      </c>
      <c r="F25" s="24">
        <v>0</v>
      </c>
      <c r="G25" s="24">
        <v>0</v>
      </c>
      <c r="H25" s="24">
        <v>1129.5</v>
      </c>
      <c r="I25" s="121">
        <v>2144.251129</v>
      </c>
    </row>
    <row r="26" ht="18.75" customHeight="1" spans="2:9">
      <c r="B26" s="33"/>
      <c r="C26" s="33"/>
      <c r="E26" s="33"/>
      <c r="F26" s="33"/>
      <c r="G26" s="33"/>
      <c r="H26" s="33"/>
      <c r="I26" s="35"/>
    </row>
  </sheetData>
  <mergeCells count="1">
    <mergeCell ref="A2:I2"/>
  </mergeCells>
  <printOptions horizontalCentered="1"/>
  <pageMargins left="0.786805555555556" right="0.786805555555556" top="1.18055555555556" bottom="0.786805555555556" header="0.511805555555556" footer="0.511805555555556"/>
  <pageSetup paperSize="9" scale="80" pageOrder="overThenDown" orientation="landscape" errors="blank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59"/>
  <sheetViews>
    <sheetView workbookViewId="0">
      <selection activeCell="D5" sqref="D5:D6"/>
    </sheetView>
  </sheetViews>
  <sheetFormatPr defaultColWidth="27.75" defaultRowHeight="13.5" outlineLevelCol="5"/>
  <cols>
    <col min="1" max="1" width="38" style="151" customWidth="1"/>
    <col min="2" max="3" width="13.375" style="152" customWidth="1"/>
    <col min="4" max="4" width="38" style="151" customWidth="1"/>
    <col min="5" max="6" width="13.375" style="153" customWidth="1"/>
    <col min="7" max="16384" width="27.75" style="152"/>
  </cols>
  <sheetData>
    <row r="1" ht="14.25" spans="1:6">
      <c r="A1" s="154" t="s">
        <v>72</v>
      </c>
      <c r="B1" s="155"/>
      <c r="C1" s="156"/>
      <c r="D1" s="154"/>
      <c r="E1" s="156"/>
      <c r="F1" s="156"/>
    </row>
    <row r="2" ht="25.5" spans="1:6">
      <c r="A2" s="157" t="s">
        <v>73</v>
      </c>
      <c r="B2" s="157"/>
      <c r="C2" s="157"/>
      <c r="D2" s="157"/>
      <c r="E2" s="157"/>
      <c r="F2" s="157"/>
    </row>
    <row r="3" ht="14.25" spans="1:6">
      <c r="A3" s="154"/>
      <c r="B3" s="155"/>
      <c r="C3" s="156"/>
      <c r="D3" s="154"/>
      <c r="E3" s="156"/>
      <c r="F3" s="156" t="s">
        <v>15</v>
      </c>
    </row>
    <row r="4" s="146" customFormat="1" ht="30.75" customHeight="1" spans="1:6">
      <c r="A4" s="158" t="s">
        <v>74</v>
      </c>
      <c r="B4" s="158"/>
      <c r="C4" s="158"/>
      <c r="D4" s="158" t="s">
        <v>75</v>
      </c>
      <c r="E4" s="158"/>
      <c r="F4" s="158"/>
    </row>
    <row r="5" s="147" customFormat="1" ht="30.75" customHeight="1" spans="1:6">
      <c r="A5" s="158" t="s">
        <v>76</v>
      </c>
      <c r="B5" s="158" t="s">
        <v>77</v>
      </c>
      <c r="C5" s="158" t="s">
        <v>78</v>
      </c>
      <c r="D5" s="158" t="s">
        <v>79</v>
      </c>
      <c r="E5" s="158" t="s">
        <v>77</v>
      </c>
      <c r="F5" s="158" t="s">
        <v>78</v>
      </c>
    </row>
    <row r="6" s="147" customFormat="1" ht="24" customHeight="1" spans="1:6">
      <c r="A6" s="158"/>
      <c r="B6" s="158"/>
      <c r="C6" s="158"/>
      <c r="D6" s="158"/>
      <c r="E6" s="158"/>
      <c r="F6" s="158"/>
    </row>
    <row r="7" s="148" customFormat="1" ht="30.75" customHeight="1" spans="1:6">
      <c r="A7" s="159" t="s">
        <v>80</v>
      </c>
      <c r="B7" s="160">
        <v>5894.569772</v>
      </c>
      <c r="C7" s="160">
        <v>4749.35808</v>
      </c>
      <c r="D7" s="159" t="s">
        <v>81</v>
      </c>
      <c r="E7" s="160">
        <v>15189.693526</v>
      </c>
      <c r="F7" s="160">
        <v>16761.067544</v>
      </c>
    </row>
    <row r="8" s="148" customFormat="1" ht="30.75" customHeight="1" spans="1:6">
      <c r="A8" s="159" t="s">
        <v>82</v>
      </c>
      <c r="B8" s="161">
        <v>6969.48471</v>
      </c>
      <c r="C8" s="161">
        <v>7329.58711</v>
      </c>
      <c r="D8" s="159" t="s">
        <v>83</v>
      </c>
      <c r="E8" s="161">
        <v>5099.677622</v>
      </c>
      <c r="F8" s="161">
        <v>5231.38229</v>
      </c>
    </row>
    <row r="9" s="148" customFormat="1" ht="30.75" customHeight="1" spans="1:6">
      <c r="A9" s="162" t="s">
        <v>84</v>
      </c>
      <c r="B9" s="160">
        <v>10042.909302</v>
      </c>
      <c r="C9" s="160">
        <v>10073.213982</v>
      </c>
      <c r="D9" s="162" t="s">
        <v>85</v>
      </c>
      <c r="E9" s="160">
        <v>13297.152288</v>
      </c>
      <c r="F9" s="160">
        <v>14670.168192</v>
      </c>
    </row>
    <row r="10" s="148" customFormat="1" ht="30.75" customHeight="1" spans="1:6">
      <c r="A10" s="159" t="s">
        <v>86</v>
      </c>
      <c r="B10" s="161">
        <v>562.389605</v>
      </c>
      <c r="C10" s="161">
        <v>589.054884</v>
      </c>
      <c r="D10" s="159" t="s">
        <v>87</v>
      </c>
      <c r="E10" s="161">
        <v>314.879424</v>
      </c>
      <c r="F10" s="161">
        <v>335.05</v>
      </c>
    </row>
    <row r="11" s="148" customFormat="1" ht="30.75" customHeight="1" spans="1:6">
      <c r="A11" s="159" t="s">
        <v>88</v>
      </c>
      <c r="B11" s="161">
        <v>638.243681</v>
      </c>
      <c r="C11" s="161">
        <v>683.79061</v>
      </c>
      <c r="D11" s="159" t="s">
        <v>89</v>
      </c>
      <c r="E11" s="161">
        <v>221.30088</v>
      </c>
      <c r="F11" s="161">
        <v>258.98122</v>
      </c>
    </row>
    <row r="12" s="148" customFormat="1" ht="30.75" customHeight="1" spans="1:6">
      <c r="A12" s="159" t="s">
        <v>90</v>
      </c>
      <c r="B12" s="163">
        <f>SUM(B7:B11)</f>
        <v>24107.59707</v>
      </c>
      <c r="C12" s="163">
        <f>SUM(C7:C11)</f>
        <v>23425.004666</v>
      </c>
      <c r="D12" s="159" t="s">
        <v>91</v>
      </c>
      <c r="E12" s="163">
        <f>SUM(E7:E11)</f>
        <v>34122.70374</v>
      </c>
      <c r="F12" s="163">
        <f>SUM(F7:F11)</f>
        <v>37256.649246</v>
      </c>
    </row>
    <row r="13" s="148" customFormat="1" ht="30.75" customHeight="1" spans="1:6">
      <c r="A13" s="159" t="s">
        <v>92</v>
      </c>
      <c r="B13" s="163">
        <v>35247.183712</v>
      </c>
      <c r="C13" s="163">
        <v>28851.840949</v>
      </c>
      <c r="D13" s="164" t="s">
        <v>93</v>
      </c>
      <c r="E13" s="165">
        <v>3188.43</v>
      </c>
      <c r="F13" s="165">
        <v>4986.56</v>
      </c>
    </row>
    <row r="14" s="148" customFormat="1" ht="30.75" customHeight="1" spans="1:6">
      <c r="A14" s="159" t="s">
        <v>94</v>
      </c>
      <c r="B14" s="165">
        <v>6808.19</v>
      </c>
      <c r="C14" s="165">
        <v>16761.067544</v>
      </c>
      <c r="D14" s="164" t="s">
        <v>95</v>
      </c>
      <c r="E14" s="163">
        <v>28851.840949</v>
      </c>
      <c r="F14" s="163">
        <v>26794.71</v>
      </c>
    </row>
    <row r="15" s="148" customFormat="1" ht="30.75" customHeight="1" spans="1:6">
      <c r="A15" s="159" t="s">
        <v>96</v>
      </c>
      <c r="B15" s="163">
        <f>SUM(B12:B14)</f>
        <v>66162.970782</v>
      </c>
      <c r="C15" s="163">
        <f>SUM(C12:C14)</f>
        <v>69037.913159</v>
      </c>
      <c r="D15" s="159" t="s">
        <v>97</v>
      </c>
      <c r="E15" s="163">
        <f>SUM(E12:E14)</f>
        <v>66162.974689</v>
      </c>
      <c r="F15" s="163">
        <v>69037.91</v>
      </c>
    </row>
    <row r="16" ht="14.25" spans="1:6">
      <c r="A16" s="154"/>
      <c r="B16" s="156"/>
      <c r="C16" s="156"/>
      <c r="D16" s="154"/>
      <c r="E16" s="156"/>
      <c r="F16" s="156"/>
    </row>
    <row r="17" ht="14.25" spans="1:6">
      <c r="A17" s="154"/>
      <c r="B17" s="156"/>
      <c r="C17" s="156"/>
      <c r="D17" s="154"/>
      <c r="E17" s="156"/>
      <c r="F17" s="156"/>
    </row>
    <row r="19" ht="14.25" hidden="1" customHeight="1" spans="1:6">
      <c r="A19" s="166" t="s">
        <v>98</v>
      </c>
      <c r="B19" s="167">
        <v>5894.569772</v>
      </c>
      <c r="C19" s="167">
        <v>4749.35808</v>
      </c>
      <c r="D19" s="166" t="s">
        <v>99</v>
      </c>
      <c r="E19" s="168">
        <v>15189.693526</v>
      </c>
      <c r="F19" s="169">
        <v>16761.067544</v>
      </c>
    </row>
    <row r="20" hidden="1" customHeight="1" spans="1:6">
      <c r="A20" s="151" t="s">
        <v>100</v>
      </c>
      <c r="B20" s="152">
        <v>6969.48471</v>
      </c>
      <c r="C20" s="152">
        <v>7329.58711</v>
      </c>
      <c r="D20" s="151" t="s">
        <v>99</v>
      </c>
      <c r="E20" s="153">
        <v>5099.677622</v>
      </c>
      <c r="F20" s="153">
        <v>5231.38229</v>
      </c>
    </row>
    <row r="21" s="149" customFormat="1" ht="22.5" hidden="1" customHeight="1" spans="1:6">
      <c r="A21" s="166" t="s">
        <v>98</v>
      </c>
      <c r="B21" s="167">
        <v>10042.909302</v>
      </c>
      <c r="C21" s="170">
        <v>10073.213982</v>
      </c>
      <c r="D21" s="166" t="s">
        <v>101</v>
      </c>
      <c r="E21" s="171">
        <v>13297.152288</v>
      </c>
      <c r="F21" s="172">
        <v>14670.168192</v>
      </c>
    </row>
    <row r="22" hidden="1" customHeight="1" spans="1:6">
      <c r="A22" s="151" t="s">
        <v>102</v>
      </c>
      <c r="B22" s="152">
        <v>562.389605</v>
      </c>
      <c r="C22" s="152">
        <v>589.054884</v>
      </c>
      <c r="D22" s="151" t="s">
        <v>103</v>
      </c>
      <c r="E22" s="153">
        <v>314.879424</v>
      </c>
      <c r="F22" s="153">
        <v>334.8773</v>
      </c>
    </row>
    <row r="23" hidden="1" customHeight="1" spans="1:6">
      <c r="A23" s="151" t="s">
        <v>104</v>
      </c>
      <c r="B23" s="152">
        <v>638.243681</v>
      </c>
      <c r="C23" s="152">
        <v>683.79061</v>
      </c>
      <c r="D23" s="151" t="s">
        <v>105</v>
      </c>
      <c r="E23" s="153">
        <v>221.30088</v>
      </c>
      <c r="F23" s="153">
        <v>258.98122</v>
      </c>
    </row>
    <row r="24" hidden="1" customHeight="1" spans="2:6">
      <c r="B24" s="152">
        <f>SUM(B19:B23)</f>
        <v>24107.59707</v>
      </c>
      <c r="C24" s="152">
        <f t="shared" ref="C24:F24" si="0">SUM(C19:C23)</f>
        <v>23425.004666</v>
      </c>
      <c r="D24" s="151">
        <f t="shared" si="0"/>
        <v>0</v>
      </c>
      <c r="E24" s="153">
        <f t="shared" si="0"/>
        <v>34122.70374</v>
      </c>
      <c r="F24" s="153">
        <f t="shared" si="0"/>
        <v>37256.476546</v>
      </c>
    </row>
    <row r="25" hidden="1" customHeight="1"/>
    <row r="26" hidden="1" customHeight="1"/>
    <row r="27" hidden="1" customHeight="1"/>
    <row r="28" hidden="1" customHeight="1"/>
    <row r="29" hidden="1" customHeight="1"/>
    <row r="30" hidden="1" customHeight="1"/>
    <row r="31" hidden="1" customHeight="1"/>
    <row r="32" hidden="1" customHeight="1"/>
    <row r="33" hidden="1" customHeight="1"/>
    <row r="34" ht="14.25" hidden="1" customHeight="1" spans="1:6">
      <c r="A34" s="173" t="s">
        <v>106</v>
      </c>
      <c r="B34" s="167">
        <v>5761.029811</v>
      </c>
      <c r="C34" s="167">
        <v>16761.067544</v>
      </c>
      <c r="D34" s="173" t="s">
        <v>107</v>
      </c>
      <c r="E34" s="168">
        <v>0</v>
      </c>
      <c r="F34" s="172">
        <v>0</v>
      </c>
    </row>
    <row r="35" s="150" customFormat="1" ht="22.5" hidden="1" customHeight="1" spans="1:6">
      <c r="A35" s="166" t="s">
        <v>108</v>
      </c>
      <c r="B35" s="167">
        <v>0</v>
      </c>
      <c r="C35" s="167">
        <v>0</v>
      </c>
      <c r="D35" s="174" t="s">
        <v>109</v>
      </c>
      <c r="E35" s="171">
        <v>66</v>
      </c>
      <c r="F35" s="171">
        <v>55.2</v>
      </c>
    </row>
    <row r="36" s="150" customFormat="1" ht="18.75" hidden="1" customHeight="1" spans="1:6">
      <c r="A36" s="166" t="s">
        <v>110</v>
      </c>
      <c r="B36" s="167">
        <v>0</v>
      </c>
      <c r="C36" s="167">
        <v>0</v>
      </c>
      <c r="D36" s="166" t="s">
        <v>111</v>
      </c>
      <c r="E36" s="175">
        <v>170</v>
      </c>
      <c r="F36" s="175">
        <v>182</v>
      </c>
    </row>
    <row r="37" s="150" customFormat="1" ht="22.5" hidden="1" customHeight="1" spans="1:6">
      <c r="A37" s="173" t="s">
        <v>112</v>
      </c>
      <c r="B37" s="167">
        <v>0</v>
      </c>
      <c r="C37" s="167">
        <v>0</v>
      </c>
      <c r="D37" s="173" t="s">
        <v>113</v>
      </c>
      <c r="E37" s="168">
        <v>1905.265904</v>
      </c>
      <c r="F37" s="172">
        <v>4749.35808</v>
      </c>
    </row>
    <row r="38" hidden="1" customHeight="1" spans="2:6">
      <c r="B38" s="152">
        <f>SUM(B34:B37)</f>
        <v>5761.029811</v>
      </c>
      <c r="C38" s="152">
        <f t="shared" ref="C38:F38" si="1">SUM(C34:C37)</f>
        <v>16761.067544</v>
      </c>
      <c r="D38" s="151">
        <f t="shared" si="1"/>
        <v>0</v>
      </c>
      <c r="E38" s="153">
        <f t="shared" si="1"/>
        <v>2141.265904</v>
      </c>
      <c r="F38" s="153">
        <f t="shared" si="1"/>
        <v>4986.55808</v>
      </c>
    </row>
    <row r="39" hidden="1" customHeight="1" spans="2:6">
      <c r="B39" s="152">
        <f>B24+B38</f>
        <v>29868.626881</v>
      </c>
      <c r="C39" s="152">
        <f t="shared" ref="C39:F39" si="2">C24+C38</f>
        <v>40186.07221</v>
      </c>
      <c r="D39" s="151">
        <f t="shared" si="2"/>
        <v>0</v>
      </c>
      <c r="E39" s="153">
        <f t="shared" si="2"/>
        <v>36263.969644</v>
      </c>
      <c r="F39" s="153">
        <f t="shared" si="2"/>
        <v>42243.034626</v>
      </c>
    </row>
    <row r="40" hidden="1" customHeight="1"/>
    <row r="41" hidden="1" customHeight="1"/>
    <row r="42" ht="14.25" hidden="1" customHeight="1" spans="1:6">
      <c r="A42" s="176" t="s">
        <v>114</v>
      </c>
      <c r="B42" s="177">
        <v>5439.359847</v>
      </c>
      <c r="C42" s="152">
        <v>0</v>
      </c>
      <c r="D42" s="151" t="s">
        <v>115</v>
      </c>
      <c r="E42" s="153">
        <v>0</v>
      </c>
      <c r="F42" s="153">
        <v>0</v>
      </c>
    </row>
    <row r="43" ht="14.25" hidden="1" customHeight="1" spans="1:6">
      <c r="A43" s="178" t="s">
        <v>116</v>
      </c>
      <c r="B43" s="179">
        <v>13747.40401</v>
      </c>
      <c r="C43" s="152">
        <v>15617.211098</v>
      </c>
      <c r="D43" s="151" t="s">
        <v>115</v>
      </c>
      <c r="E43" s="153">
        <v>15617.211098</v>
      </c>
      <c r="F43" s="153">
        <v>17715.415918</v>
      </c>
    </row>
    <row r="44" ht="14.25" hidden="1" customHeight="1" spans="1:6">
      <c r="A44" s="166" t="s">
        <v>114</v>
      </c>
      <c r="B44" s="167">
        <v>13656.738216</v>
      </c>
      <c r="C44" s="152">
        <v>10402.49523</v>
      </c>
      <c r="D44" s="151" t="s">
        <v>117</v>
      </c>
      <c r="E44" s="153">
        <v>10402.49523</v>
      </c>
      <c r="F44" s="153">
        <v>5805.54102</v>
      </c>
    </row>
    <row r="45" ht="14.25" hidden="1" customHeight="1" spans="1:6">
      <c r="A45" s="166" t="s">
        <v>118</v>
      </c>
      <c r="B45" s="167">
        <v>749.182701</v>
      </c>
      <c r="C45" s="152">
        <v>930.692882</v>
      </c>
      <c r="D45" s="151" t="s">
        <v>119</v>
      </c>
      <c r="E45" s="153">
        <v>930.692882</v>
      </c>
      <c r="F45" s="153">
        <v>1129.670466</v>
      </c>
    </row>
    <row r="46" ht="14.25" hidden="1" customHeight="1" spans="1:6">
      <c r="A46" s="166" t="s">
        <v>120</v>
      </c>
      <c r="B46" s="167">
        <v>1654.498938</v>
      </c>
      <c r="C46" s="152">
        <v>1901.441739</v>
      </c>
      <c r="D46" s="151" t="s">
        <v>121</v>
      </c>
      <c r="E46" s="153">
        <v>1901.441739</v>
      </c>
      <c r="F46" s="153">
        <v>2144.251129</v>
      </c>
    </row>
    <row r="47" hidden="1" customHeight="1" spans="2:6">
      <c r="B47" s="152">
        <f>SUM(B42:B46)</f>
        <v>35247.183712</v>
      </c>
      <c r="C47" s="152">
        <f t="shared" ref="C47:F47" si="3">SUM(C42:C46)</f>
        <v>28851.840949</v>
      </c>
      <c r="D47" s="151">
        <f t="shared" si="3"/>
        <v>0</v>
      </c>
      <c r="E47" s="153">
        <f t="shared" si="3"/>
        <v>28851.840949</v>
      </c>
      <c r="F47" s="153">
        <f t="shared" si="3"/>
        <v>26794.878533</v>
      </c>
    </row>
    <row r="48" hidden="1" customHeight="1"/>
    <row r="49" hidden="1" customHeight="1"/>
    <row r="50" hidden="1" customHeight="1"/>
    <row r="51" hidden="1" customHeight="1"/>
    <row r="52" hidden="1" customHeight="1"/>
    <row r="53" hidden="1" customHeight="1"/>
    <row r="54" hidden="1" customHeight="1"/>
    <row r="55" hidden="1" customHeight="1"/>
    <row r="56" hidden="1" customHeight="1"/>
    <row r="57" hidden="1" customHeight="1"/>
    <row r="58" hidden="1" customHeight="1"/>
    <row r="59" hidden="1" customHeight="1"/>
  </sheetData>
  <mergeCells count="9">
    <mergeCell ref="A2:F2"/>
    <mergeCell ref="A4:C4"/>
    <mergeCell ref="D4:F4"/>
    <mergeCell ref="A5:A6"/>
    <mergeCell ref="B5:B6"/>
    <mergeCell ref="C5:C6"/>
    <mergeCell ref="D5:D6"/>
    <mergeCell ref="E5:E6"/>
    <mergeCell ref="F5:F6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27"/>
  <sheetViews>
    <sheetView showGridLines="0" showZeros="0" workbookViewId="0">
      <selection activeCell="B6" sqref="B6"/>
    </sheetView>
  </sheetViews>
  <sheetFormatPr defaultColWidth="8" defaultRowHeight="14.25" outlineLevelCol="7"/>
  <cols>
    <col min="1" max="1" width="41.875" style="1" customWidth="1"/>
    <col min="2" max="2" width="16" style="1" customWidth="1"/>
    <col min="3" max="3" width="16.125" style="1" customWidth="1"/>
    <col min="4" max="4" width="42.625" style="1" customWidth="1"/>
    <col min="5" max="5" width="16.625" style="1" customWidth="1"/>
    <col min="6" max="6" width="16.125" style="1" customWidth="1"/>
    <col min="7" max="16384" width="8" style="2"/>
  </cols>
  <sheetData>
    <row r="1" spans="1:1">
      <c r="A1" s="1" t="s">
        <v>122</v>
      </c>
    </row>
    <row r="2" ht="35.25" customHeight="1" spans="1:6">
      <c r="A2" s="3" t="s">
        <v>123</v>
      </c>
      <c r="B2" s="3"/>
      <c r="C2" s="3"/>
      <c r="D2" s="3"/>
      <c r="E2" s="3"/>
      <c r="F2" s="3"/>
    </row>
    <row r="3" ht="15" customHeight="1" spans="1:6">
      <c r="A3" s="140"/>
      <c r="B3" s="140"/>
      <c r="C3" s="140"/>
      <c r="D3" s="140"/>
      <c r="E3" s="35"/>
      <c r="F3" s="35"/>
    </row>
    <row r="4" ht="15" customHeight="1" spans="1:6">
      <c r="A4" s="4" t="s">
        <v>14</v>
      </c>
      <c r="B4" s="4"/>
      <c r="C4" s="4"/>
      <c r="D4" s="4"/>
      <c r="E4" s="6"/>
      <c r="F4" s="100" t="s">
        <v>48</v>
      </c>
    </row>
    <row r="5" ht="37.5" customHeight="1" spans="1:6">
      <c r="A5" s="7" t="s">
        <v>16</v>
      </c>
      <c r="B5" s="7" t="s">
        <v>77</v>
      </c>
      <c r="C5" s="7" t="s">
        <v>78</v>
      </c>
      <c r="D5" s="7" t="s">
        <v>16</v>
      </c>
      <c r="E5" s="74" t="s">
        <v>77</v>
      </c>
      <c r="F5" s="28" t="s">
        <v>78</v>
      </c>
    </row>
    <row r="6" ht="22.5" customHeight="1" spans="1:6">
      <c r="A6" s="9" t="s">
        <v>124</v>
      </c>
      <c r="B6" s="24">
        <v>5403.278931</v>
      </c>
      <c r="C6" s="24">
        <v>4446.27808</v>
      </c>
      <c r="D6" s="9" t="s">
        <v>125</v>
      </c>
      <c r="E6" s="118">
        <v>14451.645456</v>
      </c>
      <c r="F6" s="30">
        <v>15999.182544</v>
      </c>
    </row>
    <row r="7" ht="22.5" customHeight="1" spans="1:6">
      <c r="A7" s="9" t="s">
        <v>126</v>
      </c>
      <c r="B7" s="24">
        <v>27.22802</v>
      </c>
      <c r="C7" s="24">
        <v>0.08</v>
      </c>
      <c r="D7" s="9" t="s">
        <v>127</v>
      </c>
      <c r="E7" s="120">
        <v>0</v>
      </c>
      <c r="F7" s="129">
        <v>0</v>
      </c>
    </row>
    <row r="8" ht="22.5" customHeight="1" spans="1:6">
      <c r="A8" s="9" t="s">
        <v>128</v>
      </c>
      <c r="B8" s="24">
        <v>0</v>
      </c>
      <c r="C8" s="24">
        <v>0</v>
      </c>
      <c r="D8" s="9" t="s">
        <v>129</v>
      </c>
      <c r="E8" s="87">
        <v>0</v>
      </c>
      <c r="F8" s="29">
        <v>0</v>
      </c>
    </row>
    <row r="9" ht="22.5" customHeight="1" spans="1:6">
      <c r="A9" s="9" t="s">
        <v>130</v>
      </c>
      <c r="B9" s="24">
        <v>0</v>
      </c>
      <c r="C9" s="24">
        <v>0</v>
      </c>
      <c r="D9" s="141" t="s">
        <v>131</v>
      </c>
      <c r="E9" s="30">
        <v>689.511289</v>
      </c>
      <c r="F9" s="30">
        <v>759.885</v>
      </c>
    </row>
    <row r="10" ht="22.5" customHeight="1" spans="1:8">
      <c r="A10" s="9" t="s">
        <v>132</v>
      </c>
      <c r="B10" s="24">
        <v>0</v>
      </c>
      <c r="C10" s="24">
        <v>0</v>
      </c>
      <c r="D10" s="7"/>
      <c r="E10" s="120">
        <v>0</v>
      </c>
      <c r="F10" s="125">
        <v>0</v>
      </c>
      <c r="H10" s="94"/>
    </row>
    <row r="11" ht="22.5" customHeight="1" spans="1:6">
      <c r="A11" s="14" t="s">
        <v>133</v>
      </c>
      <c r="B11" s="24">
        <v>59.332386</v>
      </c>
      <c r="C11" s="24">
        <v>3</v>
      </c>
      <c r="D11" s="9" t="s">
        <v>134</v>
      </c>
      <c r="E11" s="121">
        <v>24.350494</v>
      </c>
      <c r="F11" s="110">
        <v>0</v>
      </c>
    </row>
    <row r="12" ht="22.5" customHeight="1" spans="1:6">
      <c r="A12" s="62" t="s">
        <v>135</v>
      </c>
      <c r="B12" s="26">
        <v>59.332386</v>
      </c>
      <c r="C12" s="26">
        <v>3</v>
      </c>
      <c r="D12" s="13"/>
      <c r="E12" s="125">
        <v>0</v>
      </c>
      <c r="F12" s="125">
        <v>0</v>
      </c>
    </row>
    <row r="13" ht="22.5" customHeight="1" spans="1:6">
      <c r="A13" s="22" t="s">
        <v>136</v>
      </c>
      <c r="B13" s="72">
        <v>404.730435</v>
      </c>
      <c r="C13" s="72">
        <v>300</v>
      </c>
      <c r="D13" s="22" t="s">
        <v>137</v>
      </c>
      <c r="E13" s="127">
        <v>24.186287</v>
      </c>
      <c r="F13" s="113">
        <v>2</v>
      </c>
    </row>
    <row r="14" ht="22.5" customHeight="1" spans="1:6">
      <c r="A14" s="9" t="s">
        <v>98</v>
      </c>
      <c r="B14" s="24">
        <f>B6+B7+B8+B10+B11+B13</f>
        <v>5894.569772</v>
      </c>
      <c r="C14" s="24">
        <f>C6+C7+C8+C10+C11+C13</f>
        <v>4749.35808</v>
      </c>
      <c r="D14" s="9" t="s">
        <v>99</v>
      </c>
      <c r="E14" s="118">
        <f>E6+E8+E9+E11+E13</f>
        <v>15189.693526</v>
      </c>
      <c r="F14" s="113">
        <f>F6+F8+F9+F11+F13</f>
        <v>16761.067544</v>
      </c>
    </row>
    <row r="15" ht="22.5" customHeight="1" spans="1:6">
      <c r="A15" s="14" t="s">
        <v>106</v>
      </c>
      <c r="B15" s="24">
        <v>6808.19</v>
      </c>
      <c r="C15" s="24">
        <v>16761.067544</v>
      </c>
      <c r="D15" s="14" t="s">
        <v>107</v>
      </c>
      <c r="E15" s="118">
        <v>0</v>
      </c>
      <c r="F15" s="30">
        <v>0</v>
      </c>
    </row>
    <row r="16" ht="24.75" customHeight="1" spans="1:6">
      <c r="A16" s="142" t="s">
        <v>138</v>
      </c>
      <c r="B16" s="24">
        <v>0</v>
      </c>
      <c r="C16" s="121">
        <v>0</v>
      </c>
      <c r="D16" s="142" t="s">
        <v>139</v>
      </c>
      <c r="E16" s="24">
        <v>0</v>
      </c>
      <c r="F16" s="26">
        <v>0</v>
      </c>
    </row>
    <row r="17" ht="22.5" customHeight="1" spans="1:6">
      <c r="A17" s="14" t="s">
        <v>112</v>
      </c>
      <c r="B17" s="24">
        <v>0</v>
      </c>
      <c r="C17" s="24">
        <v>0</v>
      </c>
      <c r="D17" s="14" t="s">
        <v>113</v>
      </c>
      <c r="E17" s="121">
        <v>2952.43</v>
      </c>
      <c r="F17" s="110">
        <v>4749.35808</v>
      </c>
    </row>
    <row r="18" ht="20.25" customHeight="1" spans="1:6">
      <c r="A18" s="142" t="s">
        <v>140</v>
      </c>
      <c r="B18" s="24">
        <v>0</v>
      </c>
      <c r="C18" s="121">
        <v>0</v>
      </c>
      <c r="D18" s="142" t="s">
        <v>141</v>
      </c>
      <c r="E18" s="24">
        <v>0</v>
      </c>
      <c r="F18" s="26">
        <v>0</v>
      </c>
    </row>
    <row r="19" ht="22.5" customHeight="1" spans="1:6">
      <c r="A19" s="14" t="s">
        <v>142</v>
      </c>
      <c r="B19" s="26">
        <f>B14+B15+B17</f>
        <v>12702.759772</v>
      </c>
      <c r="C19" s="26">
        <f>C14+C15+C17</f>
        <v>21510.425624</v>
      </c>
      <c r="D19" s="14" t="s">
        <v>143</v>
      </c>
      <c r="E19" s="129">
        <f>E14+E15+E17</f>
        <v>18142.123526</v>
      </c>
      <c r="F19" s="113">
        <f>F14+F15+F17</f>
        <v>21510.425624</v>
      </c>
    </row>
    <row r="20" ht="22.5" customHeight="1" spans="1:6">
      <c r="A20" s="28"/>
      <c r="B20" s="29"/>
      <c r="C20" s="29"/>
      <c r="D20" s="16" t="s">
        <v>144</v>
      </c>
      <c r="E20" s="110">
        <f>B19-E19</f>
        <v>-5439.363754</v>
      </c>
      <c r="F20" s="113">
        <f>C19-F19</f>
        <v>0</v>
      </c>
    </row>
    <row r="21" ht="22.5" customHeight="1" spans="1:6">
      <c r="A21" s="16" t="s">
        <v>114</v>
      </c>
      <c r="B21" s="29">
        <v>5439.359847</v>
      </c>
      <c r="C21" s="29">
        <f>E21</f>
        <v>-0.0039070000002539</v>
      </c>
      <c r="D21" s="16" t="s">
        <v>115</v>
      </c>
      <c r="E21" s="113">
        <f>B21+E20</f>
        <v>-0.0039070000002539</v>
      </c>
      <c r="F21" s="113">
        <f>C21+F20</f>
        <v>-0.0039070000002539</v>
      </c>
    </row>
    <row r="22" ht="22.5" customHeight="1" spans="1:6">
      <c r="A22" s="28" t="s">
        <v>145</v>
      </c>
      <c r="B22" s="29">
        <f>B19+B21</f>
        <v>18142.119619</v>
      </c>
      <c r="C22" s="29">
        <f>C19+C21</f>
        <v>21510.421717</v>
      </c>
      <c r="D22" s="28" t="s">
        <v>145</v>
      </c>
      <c r="E22" s="113">
        <f>E19+E21</f>
        <v>18142.119619</v>
      </c>
      <c r="F22" s="113">
        <f>F19+F21</f>
        <v>21510.421717</v>
      </c>
    </row>
    <row r="23" ht="26.25" customHeight="1" spans="1:6">
      <c r="A23" s="63"/>
      <c r="B23" s="143">
        <v>0</v>
      </c>
      <c r="C23" s="143"/>
      <c r="D23" s="63"/>
      <c r="E23" s="143">
        <v>0</v>
      </c>
      <c r="F23" s="144"/>
    </row>
    <row r="27" spans="5:5">
      <c r="E27" s="145"/>
    </row>
  </sheetData>
  <mergeCells count="2">
    <mergeCell ref="A2:F2"/>
    <mergeCell ref="E3:F3"/>
  </mergeCells>
  <printOptions horizontalCentered="1"/>
  <pageMargins left="0.786805555555556" right="0.786805555555556" top="1.18055555555556" bottom="1.18055555555556" header="0.511805555555556" footer="0.511805555555556"/>
  <pageSetup paperSize="9" scale="85" pageOrder="overThenDown" orientation="landscape" errors="blank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23"/>
  <sheetViews>
    <sheetView showGridLines="0" workbookViewId="0">
      <selection activeCell="A1" sqref="A1"/>
    </sheetView>
  </sheetViews>
  <sheetFormatPr defaultColWidth="8" defaultRowHeight="14.25" outlineLevelCol="5"/>
  <cols>
    <col min="1" max="1" width="39.125" style="1" customWidth="1"/>
    <col min="2" max="2" width="22.375" style="1" customWidth="1"/>
    <col min="3" max="6" width="25.125" style="1"/>
    <col min="7" max="16384" width="8" style="2"/>
  </cols>
  <sheetData>
    <row r="1" spans="1:1">
      <c r="A1" s="1" t="s">
        <v>146</v>
      </c>
    </row>
    <row r="2" ht="35.25" customHeight="1" spans="1:6">
      <c r="A2" s="3" t="s">
        <v>147</v>
      </c>
      <c r="B2" s="3"/>
      <c r="C2" s="3"/>
      <c r="D2" s="3"/>
      <c r="E2" s="3"/>
      <c r="F2" s="3"/>
    </row>
    <row r="3" ht="15" customHeight="1" spans="1:6">
      <c r="A3" s="77"/>
      <c r="B3" s="77"/>
      <c r="C3" s="77"/>
      <c r="D3" s="77"/>
      <c r="E3" s="35"/>
      <c r="F3" s="35"/>
    </row>
    <row r="4" ht="15" customHeight="1" spans="1:6">
      <c r="A4" s="132" t="s">
        <v>14</v>
      </c>
      <c r="B4" s="132"/>
      <c r="C4" s="132"/>
      <c r="D4" s="132"/>
      <c r="E4" s="100"/>
      <c r="F4" s="100" t="s">
        <v>48</v>
      </c>
    </row>
    <row r="5" ht="37.5" customHeight="1" spans="1:6">
      <c r="A5" s="28" t="s">
        <v>16</v>
      </c>
      <c r="B5" s="28" t="s">
        <v>77</v>
      </c>
      <c r="C5" s="28" t="s">
        <v>78</v>
      </c>
      <c r="D5" s="28" t="s">
        <v>16</v>
      </c>
      <c r="E5" s="28" t="s">
        <v>77</v>
      </c>
      <c r="F5" s="28" t="s">
        <v>78</v>
      </c>
    </row>
    <row r="6" ht="22.5" customHeight="1" spans="1:6">
      <c r="A6" s="133" t="s">
        <v>148</v>
      </c>
      <c r="B6" s="71">
        <v>1340.31591</v>
      </c>
      <c r="C6" s="71">
        <v>1347.9647</v>
      </c>
      <c r="D6" s="133" t="s">
        <v>149</v>
      </c>
      <c r="E6" s="71">
        <v>4748.767488</v>
      </c>
      <c r="F6" s="71">
        <v>4886.41341</v>
      </c>
    </row>
    <row r="7" ht="22.5" customHeight="1" spans="1:6">
      <c r="A7" s="134" t="s">
        <v>150</v>
      </c>
      <c r="B7" s="72">
        <v>308.87</v>
      </c>
      <c r="C7" s="72">
        <v>308.9</v>
      </c>
      <c r="D7" s="133" t="s">
        <v>151</v>
      </c>
      <c r="E7" s="72">
        <v>190.810134</v>
      </c>
      <c r="F7" s="72">
        <v>209.46888</v>
      </c>
    </row>
    <row r="8" ht="22.5" customHeight="1" spans="1:6">
      <c r="A8" s="135" t="s">
        <v>152</v>
      </c>
      <c r="B8" s="136">
        <v>0</v>
      </c>
      <c r="C8" s="136">
        <v>0</v>
      </c>
      <c r="D8" s="133" t="s">
        <v>153</v>
      </c>
      <c r="E8" s="26">
        <v>120</v>
      </c>
      <c r="F8" s="26">
        <v>130</v>
      </c>
    </row>
    <row r="9" ht="22.5" customHeight="1" spans="1:6">
      <c r="A9" s="85" t="s">
        <v>154</v>
      </c>
      <c r="B9" s="24">
        <v>217.3162</v>
      </c>
      <c r="C9" s="121">
        <v>228.7822</v>
      </c>
      <c r="D9" s="67"/>
      <c r="E9" s="68">
        <v>0</v>
      </c>
      <c r="F9" s="68">
        <v>0</v>
      </c>
    </row>
    <row r="10" ht="22.5" customHeight="1" spans="1:6">
      <c r="A10" s="86" t="s">
        <v>155</v>
      </c>
      <c r="B10" s="24">
        <v>5406.5955</v>
      </c>
      <c r="C10" s="121">
        <v>5749.34021</v>
      </c>
      <c r="D10" s="67"/>
      <c r="E10" s="68">
        <v>0</v>
      </c>
      <c r="F10" s="68">
        <v>0</v>
      </c>
    </row>
    <row r="11" ht="22.5" customHeight="1" spans="1:6">
      <c r="A11" s="134" t="s">
        <v>156</v>
      </c>
      <c r="B11" s="24">
        <v>4749</v>
      </c>
      <c r="C11" s="121">
        <v>4944</v>
      </c>
      <c r="D11" s="67"/>
      <c r="E11" s="68">
        <v>0</v>
      </c>
      <c r="F11" s="68">
        <v>0</v>
      </c>
    </row>
    <row r="12" ht="22.5" customHeight="1" spans="1:6">
      <c r="A12" s="85" t="s">
        <v>157</v>
      </c>
      <c r="B12" s="24">
        <v>537.5955</v>
      </c>
      <c r="C12" s="121">
        <v>589.34021</v>
      </c>
      <c r="D12" s="67"/>
      <c r="E12" s="68">
        <v>0</v>
      </c>
      <c r="F12" s="68">
        <v>0</v>
      </c>
    </row>
    <row r="13" ht="22.5" customHeight="1" spans="1:6">
      <c r="A13" s="85" t="s">
        <v>158</v>
      </c>
      <c r="B13" s="24">
        <v>0</v>
      </c>
      <c r="C13" s="121">
        <v>0</v>
      </c>
      <c r="D13" s="67"/>
      <c r="E13" s="83">
        <v>0</v>
      </c>
      <c r="F13" s="83">
        <v>0</v>
      </c>
    </row>
    <row r="14" ht="22.5" customHeight="1" spans="1:6">
      <c r="A14" s="9" t="s">
        <v>159</v>
      </c>
      <c r="B14" s="24">
        <v>1.0071</v>
      </c>
      <c r="C14" s="24">
        <v>0</v>
      </c>
      <c r="D14" s="137" t="s">
        <v>134</v>
      </c>
      <c r="E14" s="24">
        <v>0</v>
      </c>
      <c r="F14" s="24">
        <v>0</v>
      </c>
    </row>
    <row r="15" ht="22.5" customHeight="1" spans="1:6">
      <c r="A15" s="9" t="s">
        <v>160</v>
      </c>
      <c r="B15" s="24">
        <v>4.25</v>
      </c>
      <c r="C15" s="24">
        <v>3.5</v>
      </c>
      <c r="D15" s="22" t="s">
        <v>137</v>
      </c>
      <c r="E15" s="24">
        <v>40.1</v>
      </c>
      <c r="F15" s="24">
        <v>5.5</v>
      </c>
    </row>
    <row r="16" ht="22.5" customHeight="1" spans="1:6">
      <c r="A16" s="9" t="s">
        <v>100</v>
      </c>
      <c r="B16" s="24">
        <f>B6+B8+B9+B10+B13+B14+B15</f>
        <v>6969.48471</v>
      </c>
      <c r="C16" s="24">
        <f>C6+C8+C9+C10+C13+C14+C15</f>
        <v>7329.58711</v>
      </c>
      <c r="D16" s="137" t="s">
        <v>99</v>
      </c>
      <c r="E16" s="24">
        <f>E6+E7+E8+E14+E15</f>
        <v>5099.677622</v>
      </c>
      <c r="F16" s="24">
        <f>F6+F7+F8+F14+F15</f>
        <v>5231.38229</v>
      </c>
    </row>
    <row r="17" ht="22.5" customHeight="1" spans="1:6">
      <c r="A17" s="9" t="s">
        <v>161</v>
      </c>
      <c r="B17" s="24">
        <v>0</v>
      </c>
      <c r="C17" s="24">
        <v>0</v>
      </c>
      <c r="D17" s="22" t="s">
        <v>107</v>
      </c>
      <c r="E17" s="24">
        <v>0</v>
      </c>
      <c r="F17" s="24">
        <v>0</v>
      </c>
    </row>
    <row r="18" ht="22.5" customHeight="1" spans="1:6">
      <c r="A18" s="9" t="s">
        <v>162</v>
      </c>
      <c r="B18" s="24">
        <v>0</v>
      </c>
      <c r="C18" s="24">
        <v>0</v>
      </c>
      <c r="D18" s="137" t="s">
        <v>113</v>
      </c>
      <c r="E18" s="24">
        <v>0</v>
      </c>
      <c r="F18" s="24">
        <v>0</v>
      </c>
    </row>
    <row r="19" ht="22.5" customHeight="1" spans="1:6">
      <c r="A19" s="14" t="s">
        <v>163</v>
      </c>
      <c r="B19" s="26">
        <f>B16+B17+B18</f>
        <v>6969.48471</v>
      </c>
      <c r="C19" s="26">
        <f>C16+C17+C18</f>
        <v>7329.58711</v>
      </c>
      <c r="D19" s="133" t="s">
        <v>143</v>
      </c>
      <c r="E19" s="24">
        <f>E16+E17+E18</f>
        <v>5099.677622</v>
      </c>
      <c r="F19" s="24">
        <f>F16+F17+F18</f>
        <v>5231.38229</v>
      </c>
    </row>
    <row r="20" ht="22.5" customHeight="1" spans="1:6">
      <c r="A20" s="67"/>
      <c r="B20" s="68"/>
      <c r="C20" s="138"/>
      <c r="D20" s="22" t="s">
        <v>144</v>
      </c>
      <c r="E20" s="24">
        <f>B19-E19</f>
        <v>1869.807088</v>
      </c>
      <c r="F20" s="24">
        <f>C19-F19</f>
        <v>2098.20482</v>
      </c>
    </row>
    <row r="21" ht="22.5" customHeight="1" spans="1:6">
      <c r="A21" s="133" t="s">
        <v>116</v>
      </c>
      <c r="B21" s="71">
        <v>13747.40401</v>
      </c>
      <c r="C21" s="71">
        <f>E21</f>
        <v>15617.211098</v>
      </c>
      <c r="D21" s="137" t="s">
        <v>115</v>
      </c>
      <c r="E21" s="24">
        <f>B21+E20</f>
        <v>15617.211098</v>
      </c>
      <c r="F21" s="24">
        <f>C21+F20</f>
        <v>17715.415918</v>
      </c>
    </row>
    <row r="22" ht="22.5" customHeight="1" spans="1:6">
      <c r="A22" s="28" t="s">
        <v>145</v>
      </c>
      <c r="B22" s="29">
        <f>B19+B21</f>
        <v>20716.88872</v>
      </c>
      <c r="C22" s="29">
        <f>C19+C21</f>
        <v>22946.798208</v>
      </c>
      <c r="D22" s="17" t="s">
        <v>145</v>
      </c>
      <c r="E22" s="26">
        <f>E19+E21</f>
        <v>20716.88872</v>
      </c>
      <c r="F22" s="26">
        <f>F19+F21</f>
        <v>22946.798208</v>
      </c>
    </row>
    <row r="23" ht="15" customHeight="1" spans="1:6">
      <c r="A23" s="139"/>
      <c r="B23" s="63"/>
      <c r="C23" s="63"/>
      <c r="D23" s="33"/>
      <c r="E23" s="33"/>
      <c r="F23" s="35"/>
    </row>
  </sheetData>
  <mergeCells count="2">
    <mergeCell ref="A2:F2"/>
    <mergeCell ref="E3:F3"/>
  </mergeCells>
  <printOptions horizontalCentered="1"/>
  <pageMargins left="1.18055555555556" right="0.393055555555556" top="0.393055555555556" bottom="0.393055555555556" header="0.511805555555556" footer="0.511805555555556"/>
  <pageSetup paperSize="9" scale="80" pageOrder="overThenDown" orientation="landscape" errors="blank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22"/>
  <sheetViews>
    <sheetView showGridLines="0" showZeros="0" workbookViewId="0">
      <selection activeCell="E5" sqref="E5:E6"/>
    </sheetView>
  </sheetViews>
  <sheetFormatPr defaultColWidth="8" defaultRowHeight="14.25" outlineLevelCol="7"/>
  <cols>
    <col min="1" max="1" width="25" style="92" customWidth="1"/>
    <col min="2" max="2" width="11.625" style="93" customWidth="1"/>
    <col min="3" max="3" width="22.75" style="93" customWidth="1"/>
    <col min="4" max="4" width="13.875" style="93" customWidth="1"/>
    <col min="5" max="5" width="20.5" style="92" customWidth="1"/>
    <col min="6" max="6" width="11.625" style="93" customWidth="1"/>
    <col min="7" max="7" width="22.75" style="93" customWidth="1"/>
    <col min="8" max="8" width="13.875" style="93" customWidth="1"/>
    <col min="9" max="16384" width="8" style="94"/>
  </cols>
  <sheetData>
    <row r="1" spans="1:1">
      <c r="A1" s="92" t="s">
        <v>164</v>
      </c>
    </row>
    <row r="2" ht="35.25" customHeight="1" spans="1:8">
      <c r="A2" s="3" t="s">
        <v>165</v>
      </c>
      <c r="B2" s="3"/>
      <c r="C2" s="95"/>
      <c r="D2" s="3"/>
      <c r="E2" s="3"/>
      <c r="F2" s="3"/>
      <c r="G2" s="95"/>
      <c r="H2" s="3"/>
    </row>
    <row r="3" ht="15" customHeight="1" spans="1:8">
      <c r="A3" s="96"/>
      <c r="B3" s="97"/>
      <c r="D3" s="97"/>
      <c r="E3" s="96"/>
      <c r="F3" s="35"/>
      <c r="G3" s="98"/>
      <c r="H3" s="35"/>
    </row>
    <row r="4" ht="15" customHeight="1" spans="1:8">
      <c r="A4" s="99" t="s">
        <v>14</v>
      </c>
      <c r="B4" s="100"/>
      <c r="C4" s="101"/>
      <c r="D4" s="100"/>
      <c r="E4" s="99"/>
      <c r="F4" s="100"/>
      <c r="G4" s="101"/>
      <c r="H4" s="100" t="s">
        <v>48</v>
      </c>
    </row>
    <row r="5" ht="32.25" customHeight="1" spans="1:8">
      <c r="A5" s="50" t="s">
        <v>16</v>
      </c>
      <c r="B5" s="102" t="s">
        <v>77</v>
      </c>
      <c r="C5" s="103"/>
      <c r="D5" s="104" t="s">
        <v>78</v>
      </c>
      <c r="E5" s="50" t="s">
        <v>16</v>
      </c>
      <c r="F5" s="102" t="s">
        <v>77</v>
      </c>
      <c r="G5" s="103"/>
      <c r="H5" s="104" t="s">
        <v>78</v>
      </c>
    </row>
    <row r="6" ht="32.25" customHeight="1" spans="1:8">
      <c r="A6" s="105"/>
      <c r="B6" s="106"/>
      <c r="C6" s="107" t="s">
        <v>166</v>
      </c>
      <c r="D6" s="103"/>
      <c r="E6" s="105"/>
      <c r="F6" s="108"/>
      <c r="G6" s="104" t="s">
        <v>166</v>
      </c>
      <c r="H6" s="103"/>
    </row>
    <row r="7" ht="22.5" customHeight="1" spans="1:8">
      <c r="A7" s="109" t="s">
        <v>124</v>
      </c>
      <c r="B7" s="110">
        <v>9873.749502</v>
      </c>
      <c r="C7" s="29">
        <v>9873.749502</v>
      </c>
      <c r="D7" s="111">
        <v>9971.326282</v>
      </c>
      <c r="E7" s="112" t="s">
        <v>125</v>
      </c>
      <c r="F7" s="113">
        <v>13297.152288</v>
      </c>
      <c r="G7" s="30">
        <v>13297.152288</v>
      </c>
      <c r="H7" s="113">
        <v>14670.168192</v>
      </c>
    </row>
    <row r="8" ht="22.5" customHeight="1" spans="1:8">
      <c r="A8" s="25" t="s">
        <v>126</v>
      </c>
      <c r="B8" s="24">
        <f>C8</f>
        <v>159.389</v>
      </c>
      <c r="C8" s="114">
        <v>159.389</v>
      </c>
      <c r="D8" s="115">
        <v>101.8877</v>
      </c>
      <c r="E8" s="116"/>
      <c r="F8" s="117">
        <v>0</v>
      </c>
      <c r="G8" s="118">
        <v>0</v>
      </c>
      <c r="H8" s="113">
        <v>0</v>
      </c>
    </row>
    <row r="9" ht="22.5" customHeight="1" spans="1:8">
      <c r="A9" s="25" t="s">
        <v>128</v>
      </c>
      <c r="B9" s="24">
        <v>0</v>
      </c>
      <c r="C9" s="119">
        <v>0</v>
      </c>
      <c r="D9" s="115">
        <v>0</v>
      </c>
      <c r="E9" s="25"/>
      <c r="F9" s="120"/>
      <c r="G9" s="118"/>
      <c r="H9" s="30"/>
    </row>
    <row r="10" ht="22.5" customHeight="1" spans="1:8">
      <c r="A10" s="25" t="s">
        <v>130</v>
      </c>
      <c r="B10" s="24">
        <v>0</v>
      </c>
      <c r="C10" s="26">
        <v>0</v>
      </c>
      <c r="D10" s="121">
        <v>0</v>
      </c>
      <c r="E10" s="122"/>
      <c r="F10" s="123"/>
      <c r="G10" s="123"/>
      <c r="H10" s="124"/>
    </row>
    <row r="11" ht="22.5" customHeight="1" spans="1:8">
      <c r="A11" s="25" t="s">
        <v>132</v>
      </c>
      <c r="B11" s="26">
        <f>C11</f>
        <v>0</v>
      </c>
      <c r="C11" s="114">
        <v>0</v>
      </c>
      <c r="D11" s="115">
        <v>0</v>
      </c>
      <c r="E11" s="27"/>
      <c r="F11" s="125"/>
      <c r="G11" s="118"/>
      <c r="H11" s="124"/>
    </row>
    <row r="12" ht="22.5" customHeight="1" spans="1:8">
      <c r="A12" s="25" t="s">
        <v>133</v>
      </c>
      <c r="B12" s="72">
        <v>9.7708</v>
      </c>
      <c r="C12" s="119">
        <v>9.7708</v>
      </c>
      <c r="D12" s="115">
        <v>0</v>
      </c>
      <c r="E12" s="126" t="s">
        <v>167</v>
      </c>
      <c r="F12" s="71">
        <v>0</v>
      </c>
      <c r="G12" s="26">
        <v>0</v>
      </c>
      <c r="H12" s="121">
        <v>0</v>
      </c>
    </row>
    <row r="13" ht="22.5" customHeight="1" spans="1:8">
      <c r="A13" s="25" t="s">
        <v>135</v>
      </c>
      <c r="B13" s="24">
        <f>C13</f>
        <v>0</v>
      </c>
      <c r="C13" s="26">
        <v>0</v>
      </c>
      <c r="D13" s="24">
        <v>0</v>
      </c>
      <c r="E13" s="116"/>
      <c r="F13" s="117"/>
      <c r="G13" s="127"/>
      <c r="H13" s="124"/>
    </row>
    <row r="14" ht="22.5" customHeight="1" spans="1:8">
      <c r="A14" s="25" t="s">
        <v>136</v>
      </c>
      <c r="B14" s="24">
        <f>C14</f>
        <v>0</v>
      </c>
      <c r="C14" s="119">
        <v>0</v>
      </c>
      <c r="D14" s="115">
        <v>0</v>
      </c>
      <c r="E14" s="25" t="s">
        <v>168</v>
      </c>
      <c r="F14" s="24">
        <f>G14</f>
        <v>0</v>
      </c>
      <c r="G14" s="24">
        <v>0</v>
      </c>
      <c r="H14" s="87">
        <v>0</v>
      </c>
    </row>
    <row r="15" ht="22.5" customHeight="1" spans="1:8">
      <c r="A15" s="25" t="s">
        <v>98</v>
      </c>
      <c r="B15" s="24">
        <f>B7+B8+B9+B11+B12+B14</f>
        <v>10042.909302</v>
      </c>
      <c r="C15" s="87">
        <f>C7+C8+C9+C11+C12+C14</f>
        <v>10042.909302</v>
      </c>
      <c r="D15" s="115">
        <f>D7+D8+D9+D11+D12+D14</f>
        <v>10073.213982</v>
      </c>
      <c r="E15" s="25" t="s">
        <v>101</v>
      </c>
      <c r="F15" s="120">
        <f>F7+F12+F14</f>
        <v>13297.152288</v>
      </c>
      <c r="G15" s="118">
        <f>G7+G12+G14</f>
        <v>13297.152288</v>
      </c>
      <c r="H15" s="30">
        <f>H7+H12+H14</f>
        <v>14670.168192</v>
      </c>
    </row>
    <row r="16" ht="22.5" customHeight="1" spans="1:8">
      <c r="A16" s="25" t="s">
        <v>106</v>
      </c>
      <c r="B16" s="24">
        <f>C16</f>
        <v>0</v>
      </c>
      <c r="C16" s="114">
        <v>0</v>
      </c>
      <c r="D16" s="115">
        <v>0</v>
      </c>
      <c r="E16" s="25" t="s">
        <v>169</v>
      </c>
      <c r="F16" s="24">
        <f>G16</f>
        <v>0</v>
      </c>
      <c r="G16" s="24">
        <v>0</v>
      </c>
      <c r="H16" s="121">
        <v>0</v>
      </c>
    </row>
    <row r="17" ht="22.5" customHeight="1" spans="1:8">
      <c r="A17" s="25" t="s">
        <v>112</v>
      </c>
      <c r="B17" s="24">
        <f>C17</f>
        <v>0</v>
      </c>
      <c r="C17" s="119">
        <v>0</v>
      </c>
      <c r="D17" s="115">
        <v>0</v>
      </c>
      <c r="E17" s="25" t="s">
        <v>170</v>
      </c>
      <c r="F17" s="24">
        <f>G17</f>
        <v>0</v>
      </c>
      <c r="G17" s="24">
        <v>0</v>
      </c>
      <c r="H17" s="87">
        <v>0</v>
      </c>
    </row>
    <row r="18" ht="22.5" customHeight="1" spans="1:8">
      <c r="A18" s="25" t="s">
        <v>142</v>
      </c>
      <c r="B18" s="24">
        <f>B15+B16+B17</f>
        <v>10042.909302</v>
      </c>
      <c r="C18" s="121">
        <f>C15+C16+C17</f>
        <v>10042.909302</v>
      </c>
      <c r="D18" s="128">
        <f>D15+D16+D17</f>
        <v>10073.213982</v>
      </c>
      <c r="E18" s="25" t="s">
        <v>171</v>
      </c>
      <c r="F18" s="120">
        <f>F15+F16+F17</f>
        <v>13297.152288</v>
      </c>
      <c r="G18" s="118">
        <f>G15+G16+G17</f>
        <v>13297.152288</v>
      </c>
      <c r="H18" s="113">
        <f>H15+H16+H17</f>
        <v>14670.168192</v>
      </c>
    </row>
    <row r="19" ht="22.5" customHeight="1" spans="1:8">
      <c r="A19" s="25"/>
      <c r="B19" s="24"/>
      <c r="C19" s="121"/>
      <c r="D19" s="111"/>
      <c r="E19" s="25" t="s">
        <v>172</v>
      </c>
      <c r="F19" s="120">
        <f>B18-F18</f>
        <v>-3254.242986</v>
      </c>
      <c r="G19" s="118">
        <f>C18-G18</f>
        <v>-3254.242986</v>
      </c>
      <c r="H19" s="113">
        <f>D18-H18</f>
        <v>-4596.95421</v>
      </c>
    </row>
    <row r="20" ht="22.5" customHeight="1" spans="1:8">
      <c r="A20" s="25" t="s">
        <v>114</v>
      </c>
      <c r="B20" s="24">
        <v>13656.738216</v>
      </c>
      <c r="C20" s="121" t="s">
        <v>173</v>
      </c>
      <c r="D20" s="115">
        <f>F20</f>
        <v>10402.49523</v>
      </c>
      <c r="E20" s="25" t="s">
        <v>117</v>
      </c>
      <c r="F20" s="120">
        <f>B20+F19</f>
        <v>10402.49523</v>
      </c>
      <c r="G20" s="118" t="s">
        <v>173</v>
      </c>
      <c r="H20" s="113">
        <f>D20+H19</f>
        <v>5805.54102</v>
      </c>
    </row>
    <row r="21" ht="22.5" customHeight="1" spans="1:8">
      <c r="A21" s="25" t="s">
        <v>145</v>
      </c>
      <c r="B21" s="24">
        <f>B18+B20</f>
        <v>23699.647518</v>
      </c>
      <c r="C21" s="87">
        <f>C18</f>
        <v>10042.909302</v>
      </c>
      <c r="D21" s="115">
        <f>D18+D20</f>
        <v>20475.709212</v>
      </c>
      <c r="E21" s="25" t="s">
        <v>145</v>
      </c>
      <c r="F21" s="120">
        <f>F18+F20</f>
        <v>23699.647518</v>
      </c>
      <c r="G21" s="129">
        <f>G18+G19</f>
        <v>10042.909302</v>
      </c>
      <c r="H21" s="113">
        <f>H18+H20</f>
        <v>20475.709212</v>
      </c>
    </row>
    <row r="22" ht="15" customHeight="1" spans="1:8">
      <c r="A22" s="130"/>
      <c r="B22" s="35"/>
      <c r="C22" s="131"/>
      <c r="D22" s="35"/>
      <c r="E22" s="130"/>
      <c r="F22" s="35"/>
      <c r="G22" s="131"/>
      <c r="H22" s="64"/>
    </row>
  </sheetData>
  <mergeCells count="8">
    <mergeCell ref="A2:H2"/>
    <mergeCell ref="G3:H3"/>
    <mergeCell ref="B5:C5"/>
    <mergeCell ref="F5:G5"/>
    <mergeCell ref="A5:A6"/>
    <mergeCell ref="D5:D6"/>
    <mergeCell ref="E5:E6"/>
    <mergeCell ref="H5:H6"/>
  </mergeCells>
  <printOptions horizontalCentered="1"/>
  <pageMargins left="0.393055555555556" right="0.393055555555556" top="0.393055555555556" bottom="0.393055555555556" header="0.511805555555556" footer="0.511805555555556"/>
  <pageSetup paperSize="9" pageOrder="overThenDown" orientation="landscape" errors="blank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19"/>
  <sheetViews>
    <sheetView showGridLines="0" showZeros="0" workbookViewId="0">
      <selection activeCell="A1" sqref="A1"/>
    </sheetView>
  </sheetViews>
  <sheetFormatPr defaultColWidth="8" defaultRowHeight="14.25" outlineLevelCol="5"/>
  <cols>
    <col min="1" max="1" width="23" style="1" customWidth="1"/>
    <col min="2" max="3" width="18.25" style="1" customWidth="1"/>
    <col min="4" max="4" width="29.625" style="1" customWidth="1"/>
    <col min="5" max="6" width="17.875" style="1" customWidth="1"/>
    <col min="7" max="16384" width="8" style="2"/>
  </cols>
  <sheetData>
    <row r="1" spans="1:1">
      <c r="A1" s="1" t="s">
        <v>174</v>
      </c>
    </row>
    <row r="2" ht="35.25" customHeight="1" spans="1:6">
      <c r="A2" s="3" t="s">
        <v>175</v>
      </c>
      <c r="B2" s="3"/>
      <c r="C2" s="3"/>
      <c r="D2" s="3"/>
      <c r="E2" s="3"/>
      <c r="F2" s="3"/>
    </row>
    <row r="3" ht="15" customHeight="1" spans="1:6">
      <c r="A3" s="77"/>
      <c r="B3" s="77"/>
      <c r="C3" s="77"/>
      <c r="D3" s="77"/>
      <c r="E3" s="35"/>
      <c r="F3" s="35"/>
    </row>
    <row r="4" ht="15" customHeight="1" spans="1:6">
      <c r="A4" s="4" t="s">
        <v>14</v>
      </c>
      <c r="B4" s="4"/>
      <c r="C4" s="4"/>
      <c r="D4" s="4"/>
      <c r="E4" s="6"/>
      <c r="F4" s="6" t="s">
        <v>48</v>
      </c>
    </row>
    <row r="5" ht="37.5" customHeight="1" spans="1:6">
      <c r="A5" s="7" t="s">
        <v>16</v>
      </c>
      <c r="B5" s="7" t="s">
        <v>77</v>
      </c>
      <c r="C5" s="7" t="s">
        <v>78</v>
      </c>
      <c r="D5" s="78" t="s">
        <v>176</v>
      </c>
      <c r="E5" s="7" t="s">
        <v>77</v>
      </c>
      <c r="F5" s="7" t="s">
        <v>78</v>
      </c>
    </row>
    <row r="6" ht="22.5" customHeight="1" spans="1:6">
      <c r="A6" s="9" t="s">
        <v>177</v>
      </c>
      <c r="B6" s="24">
        <v>551.689605</v>
      </c>
      <c r="C6" s="24">
        <v>576.354884</v>
      </c>
      <c r="D6" s="79" t="s">
        <v>178</v>
      </c>
      <c r="E6" s="24">
        <v>314.879424</v>
      </c>
      <c r="F6" s="24">
        <v>335.05</v>
      </c>
    </row>
    <row r="7" ht="22.5" customHeight="1" spans="1:6">
      <c r="A7" s="9" t="s">
        <v>126</v>
      </c>
      <c r="B7" s="24">
        <v>10.7</v>
      </c>
      <c r="C7" s="24">
        <v>12.7</v>
      </c>
      <c r="D7" s="80" t="s">
        <v>179</v>
      </c>
      <c r="E7" s="26">
        <v>48.355464</v>
      </c>
      <c r="F7" s="26">
        <v>67.697644</v>
      </c>
    </row>
    <row r="8" ht="22.5" customHeight="1" spans="1:6">
      <c r="A8" s="14" t="s">
        <v>128</v>
      </c>
      <c r="B8" s="26">
        <v>0</v>
      </c>
      <c r="C8" s="26">
        <v>0</v>
      </c>
      <c r="D8" s="81" t="s">
        <v>180</v>
      </c>
      <c r="E8" s="72">
        <v>0</v>
      </c>
      <c r="F8" s="72">
        <v>0</v>
      </c>
    </row>
    <row r="9" ht="22.5" customHeight="1" spans="1:6">
      <c r="A9" s="82"/>
      <c r="B9" s="83"/>
      <c r="C9" s="84"/>
      <c r="D9" s="85" t="s">
        <v>181</v>
      </c>
      <c r="E9" s="24">
        <v>0</v>
      </c>
      <c r="F9" s="24">
        <v>0</v>
      </c>
    </row>
    <row r="10" ht="22.5" customHeight="1" spans="1:6">
      <c r="A10" s="14" t="s">
        <v>182</v>
      </c>
      <c r="B10" s="24">
        <v>0</v>
      </c>
      <c r="C10" s="24">
        <v>0</v>
      </c>
      <c r="D10" s="86" t="s">
        <v>134</v>
      </c>
      <c r="E10" s="24">
        <v>0</v>
      </c>
      <c r="F10" s="24">
        <v>0</v>
      </c>
    </row>
    <row r="11" ht="22.5" customHeight="1" spans="1:6">
      <c r="A11" s="62" t="s">
        <v>135</v>
      </c>
      <c r="B11" s="26">
        <v>0</v>
      </c>
      <c r="C11" s="87">
        <v>0</v>
      </c>
      <c r="D11" s="88"/>
      <c r="E11" s="26"/>
      <c r="F11" s="26"/>
    </row>
    <row r="12" ht="22.5" customHeight="1" spans="1:6">
      <c r="A12" s="22" t="s">
        <v>102</v>
      </c>
      <c r="B12" s="72">
        <f>B6+B7+B8+B10</f>
        <v>562.389605</v>
      </c>
      <c r="C12" s="72">
        <f>C6+C7+C8+C10</f>
        <v>589.054884</v>
      </c>
      <c r="D12" s="81" t="s">
        <v>103</v>
      </c>
      <c r="E12" s="72">
        <f>E6+E8+E9+E10</f>
        <v>314.879424</v>
      </c>
      <c r="F12" s="72">
        <f>F6+F8+F9+F10</f>
        <v>335.05</v>
      </c>
    </row>
    <row r="13" ht="22.5" customHeight="1" spans="1:6">
      <c r="A13" s="9" t="s">
        <v>183</v>
      </c>
      <c r="B13" s="24">
        <v>0</v>
      </c>
      <c r="C13" s="24">
        <v>0</v>
      </c>
      <c r="D13" s="89" t="s">
        <v>184</v>
      </c>
      <c r="E13" s="24">
        <v>0</v>
      </c>
      <c r="F13" s="24">
        <v>0</v>
      </c>
    </row>
    <row r="14" ht="22.5" customHeight="1" spans="1:6">
      <c r="A14" s="9" t="s">
        <v>108</v>
      </c>
      <c r="B14" s="24">
        <v>0</v>
      </c>
      <c r="C14" s="24">
        <v>0</v>
      </c>
      <c r="D14" s="89" t="s">
        <v>109</v>
      </c>
      <c r="E14" s="24">
        <v>66</v>
      </c>
      <c r="F14" s="24">
        <v>55.2</v>
      </c>
    </row>
    <row r="15" ht="22.5" customHeight="1" spans="1:6">
      <c r="A15" s="9" t="s">
        <v>185</v>
      </c>
      <c r="B15" s="24">
        <f>B12+B13+B14</f>
        <v>562.389605</v>
      </c>
      <c r="C15" s="24">
        <f>C12+C13+C14</f>
        <v>589.054884</v>
      </c>
      <c r="D15" s="89" t="s">
        <v>186</v>
      </c>
      <c r="E15" s="24">
        <f>E12+E13+E14</f>
        <v>380.879424</v>
      </c>
      <c r="F15" s="24">
        <f>F12+F13+F14</f>
        <v>390.25</v>
      </c>
    </row>
    <row r="16" ht="22.5" customHeight="1" spans="1:6">
      <c r="A16" s="7"/>
      <c r="B16" s="15"/>
      <c r="C16" s="15"/>
      <c r="D16" s="89" t="s">
        <v>187</v>
      </c>
      <c r="E16" s="73">
        <f>B15-E15</f>
        <v>181.510181</v>
      </c>
      <c r="F16" s="73">
        <v>198.81</v>
      </c>
    </row>
    <row r="17" ht="22.5" customHeight="1" spans="1:6">
      <c r="A17" s="9" t="s">
        <v>118</v>
      </c>
      <c r="B17" s="24">
        <v>749.182701</v>
      </c>
      <c r="C17" s="24">
        <f>E17</f>
        <v>930.692882</v>
      </c>
      <c r="D17" s="89" t="s">
        <v>119</v>
      </c>
      <c r="E17" s="73">
        <f>B17+E16</f>
        <v>930.692882</v>
      </c>
      <c r="F17" s="73">
        <f>C17+F16</f>
        <v>1129.502882</v>
      </c>
    </row>
    <row r="18" ht="22.5" customHeight="1" spans="1:6">
      <c r="A18" s="7" t="s">
        <v>145</v>
      </c>
      <c r="B18" s="24">
        <f>B15+B17</f>
        <v>1311.572306</v>
      </c>
      <c r="C18" s="24">
        <f>C15+C17</f>
        <v>1519.747766</v>
      </c>
      <c r="D18" s="90" t="s">
        <v>145</v>
      </c>
      <c r="E18" s="73">
        <f>E15+E17</f>
        <v>1311.572306</v>
      </c>
      <c r="F18" s="73">
        <f>F15+F17</f>
        <v>1519.752882</v>
      </c>
    </row>
    <row r="19" ht="15" customHeight="1" spans="1:6">
      <c r="A19" s="33"/>
      <c r="B19" s="33"/>
      <c r="C19" s="33"/>
      <c r="D19" s="91"/>
      <c r="E19" s="33"/>
      <c r="F19" s="35"/>
    </row>
  </sheetData>
  <mergeCells count="2">
    <mergeCell ref="A2:F2"/>
    <mergeCell ref="E3:F3"/>
  </mergeCells>
  <printOptions horizontalCentered="1"/>
  <pageMargins left="0.786805555555556" right="0.786805555555556" top="1.18055555555556" bottom="0.786805555555556" header="0.511805555555556" footer="0.511805555555556"/>
  <pageSetup paperSize="9" pageOrder="overThenDown" orientation="landscape" errors="blank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目录</vt:lpstr>
      <vt:lpstr>2019预计执行</vt:lpstr>
      <vt:lpstr>预算总表</vt:lpstr>
      <vt:lpstr>收支草案</vt:lpstr>
      <vt:lpstr>企业养老</vt:lpstr>
      <vt:lpstr>居民养老</vt:lpstr>
      <vt:lpstr>机关养老</vt:lpstr>
      <vt:lpstr>工伤</vt:lpstr>
      <vt:lpstr>失业</vt:lpstr>
      <vt:lpstr>养老基础资料表</vt:lpstr>
      <vt:lpstr>失业工伤基础资料表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罗会云</cp:lastModifiedBy>
  <dcterms:created xsi:type="dcterms:W3CDTF">2019-12-03T17:37:00Z</dcterms:created>
  <cp:lastPrinted>2019-12-08T07:56:00Z</cp:lastPrinted>
  <dcterms:modified xsi:type="dcterms:W3CDTF">2019-12-31T16:20:10Z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