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4稿" sheetId="1" r:id="rId1"/>
  </sheets>
  <definedNames>
    <definedName name="_xlnm.Print_Titles" localSheetId="0">'4稿'!$1:$4</definedName>
  </definedNames>
  <calcPr calcId="144525"/>
</workbook>
</file>

<file path=xl/sharedStrings.xml><?xml version="1.0" encoding="utf-8"?>
<sst xmlns="http://schemas.openxmlformats.org/spreadsheetml/2006/main" count="159" uniqueCount="149">
  <si>
    <t>2019年财政预算调整收支简表</t>
  </si>
  <si>
    <t>单位：万元</t>
  </si>
  <si>
    <t>收                          入</t>
  </si>
  <si>
    <t>支                          出</t>
  </si>
  <si>
    <t>备注</t>
  </si>
  <si>
    <t>项          目</t>
  </si>
  <si>
    <t>年初预算数</t>
  </si>
  <si>
    <t>调整数</t>
  </si>
  <si>
    <t>调整预算数</t>
  </si>
  <si>
    <t>专项补助</t>
  </si>
  <si>
    <t>变动预算数</t>
  </si>
  <si>
    <t>1-11月份执行数</t>
  </si>
  <si>
    <t>12月份预计数</t>
  </si>
  <si>
    <t>调整预算后未完成数</t>
  </si>
  <si>
    <t>功能分类</t>
  </si>
  <si>
    <t>税收短收</t>
  </si>
  <si>
    <t>非税超收</t>
  </si>
  <si>
    <t>棚户区贷款</t>
  </si>
  <si>
    <t>一般转移支付补助收入增加</t>
  </si>
  <si>
    <t>一、税收收入</t>
  </si>
  <si>
    <t>一、一般公共服务支出</t>
  </si>
  <si>
    <t xml:space="preserve">      增值税</t>
  </si>
  <si>
    <t>二、外交支出</t>
  </si>
  <si>
    <t xml:space="preserve">      营业税</t>
  </si>
  <si>
    <t>三、国防支出</t>
  </si>
  <si>
    <t xml:space="preserve">      企业所得税</t>
  </si>
  <si>
    <t>四、公共安全支出</t>
  </si>
  <si>
    <t xml:space="preserve">      个人所得税</t>
  </si>
  <si>
    <t>五、教育支出</t>
  </si>
  <si>
    <t xml:space="preserve">      资源税</t>
  </si>
  <si>
    <t>六、科学技术支出</t>
  </si>
  <si>
    <t xml:space="preserve">      城市维护建设税</t>
  </si>
  <si>
    <t>七、文化旅游体育与传媒支出</t>
  </si>
  <si>
    <t xml:space="preserve">      房产税</t>
  </si>
  <si>
    <t>八、社会保障和就业支出</t>
  </si>
  <si>
    <t xml:space="preserve">      印花税</t>
  </si>
  <si>
    <t>九、卫生健康支出</t>
  </si>
  <si>
    <t xml:space="preserve">      城镇土地使用税</t>
  </si>
  <si>
    <t>十、节能环保支出</t>
  </si>
  <si>
    <t xml:space="preserve">      土地增值税</t>
  </si>
  <si>
    <t>十一、城乡社区支出</t>
  </si>
  <si>
    <t xml:space="preserve">      车船税</t>
  </si>
  <si>
    <t>十二、农林水支出</t>
  </si>
  <si>
    <t xml:space="preserve">      耕地占用税</t>
  </si>
  <si>
    <t>十三、交通运输支出</t>
  </si>
  <si>
    <t xml:space="preserve">      契税</t>
  </si>
  <si>
    <t>十四、资源勘探信息等支出</t>
  </si>
  <si>
    <t xml:space="preserve">      烟叶税</t>
  </si>
  <si>
    <t>十五、商业服务业等支出</t>
  </si>
  <si>
    <t xml:space="preserve">      其他税收收入</t>
  </si>
  <si>
    <t>十六、金融支出</t>
  </si>
  <si>
    <t>二、非税收入</t>
  </si>
  <si>
    <t>十七、自然资源海洋气象等支出</t>
  </si>
  <si>
    <t xml:space="preserve">      专项收入</t>
  </si>
  <si>
    <t>十八、住房保障支出</t>
  </si>
  <si>
    <t xml:space="preserve">      行政事业性收费收入</t>
  </si>
  <si>
    <t>十九、粮油物资储备支出</t>
  </si>
  <si>
    <t xml:space="preserve">      罚没收入</t>
  </si>
  <si>
    <t>二十、灾害防治及应急管理支出</t>
  </si>
  <si>
    <t xml:space="preserve">      国有资本经营收入</t>
  </si>
  <si>
    <t>二十一、预备费</t>
  </si>
  <si>
    <t xml:space="preserve">      国有资源（资产）有偿使用收入</t>
  </si>
  <si>
    <t>二十二、债务付息支出</t>
  </si>
  <si>
    <t xml:space="preserve">      其他收入</t>
  </si>
  <si>
    <t>二十三、其他支出</t>
  </si>
  <si>
    <t xml:space="preserve">      政府住房基金收入</t>
  </si>
  <si>
    <t>县级一般公共预算收入小计</t>
  </si>
  <si>
    <t>一般公共预算支出小计</t>
  </si>
  <si>
    <t>转移性收入</t>
  </si>
  <si>
    <t>转移性支出</t>
  </si>
  <si>
    <t xml:space="preserve">    返还性收入</t>
  </si>
  <si>
    <t xml:space="preserve">    返还性支出</t>
  </si>
  <si>
    <t xml:space="preserve">      增值税和消费税税收返还收入 </t>
  </si>
  <si>
    <t xml:space="preserve">      增值税和消费税税收返还支出</t>
  </si>
  <si>
    <t xml:space="preserve">      所得税基数返还收入</t>
  </si>
  <si>
    <t xml:space="preserve">      所得税基数返还支出</t>
  </si>
  <si>
    <t xml:space="preserve">      成品油税费改革税收返还收入</t>
  </si>
  <si>
    <t xml:space="preserve">      成品油价格和税费改革税收返还支出</t>
  </si>
  <si>
    <t xml:space="preserve">      增值税“五五分享”税收返还收入</t>
  </si>
  <si>
    <t xml:space="preserve">      其他税收返还收入</t>
  </si>
  <si>
    <t xml:space="preserve">    一般性转移支付</t>
  </si>
  <si>
    <t xml:space="preserve">    一般性转移支付收入</t>
  </si>
  <si>
    <t xml:space="preserve">      体制补助支出</t>
  </si>
  <si>
    <t xml:space="preserve">      体制补助收入</t>
  </si>
  <si>
    <t xml:space="preserve">      均衡性转移支付支出</t>
  </si>
  <si>
    <t xml:space="preserve">      均衡性转移支付收入</t>
  </si>
  <si>
    <t xml:space="preserve">      调革命老区及民族和边境地区转移支付支出</t>
  </si>
  <si>
    <t xml:space="preserve">      革命老区转移支付收入</t>
  </si>
  <si>
    <t xml:space="preserve">      县级基本财力保障机制奖补资金支出</t>
  </si>
  <si>
    <t xml:space="preserve">      县级基本财力保障机制奖补资金收入</t>
  </si>
  <si>
    <t xml:space="preserve">      结算补助支出</t>
  </si>
  <si>
    <t xml:space="preserve">      结算补助收入</t>
  </si>
  <si>
    <t xml:space="preserve">      体制上解支出</t>
  </si>
  <si>
    <t xml:space="preserve">      化解债务补助收入</t>
  </si>
  <si>
    <t xml:space="preserve">      企业事业单位划转补助支出</t>
  </si>
  <si>
    <t xml:space="preserve">      资源枯竭型城市转移支付补助收入</t>
  </si>
  <si>
    <t xml:space="preserve">      基层公检法司转移支付支出</t>
  </si>
  <si>
    <t xml:space="preserve">      企业事业单位划转补助收入</t>
  </si>
  <si>
    <t xml:space="preserve">      其他一般性转移支付支出</t>
  </si>
  <si>
    <t xml:space="preserve">      成品油价格和税费改革转移支付补助收入</t>
  </si>
  <si>
    <t xml:space="preserve">    专项转移支付</t>
  </si>
  <si>
    <t xml:space="preserve">      基层公检法司转移支付收入</t>
  </si>
  <si>
    <t xml:space="preserve">      专项上解支出</t>
  </si>
  <si>
    <t xml:space="preserve">      义务教育等转移支付收入</t>
  </si>
  <si>
    <t xml:space="preserve">    调出资金</t>
  </si>
  <si>
    <t xml:space="preserve">      基本养老保险和低保等转移支付收入</t>
  </si>
  <si>
    <t xml:space="preserve">    年终结余</t>
  </si>
  <si>
    <t xml:space="preserve">      新型农村合作医疗等转移支付收入</t>
  </si>
  <si>
    <t xml:space="preserve">      结转</t>
  </si>
  <si>
    <t xml:space="preserve">      农村综合改革转移支付收入</t>
  </si>
  <si>
    <t xml:space="preserve">      净结余</t>
  </si>
  <si>
    <t xml:space="preserve">      产粮（油）大县奖励资金收入</t>
  </si>
  <si>
    <t xml:space="preserve">     地方政府一般债务还本支出</t>
  </si>
  <si>
    <t xml:space="preserve">      重点生态功能区转移支付收入</t>
  </si>
  <si>
    <t xml:space="preserve">     债务转贷支出</t>
  </si>
  <si>
    <t xml:space="preserve">      固定数额补助收入</t>
  </si>
  <si>
    <t xml:space="preserve">      民族地区转移支付收入</t>
  </si>
  <si>
    <t xml:space="preserve">      边疆地区转移支付收入</t>
  </si>
  <si>
    <t xml:space="preserve">      贫困地区转移支付收入</t>
  </si>
  <si>
    <t xml:space="preserve">      公共安全共同财政事权转移支付收入</t>
  </si>
  <si>
    <t xml:space="preserve">      社会保障和就业共同财政事权转移支付收入</t>
  </si>
  <si>
    <t xml:space="preserve">      卫生健康共同财政事权转移支付收入</t>
  </si>
  <si>
    <t xml:space="preserve">      住房保障共同财政事权转移支付收入</t>
  </si>
  <si>
    <t xml:space="preserve">      其他一般性转移支付收入</t>
  </si>
  <si>
    <t xml:space="preserve">    专项转移支付收入</t>
  </si>
  <si>
    <t xml:space="preserve">      专项补助收入</t>
  </si>
  <si>
    <t xml:space="preserve">      专项上解收入</t>
  </si>
  <si>
    <t xml:space="preserve">    上年结余收入</t>
  </si>
  <si>
    <t xml:space="preserve">      公共财政预算上年结余收入</t>
  </si>
  <si>
    <t xml:space="preserve">    调入资金</t>
  </si>
  <si>
    <t xml:space="preserve">    债务转贷收入</t>
  </si>
  <si>
    <t>一般公共预算收入合计</t>
  </si>
  <si>
    <t>一般公共预算支出合计</t>
  </si>
  <si>
    <t>一、农业土地开发资金收入</t>
  </si>
  <si>
    <t>一、文化旅游体育与传媒支出</t>
  </si>
  <si>
    <t>二、国有土地使用权出让收入</t>
  </si>
  <si>
    <t>二、社会保障和就业支出</t>
  </si>
  <si>
    <t>三、污水处理费收入</t>
  </si>
  <si>
    <t>三、城乡社区支出</t>
  </si>
  <si>
    <t>四、彩票发行机构和彩票销售机构的业务费用</t>
  </si>
  <si>
    <t>四、资源勘探信息等支出</t>
  </si>
  <si>
    <t>五、其他支出</t>
  </si>
  <si>
    <t>政府性基金收入小计</t>
  </si>
  <si>
    <t>政府性基金支出小计</t>
  </si>
  <si>
    <t xml:space="preserve">    政府性基金转移收入</t>
  </si>
  <si>
    <t>政府性基金预算收入合计</t>
  </si>
  <si>
    <t>政府性基金预算支出合计</t>
  </si>
  <si>
    <t>财政收入总计</t>
  </si>
  <si>
    <t>财政支出总计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</si>
</sst>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18" borderId="13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8" fillId="9" borderId="7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9"/>
  <sheetViews>
    <sheetView tabSelected="1" topLeftCell="A70" workbookViewId="0">
      <selection activeCell="J27" sqref="J27"/>
    </sheetView>
  </sheetViews>
  <sheetFormatPr defaultColWidth="9" defaultRowHeight="13.5"/>
  <cols>
    <col min="1" max="1" width="43.125" customWidth="1"/>
    <col min="2" max="2" width="13.125" customWidth="1"/>
    <col min="4" max="4" width="9.75" customWidth="1"/>
    <col min="6" max="6" width="9.625" customWidth="1"/>
    <col min="7" max="9" width="9" hidden="1" customWidth="1"/>
    <col min="10" max="10" width="41.25" customWidth="1"/>
    <col min="11" max="11" width="10.25" customWidth="1"/>
    <col min="13" max="13" width="9.75" customWidth="1"/>
    <col min="16" max="17" width="9" hidden="1" customWidth="1"/>
    <col min="18" max="18" width="9.375" customWidth="1"/>
    <col min="20" max="25" width="9" hidden="1" customWidth="1"/>
  </cols>
  <sheetData>
    <row r="1" ht="26.2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8:18">
      <c r="R2" s="9" t="s">
        <v>1</v>
      </c>
    </row>
    <row r="3" s="1" customFormat="1" ht="24" customHeight="1" spans="1:18">
      <c r="A3" s="3" t="s">
        <v>2</v>
      </c>
      <c r="B3" s="4"/>
      <c r="C3" s="4"/>
      <c r="D3" s="4"/>
      <c r="E3" s="4"/>
      <c r="F3" s="5"/>
      <c r="G3" s="6"/>
      <c r="H3" s="6"/>
      <c r="I3" s="6"/>
      <c r="J3" s="3" t="s">
        <v>3</v>
      </c>
      <c r="K3" s="4"/>
      <c r="L3" s="4"/>
      <c r="M3" s="4"/>
      <c r="N3" s="4"/>
      <c r="O3" s="4"/>
      <c r="P3" s="4"/>
      <c r="Q3" s="5"/>
      <c r="R3" s="6" t="s">
        <v>4</v>
      </c>
    </row>
    <row r="4" s="1" customFormat="1" ht="33.75" customHeight="1" spans="1:23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6</v>
      </c>
      <c r="L4" s="7" t="s">
        <v>7</v>
      </c>
      <c r="M4" s="7" t="s">
        <v>8</v>
      </c>
      <c r="N4" s="7" t="s">
        <v>9</v>
      </c>
      <c r="O4" s="7" t="s">
        <v>10</v>
      </c>
      <c r="P4" s="7" t="s">
        <v>11</v>
      </c>
      <c r="Q4" s="7" t="s">
        <v>13</v>
      </c>
      <c r="R4" s="7"/>
      <c r="T4" s="1" t="s">
        <v>15</v>
      </c>
      <c r="U4" s="1" t="s">
        <v>16</v>
      </c>
      <c r="V4" s="1" t="s">
        <v>17</v>
      </c>
      <c r="W4" s="1" t="s">
        <v>18</v>
      </c>
    </row>
    <row r="5" ht="15" customHeight="1" spans="1:23">
      <c r="A5" s="6" t="s">
        <v>19</v>
      </c>
      <c r="B5" s="6">
        <f t="shared" ref="B5:I5" si="0">SUM(B6:B20)</f>
        <v>20900</v>
      </c>
      <c r="C5" s="6">
        <f t="shared" si="0"/>
        <v>0</v>
      </c>
      <c r="D5" s="6">
        <f t="shared" si="0"/>
        <v>20900</v>
      </c>
      <c r="E5" s="6">
        <f t="shared" si="0"/>
        <v>0</v>
      </c>
      <c r="F5" s="6">
        <f t="shared" ref="F5:F20" si="1">D5+E5</f>
        <v>20900</v>
      </c>
      <c r="G5" s="8">
        <f t="shared" si="0"/>
        <v>14451</v>
      </c>
      <c r="H5" s="8">
        <f t="shared" si="0"/>
        <v>1499</v>
      </c>
      <c r="I5" s="8">
        <f t="shared" si="0"/>
        <v>5827</v>
      </c>
      <c r="J5" s="8" t="s">
        <v>20</v>
      </c>
      <c r="K5" s="8">
        <v>17050</v>
      </c>
      <c r="L5" s="8"/>
      <c r="M5" s="8">
        <f t="shared" ref="M5:M27" si="2">L5+K5</f>
        <v>17050</v>
      </c>
      <c r="N5" s="8"/>
      <c r="O5" s="8">
        <f>M5+N5</f>
        <v>17050</v>
      </c>
      <c r="P5" s="8">
        <f>N5+O5</f>
        <v>17050</v>
      </c>
      <c r="Q5" s="8">
        <f>O5+P5</f>
        <v>34100</v>
      </c>
      <c r="R5" s="8"/>
      <c r="W5">
        <v>1206</v>
      </c>
    </row>
    <row r="6" ht="15" customHeight="1" spans="1:18">
      <c r="A6" s="8" t="s">
        <v>21</v>
      </c>
      <c r="B6" s="8">
        <v>11854</v>
      </c>
      <c r="C6" s="8"/>
      <c r="D6" s="8">
        <f>B6+C6</f>
        <v>11854</v>
      </c>
      <c r="E6" s="8"/>
      <c r="F6" s="8">
        <f t="shared" si="1"/>
        <v>11854</v>
      </c>
      <c r="G6" s="8">
        <v>3618</v>
      </c>
      <c r="H6" s="8">
        <v>359</v>
      </c>
      <c r="I6" s="8">
        <f>D6-G6</f>
        <v>8236</v>
      </c>
      <c r="J6" s="8" t="s">
        <v>22</v>
      </c>
      <c r="K6" s="8">
        <v>0</v>
      </c>
      <c r="L6" s="8"/>
      <c r="M6" s="8">
        <f t="shared" si="2"/>
        <v>0</v>
      </c>
      <c r="N6" s="8"/>
      <c r="O6" s="8">
        <f t="shared" ref="O6:O27" si="3">M6+N6</f>
        <v>0</v>
      </c>
      <c r="P6" s="8"/>
      <c r="Q6" s="8">
        <f t="shared" ref="Q6:Q26" si="4">M6-P6</f>
        <v>0</v>
      </c>
      <c r="R6" s="8"/>
    </row>
    <row r="7" ht="15" customHeight="1" spans="1:23">
      <c r="A7" s="8" t="s">
        <v>23</v>
      </c>
      <c r="B7" s="8"/>
      <c r="C7" s="8"/>
      <c r="D7" s="8">
        <f>B7+C7</f>
        <v>0</v>
      </c>
      <c r="E7" s="8"/>
      <c r="F7" s="8">
        <f t="shared" si="1"/>
        <v>0</v>
      </c>
      <c r="G7" s="8">
        <v>6490</v>
      </c>
      <c r="H7" s="8">
        <v>869</v>
      </c>
      <c r="I7" s="8">
        <f>D7-G7</f>
        <v>-6490</v>
      </c>
      <c r="J7" s="8" t="s">
        <v>24</v>
      </c>
      <c r="K7" s="8"/>
      <c r="L7" s="8"/>
      <c r="M7" s="8">
        <f t="shared" si="2"/>
        <v>0</v>
      </c>
      <c r="N7" s="8"/>
      <c r="O7" s="8">
        <f t="shared" si="3"/>
        <v>0</v>
      </c>
      <c r="P7" s="8">
        <v>127</v>
      </c>
      <c r="Q7" s="8">
        <f t="shared" si="4"/>
        <v>-127</v>
      </c>
      <c r="R7" s="8"/>
      <c r="W7">
        <v>9</v>
      </c>
    </row>
    <row r="8" ht="15" customHeight="1" spans="1:23">
      <c r="A8" s="8" t="s">
        <v>25</v>
      </c>
      <c r="B8" s="8">
        <v>3026</v>
      </c>
      <c r="C8" s="8"/>
      <c r="D8" s="8">
        <f>B8+C8</f>
        <v>3026</v>
      </c>
      <c r="E8" s="8"/>
      <c r="F8" s="8">
        <f t="shared" si="1"/>
        <v>3026</v>
      </c>
      <c r="G8" s="8">
        <v>1047</v>
      </c>
      <c r="H8" s="8">
        <v>80</v>
      </c>
      <c r="I8" s="8">
        <f>D8-G8</f>
        <v>1979</v>
      </c>
      <c r="J8" s="8" t="s">
        <v>26</v>
      </c>
      <c r="K8" s="8">
        <v>5615</v>
      </c>
      <c r="L8" s="8">
        <v>480</v>
      </c>
      <c r="M8" s="8">
        <f t="shared" si="2"/>
        <v>6095</v>
      </c>
      <c r="N8" s="8"/>
      <c r="O8" s="8">
        <f t="shared" si="3"/>
        <v>6095</v>
      </c>
      <c r="P8" s="8">
        <v>4651</v>
      </c>
      <c r="Q8" s="8">
        <f t="shared" si="4"/>
        <v>1444</v>
      </c>
      <c r="R8" s="8"/>
      <c r="W8">
        <v>1154</v>
      </c>
    </row>
    <row r="9" ht="15" customHeight="1" spans="1:23">
      <c r="A9" s="8" t="s">
        <v>27</v>
      </c>
      <c r="B9" s="8">
        <v>565</v>
      </c>
      <c r="C9" s="8"/>
      <c r="D9" s="8">
        <f>B9+C9</f>
        <v>565</v>
      </c>
      <c r="E9" s="8"/>
      <c r="F9" s="8">
        <f t="shared" si="1"/>
        <v>565</v>
      </c>
      <c r="G9" s="8">
        <v>165</v>
      </c>
      <c r="H9" s="8">
        <v>38</v>
      </c>
      <c r="I9" s="8">
        <f>D9-G9</f>
        <v>400</v>
      </c>
      <c r="J9" s="8" t="s">
        <v>28</v>
      </c>
      <c r="K9" s="8">
        <v>43890</v>
      </c>
      <c r="L9" s="8">
        <v>3190</v>
      </c>
      <c r="M9" s="8">
        <f t="shared" si="2"/>
        <v>47080</v>
      </c>
      <c r="N9" s="8"/>
      <c r="O9" s="8">
        <f t="shared" si="3"/>
        <v>47080</v>
      </c>
      <c r="P9" s="8">
        <v>43633</v>
      </c>
      <c r="Q9" s="8">
        <f t="shared" si="4"/>
        <v>3447</v>
      </c>
      <c r="R9" s="8"/>
      <c r="W9">
        <v>7058</v>
      </c>
    </row>
    <row r="10" ht="15" customHeight="1" spans="1:23">
      <c r="A10" s="8" t="s">
        <v>29</v>
      </c>
      <c r="B10" s="8"/>
      <c r="C10" s="8"/>
      <c r="D10" s="8"/>
      <c r="E10" s="8"/>
      <c r="F10" s="8">
        <f t="shared" si="1"/>
        <v>0</v>
      </c>
      <c r="G10" s="8"/>
      <c r="H10" s="8"/>
      <c r="I10" s="8"/>
      <c r="J10" s="8" t="s">
        <v>30</v>
      </c>
      <c r="K10" s="8">
        <v>980</v>
      </c>
      <c r="L10" s="8"/>
      <c r="M10" s="8">
        <f t="shared" si="2"/>
        <v>980</v>
      </c>
      <c r="N10" s="8"/>
      <c r="O10" s="8">
        <f t="shared" si="3"/>
        <v>980</v>
      </c>
      <c r="P10" s="8">
        <v>778</v>
      </c>
      <c r="Q10" s="8">
        <f t="shared" si="4"/>
        <v>202</v>
      </c>
      <c r="R10" s="8"/>
      <c r="W10">
        <v>42</v>
      </c>
    </row>
    <row r="11" ht="15" customHeight="1" spans="1:23">
      <c r="A11" s="8" t="s">
        <v>31</v>
      </c>
      <c r="B11" s="8">
        <v>1933</v>
      </c>
      <c r="C11" s="8"/>
      <c r="D11" s="8">
        <f t="shared" ref="D11:D20" si="5">B11+C11</f>
        <v>1933</v>
      </c>
      <c r="E11" s="8"/>
      <c r="F11" s="8">
        <f t="shared" si="1"/>
        <v>1933</v>
      </c>
      <c r="G11" s="8">
        <v>1061</v>
      </c>
      <c r="H11" s="8">
        <v>80</v>
      </c>
      <c r="I11" s="8">
        <f t="shared" ref="I11:I19" si="6">D11-G11</f>
        <v>872</v>
      </c>
      <c r="J11" s="8" t="s">
        <v>32</v>
      </c>
      <c r="K11" s="8">
        <v>2696</v>
      </c>
      <c r="L11" s="8">
        <v>120</v>
      </c>
      <c r="M11" s="8">
        <f t="shared" si="2"/>
        <v>2816</v>
      </c>
      <c r="N11" s="8"/>
      <c r="O11" s="8">
        <f t="shared" si="3"/>
        <v>2816</v>
      </c>
      <c r="P11" s="8">
        <v>2317</v>
      </c>
      <c r="Q11" s="8">
        <f t="shared" si="4"/>
        <v>499</v>
      </c>
      <c r="R11" s="8"/>
      <c r="W11">
        <v>147</v>
      </c>
    </row>
    <row r="12" ht="15" customHeight="1" spans="1:23">
      <c r="A12" s="8" t="s">
        <v>33</v>
      </c>
      <c r="B12" s="8">
        <v>277</v>
      </c>
      <c r="C12" s="8"/>
      <c r="D12" s="8">
        <f t="shared" si="5"/>
        <v>277</v>
      </c>
      <c r="E12" s="8"/>
      <c r="F12" s="8">
        <f t="shared" si="1"/>
        <v>277</v>
      </c>
      <c r="G12" s="8">
        <v>245</v>
      </c>
      <c r="H12" s="8"/>
      <c r="I12" s="8"/>
      <c r="J12" s="8" t="s">
        <v>34</v>
      </c>
      <c r="K12" s="8">
        <v>41259</v>
      </c>
      <c r="L12" s="8">
        <v>350</v>
      </c>
      <c r="M12" s="8">
        <f t="shared" si="2"/>
        <v>41609</v>
      </c>
      <c r="N12" s="8"/>
      <c r="O12" s="8">
        <f t="shared" si="3"/>
        <v>41609</v>
      </c>
      <c r="P12" s="8">
        <v>37145</v>
      </c>
      <c r="Q12" s="8">
        <f t="shared" si="4"/>
        <v>4464</v>
      </c>
      <c r="R12" s="8"/>
      <c r="W12">
        <v>4001</v>
      </c>
    </row>
    <row r="13" ht="15" customHeight="1" spans="1:23">
      <c r="A13" s="8" t="s">
        <v>35</v>
      </c>
      <c r="B13" s="8">
        <v>325</v>
      </c>
      <c r="C13" s="8"/>
      <c r="D13" s="8">
        <f t="shared" si="5"/>
        <v>325</v>
      </c>
      <c r="E13" s="8"/>
      <c r="F13" s="8">
        <f t="shared" si="1"/>
        <v>325</v>
      </c>
      <c r="G13" s="8">
        <v>155</v>
      </c>
      <c r="H13" s="8">
        <v>19</v>
      </c>
      <c r="I13" s="8">
        <f t="shared" si="6"/>
        <v>170</v>
      </c>
      <c r="J13" s="8" t="s">
        <v>36</v>
      </c>
      <c r="K13" s="8">
        <v>28226</v>
      </c>
      <c r="L13" s="8">
        <v>230</v>
      </c>
      <c r="M13" s="8">
        <f t="shared" si="2"/>
        <v>28456</v>
      </c>
      <c r="N13" s="8"/>
      <c r="O13" s="8">
        <f t="shared" si="3"/>
        <v>28456</v>
      </c>
      <c r="P13" s="8">
        <v>13360</v>
      </c>
      <c r="Q13" s="8">
        <f t="shared" si="4"/>
        <v>15096</v>
      </c>
      <c r="R13" s="8"/>
      <c r="T13">
        <v>-1150</v>
      </c>
      <c r="W13">
        <v>803</v>
      </c>
    </row>
    <row r="14" ht="15" customHeight="1" spans="1:18">
      <c r="A14" s="8" t="s">
        <v>37</v>
      </c>
      <c r="B14" s="8">
        <v>327</v>
      </c>
      <c r="C14" s="8"/>
      <c r="D14" s="8">
        <f t="shared" si="5"/>
        <v>327</v>
      </c>
      <c r="E14" s="8"/>
      <c r="F14" s="8">
        <f t="shared" si="1"/>
        <v>327</v>
      </c>
      <c r="G14" s="8">
        <v>281</v>
      </c>
      <c r="H14" s="8"/>
      <c r="I14" s="8"/>
      <c r="J14" s="8" t="s">
        <v>38</v>
      </c>
      <c r="K14" s="8">
        <v>4085</v>
      </c>
      <c r="L14" s="8"/>
      <c r="M14" s="8">
        <f t="shared" si="2"/>
        <v>4085</v>
      </c>
      <c r="N14" s="8"/>
      <c r="O14" s="8">
        <f t="shared" si="3"/>
        <v>4085</v>
      </c>
      <c r="P14" s="8">
        <v>17644</v>
      </c>
      <c r="Q14" s="8">
        <f t="shared" si="4"/>
        <v>-13559</v>
      </c>
      <c r="R14" s="8"/>
    </row>
    <row r="15" ht="15" customHeight="1" spans="1:24">
      <c r="A15" s="8" t="s">
        <v>39</v>
      </c>
      <c r="B15" s="8">
        <v>543</v>
      </c>
      <c r="C15" s="8"/>
      <c r="D15" s="8">
        <f t="shared" si="5"/>
        <v>543</v>
      </c>
      <c r="E15" s="8"/>
      <c r="F15" s="8">
        <f t="shared" si="1"/>
        <v>543</v>
      </c>
      <c r="G15" s="8">
        <v>192</v>
      </c>
      <c r="H15" s="8"/>
      <c r="I15" s="8"/>
      <c r="J15" s="8" t="s">
        <v>40</v>
      </c>
      <c r="K15" s="8">
        <v>9586</v>
      </c>
      <c r="L15" s="8">
        <v>7900</v>
      </c>
      <c r="M15" s="8">
        <f t="shared" si="2"/>
        <v>17486</v>
      </c>
      <c r="N15" s="8"/>
      <c r="O15" s="8">
        <f t="shared" si="3"/>
        <v>17486</v>
      </c>
      <c r="P15" s="8">
        <v>25958</v>
      </c>
      <c r="Q15" s="8">
        <f t="shared" si="4"/>
        <v>-8472</v>
      </c>
      <c r="R15" s="8"/>
      <c r="W15">
        <v>1436</v>
      </c>
      <c r="X15">
        <v>4910</v>
      </c>
    </row>
    <row r="16" ht="15" customHeight="1" spans="1:23">
      <c r="A16" s="8" t="s">
        <v>41</v>
      </c>
      <c r="B16" s="8">
        <v>512</v>
      </c>
      <c r="C16" s="8"/>
      <c r="D16" s="8">
        <f t="shared" si="5"/>
        <v>512</v>
      </c>
      <c r="E16" s="8"/>
      <c r="F16" s="8">
        <f t="shared" si="1"/>
        <v>512</v>
      </c>
      <c r="G16" s="8">
        <v>287</v>
      </c>
      <c r="H16" s="8">
        <v>21</v>
      </c>
      <c r="I16" s="8">
        <f t="shared" si="6"/>
        <v>225</v>
      </c>
      <c r="J16" s="8" t="s">
        <v>42</v>
      </c>
      <c r="K16" s="8">
        <v>53542</v>
      </c>
      <c r="L16" s="8">
        <v>730</v>
      </c>
      <c r="M16" s="8">
        <f t="shared" si="2"/>
        <v>54272</v>
      </c>
      <c r="N16" s="8"/>
      <c r="O16" s="8">
        <f t="shared" si="3"/>
        <v>54272</v>
      </c>
      <c r="P16" s="8">
        <v>61182</v>
      </c>
      <c r="Q16" s="8">
        <f t="shared" si="4"/>
        <v>-6910</v>
      </c>
      <c r="R16" s="8"/>
      <c r="T16">
        <v>-6000</v>
      </c>
      <c r="W16">
        <v>3319</v>
      </c>
    </row>
    <row r="17" ht="15" customHeight="1" spans="1:23">
      <c r="A17" s="8" t="s">
        <v>43</v>
      </c>
      <c r="B17" s="8">
        <v>322</v>
      </c>
      <c r="C17" s="8"/>
      <c r="D17" s="8">
        <f t="shared" si="5"/>
        <v>322</v>
      </c>
      <c r="E17" s="8"/>
      <c r="F17" s="8">
        <f t="shared" si="1"/>
        <v>322</v>
      </c>
      <c r="G17" s="8">
        <v>345</v>
      </c>
      <c r="H17" s="8">
        <v>1</v>
      </c>
      <c r="I17" s="8">
        <f t="shared" si="6"/>
        <v>-23</v>
      </c>
      <c r="J17" s="8" t="s">
        <v>44</v>
      </c>
      <c r="K17" s="8">
        <v>1688</v>
      </c>
      <c r="L17" s="8"/>
      <c r="M17" s="8">
        <f t="shared" si="2"/>
        <v>1688</v>
      </c>
      <c r="N17" s="8"/>
      <c r="O17" s="8">
        <f t="shared" si="3"/>
        <v>1688</v>
      </c>
      <c r="P17" s="8">
        <v>1589</v>
      </c>
      <c r="Q17" s="8">
        <f t="shared" si="4"/>
        <v>99</v>
      </c>
      <c r="R17" s="8"/>
      <c r="W17">
        <v>28</v>
      </c>
    </row>
    <row r="18" ht="15" customHeight="1" spans="1:23">
      <c r="A18" s="8" t="s">
        <v>45</v>
      </c>
      <c r="B18" s="8">
        <v>776</v>
      </c>
      <c r="C18" s="8"/>
      <c r="D18" s="8">
        <f t="shared" si="5"/>
        <v>776</v>
      </c>
      <c r="E18" s="8"/>
      <c r="F18" s="8">
        <f t="shared" si="1"/>
        <v>776</v>
      </c>
      <c r="G18" s="8">
        <v>307</v>
      </c>
      <c r="H18" s="8">
        <v>33</v>
      </c>
      <c r="I18" s="8">
        <f t="shared" si="6"/>
        <v>469</v>
      </c>
      <c r="J18" s="8" t="s">
        <v>46</v>
      </c>
      <c r="K18" s="8">
        <v>441</v>
      </c>
      <c r="L18" s="8"/>
      <c r="M18" s="8">
        <f t="shared" si="2"/>
        <v>441</v>
      </c>
      <c r="N18" s="8"/>
      <c r="O18" s="8">
        <f t="shared" si="3"/>
        <v>441</v>
      </c>
      <c r="P18" s="8">
        <v>2500</v>
      </c>
      <c r="Q18" s="8">
        <f t="shared" si="4"/>
        <v>-2059</v>
      </c>
      <c r="R18" s="8"/>
      <c r="W18">
        <v>1987</v>
      </c>
    </row>
    <row r="19" ht="15" customHeight="1" spans="1:18">
      <c r="A19" s="8" t="s">
        <v>47</v>
      </c>
      <c r="B19" s="8">
        <v>247</v>
      </c>
      <c r="C19" s="8"/>
      <c r="D19" s="8">
        <f t="shared" si="5"/>
        <v>247</v>
      </c>
      <c r="E19" s="8"/>
      <c r="F19" s="8">
        <f t="shared" si="1"/>
        <v>247</v>
      </c>
      <c r="G19" s="8">
        <v>258</v>
      </c>
      <c r="H19" s="8">
        <v>-1</v>
      </c>
      <c r="I19" s="8">
        <f t="shared" si="6"/>
        <v>-11</v>
      </c>
      <c r="J19" s="8" t="s">
        <v>48</v>
      </c>
      <c r="K19" s="8">
        <v>184</v>
      </c>
      <c r="L19" s="8"/>
      <c r="M19" s="8">
        <f t="shared" si="2"/>
        <v>184</v>
      </c>
      <c r="N19" s="8"/>
      <c r="O19" s="8">
        <f t="shared" si="3"/>
        <v>184</v>
      </c>
      <c r="P19" s="8">
        <v>364</v>
      </c>
      <c r="Q19" s="8">
        <f t="shared" si="4"/>
        <v>-180</v>
      </c>
      <c r="R19" s="8"/>
    </row>
    <row r="20" ht="15" customHeight="1" spans="1:23">
      <c r="A20" s="8" t="s">
        <v>49</v>
      </c>
      <c r="B20" s="8">
        <v>193</v>
      </c>
      <c r="C20" s="8"/>
      <c r="D20" s="8">
        <f t="shared" si="5"/>
        <v>193</v>
      </c>
      <c r="E20" s="8"/>
      <c r="F20" s="8">
        <f t="shared" si="1"/>
        <v>193</v>
      </c>
      <c r="G20" s="8"/>
      <c r="H20" s="8"/>
      <c r="I20" s="8"/>
      <c r="J20" s="8" t="s">
        <v>50</v>
      </c>
      <c r="K20" s="8"/>
      <c r="L20" s="8"/>
      <c r="M20" s="8">
        <f t="shared" si="2"/>
        <v>0</v>
      </c>
      <c r="N20" s="8"/>
      <c r="O20" s="8">
        <f t="shared" si="3"/>
        <v>0</v>
      </c>
      <c r="P20" s="8">
        <v>57</v>
      </c>
      <c r="Q20" s="8">
        <f t="shared" si="4"/>
        <v>-57</v>
      </c>
      <c r="R20" s="8"/>
      <c r="W20">
        <v>80</v>
      </c>
    </row>
    <row r="21" ht="15" customHeight="1" spans="1:23">
      <c r="A21" s="6" t="s">
        <v>51</v>
      </c>
      <c r="B21" s="6">
        <f>SUM(B22:B28)</f>
        <v>7100</v>
      </c>
      <c r="C21" s="6"/>
      <c r="D21" s="6">
        <f>SUM(D22:D28)</f>
        <v>7100</v>
      </c>
      <c r="E21" s="6">
        <f>SUM(E22:E27)</f>
        <v>0</v>
      </c>
      <c r="F21" s="6">
        <f t="shared" ref="F21:F26" si="7">D21+E21</f>
        <v>7100</v>
      </c>
      <c r="G21" s="8">
        <f>SUM(G22:G27)</f>
        <v>4609</v>
      </c>
      <c r="H21" s="8">
        <f>SUM(H22:H27)</f>
        <v>78</v>
      </c>
      <c r="I21" s="8">
        <f>SUM(I22:I27)</f>
        <v>781</v>
      </c>
      <c r="J21" s="8" t="s">
        <v>52</v>
      </c>
      <c r="K21" s="8">
        <v>860</v>
      </c>
      <c r="L21" s="8"/>
      <c r="M21" s="8">
        <f t="shared" si="2"/>
        <v>860</v>
      </c>
      <c r="N21" s="8"/>
      <c r="O21" s="8">
        <f t="shared" si="3"/>
        <v>860</v>
      </c>
      <c r="P21" s="8">
        <v>956</v>
      </c>
      <c r="Q21" s="8">
        <f t="shared" si="4"/>
        <v>-96</v>
      </c>
      <c r="R21" s="8"/>
      <c r="W21">
        <v>493</v>
      </c>
    </row>
    <row r="22" ht="15" customHeight="1" spans="1:23">
      <c r="A22" s="8" t="s">
        <v>53</v>
      </c>
      <c r="B22" s="8">
        <v>980</v>
      </c>
      <c r="C22" s="8"/>
      <c r="D22" s="8">
        <f>B22+C22</f>
        <v>980</v>
      </c>
      <c r="E22" s="8"/>
      <c r="F22" s="8">
        <f t="shared" si="7"/>
        <v>980</v>
      </c>
      <c r="G22" s="8">
        <v>873</v>
      </c>
      <c r="H22" s="8">
        <v>6</v>
      </c>
      <c r="I22" s="8">
        <f>D22-G22</f>
        <v>107</v>
      </c>
      <c r="J22" s="8" t="s">
        <v>54</v>
      </c>
      <c r="K22" s="8">
        <v>9719</v>
      </c>
      <c r="L22" s="8">
        <v>1000</v>
      </c>
      <c r="M22" s="8">
        <f t="shared" si="2"/>
        <v>10719</v>
      </c>
      <c r="N22" s="8"/>
      <c r="O22" s="8">
        <f t="shared" si="3"/>
        <v>10719</v>
      </c>
      <c r="P22" s="8">
        <v>29223</v>
      </c>
      <c r="Q22" s="8">
        <f t="shared" si="4"/>
        <v>-18504</v>
      </c>
      <c r="R22" s="8"/>
      <c r="U22">
        <v>420</v>
      </c>
      <c r="V22">
        <v>15480</v>
      </c>
      <c r="W22">
        <v>5460</v>
      </c>
    </row>
    <row r="23" ht="15" customHeight="1" spans="1:23">
      <c r="A23" s="8" t="s">
        <v>55</v>
      </c>
      <c r="B23" s="8">
        <v>400</v>
      </c>
      <c r="C23" s="8"/>
      <c r="D23" s="8">
        <f>B23+C23</f>
        <v>400</v>
      </c>
      <c r="E23" s="8"/>
      <c r="F23" s="8">
        <f t="shared" si="7"/>
        <v>400</v>
      </c>
      <c r="G23" s="8">
        <v>840</v>
      </c>
      <c r="H23" s="8">
        <v>29</v>
      </c>
      <c r="I23" s="8">
        <f>D23-G23</f>
        <v>-440</v>
      </c>
      <c r="J23" s="8" t="s">
        <v>56</v>
      </c>
      <c r="K23" s="8">
        <v>91</v>
      </c>
      <c r="L23" s="8"/>
      <c r="M23" s="8">
        <f t="shared" si="2"/>
        <v>91</v>
      </c>
      <c r="N23" s="8"/>
      <c r="O23" s="8">
        <f t="shared" si="3"/>
        <v>91</v>
      </c>
      <c r="P23" s="8">
        <v>50</v>
      </c>
      <c r="Q23" s="8">
        <f t="shared" si="4"/>
        <v>41</v>
      </c>
      <c r="R23" s="8"/>
      <c r="W23">
        <v>2</v>
      </c>
    </row>
    <row r="24" ht="15" customHeight="1" spans="1:18">
      <c r="A24" s="8" t="s">
        <v>57</v>
      </c>
      <c r="B24" s="8">
        <v>450</v>
      </c>
      <c r="C24" s="8"/>
      <c r="D24" s="8">
        <f>B24+C24</f>
        <v>450</v>
      </c>
      <c r="E24" s="8"/>
      <c r="F24" s="8">
        <f t="shared" si="7"/>
        <v>450</v>
      </c>
      <c r="G24" s="8">
        <v>705</v>
      </c>
      <c r="H24" s="8">
        <v>23</v>
      </c>
      <c r="I24" s="8">
        <f>D24-G24</f>
        <v>-255</v>
      </c>
      <c r="J24" s="8" t="s">
        <v>58</v>
      </c>
      <c r="K24" s="8">
        <v>730</v>
      </c>
      <c r="L24" s="8"/>
      <c r="M24" s="8">
        <f t="shared" si="2"/>
        <v>730</v>
      </c>
      <c r="N24" s="8"/>
      <c r="O24" s="8">
        <f t="shared" si="3"/>
        <v>730</v>
      </c>
      <c r="P24" s="8"/>
      <c r="Q24" s="8">
        <f t="shared" si="4"/>
        <v>730</v>
      </c>
      <c r="R24" s="8"/>
    </row>
    <row r="25" ht="15" customHeight="1" spans="1:18">
      <c r="A25" s="8" t="s">
        <v>59</v>
      </c>
      <c r="B25" s="8"/>
      <c r="C25" s="8"/>
      <c r="D25" s="8"/>
      <c r="E25" s="8"/>
      <c r="F25" s="8">
        <f t="shared" si="7"/>
        <v>0</v>
      </c>
      <c r="G25" s="8"/>
      <c r="H25" s="8"/>
      <c r="I25" s="8">
        <f>D25-G25</f>
        <v>0</v>
      </c>
      <c r="J25" s="8" t="s">
        <v>60</v>
      </c>
      <c r="K25" s="8">
        <v>500</v>
      </c>
      <c r="L25" s="8"/>
      <c r="M25" s="8">
        <f t="shared" si="2"/>
        <v>500</v>
      </c>
      <c r="N25" s="8"/>
      <c r="O25" s="8">
        <f t="shared" si="3"/>
        <v>500</v>
      </c>
      <c r="P25" s="8">
        <v>1123</v>
      </c>
      <c r="Q25" s="8">
        <f t="shared" si="4"/>
        <v>-623</v>
      </c>
      <c r="R25" s="8"/>
    </row>
    <row r="26" ht="15" customHeight="1" spans="1:18">
      <c r="A26" s="8" t="s">
        <v>61</v>
      </c>
      <c r="B26" s="8">
        <v>3560</v>
      </c>
      <c r="C26" s="8"/>
      <c r="D26" s="8">
        <f>B26+C26</f>
        <v>3560</v>
      </c>
      <c r="E26" s="8"/>
      <c r="F26" s="8">
        <f t="shared" si="7"/>
        <v>3560</v>
      </c>
      <c r="G26" s="8">
        <v>2191</v>
      </c>
      <c r="H26" s="8">
        <v>20</v>
      </c>
      <c r="I26" s="8">
        <f>D26-G26</f>
        <v>1369</v>
      </c>
      <c r="J26" s="8" t="s">
        <v>62</v>
      </c>
      <c r="K26" s="8">
        <v>5113</v>
      </c>
      <c r="L26" s="8"/>
      <c r="M26" s="8">
        <f t="shared" si="2"/>
        <v>5113</v>
      </c>
      <c r="N26" s="8"/>
      <c r="O26" s="8">
        <f t="shared" si="3"/>
        <v>5113</v>
      </c>
      <c r="P26" s="8">
        <v>208</v>
      </c>
      <c r="Q26" s="8">
        <f t="shared" si="4"/>
        <v>4905</v>
      </c>
      <c r="R26" s="8"/>
    </row>
    <row r="27" ht="15" customHeight="1" spans="1:18">
      <c r="A27" s="8" t="s">
        <v>63</v>
      </c>
      <c r="B27" s="8"/>
      <c r="C27" s="8"/>
      <c r="D27" s="8">
        <f>B27+C27</f>
        <v>0</v>
      </c>
      <c r="E27" s="8"/>
      <c r="F27" s="8"/>
      <c r="G27" s="8"/>
      <c r="H27" s="8"/>
      <c r="I27" s="8"/>
      <c r="J27" s="8" t="s">
        <v>64</v>
      </c>
      <c r="K27" s="8">
        <v>1853</v>
      </c>
      <c r="L27" s="8"/>
      <c r="M27" s="8">
        <f t="shared" si="2"/>
        <v>1853</v>
      </c>
      <c r="N27" s="8"/>
      <c r="O27" s="8">
        <f t="shared" si="3"/>
        <v>1853</v>
      </c>
      <c r="P27" s="8"/>
      <c r="Q27" s="8"/>
      <c r="R27" s="8"/>
    </row>
    <row r="28" ht="15" customHeight="1" spans="1:18">
      <c r="A28" s="8" t="s">
        <v>65</v>
      </c>
      <c r="B28" s="8">
        <v>1710</v>
      </c>
      <c r="C28" s="8"/>
      <c r="D28" s="8">
        <f>B28+C28</f>
        <v>1710</v>
      </c>
      <c r="E28" s="8"/>
      <c r="F28" s="8">
        <v>1710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ht="15" customHeight="1" spans="1:24">
      <c r="A29" s="7" t="s">
        <v>66</v>
      </c>
      <c r="B29" s="6">
        <f>B5+B21</f>
        <v>28000</v>
      </c>
      <c r="C29" s="6">
        <f t="shared" ref="C29:I29" si="8">C5+C21</f>
        <v>0</v>
      </c>
      <c r="D29" s="6">
        <f t="shared" si="8"/>
        <v>28000</v>
      </c>
      <c r="E29" s="6"/>
      <c r="F29" s="6">
        <f t="shared" ref="F29:F35" si="9">D29+E29</f>
        <v>28000</v>
      </c>
      <c r="G29" s="6">
        <f t="shared" si="8"/>
        <v>19060</v>
      </c>
      <c r="H29" s="6">
        <f t="shared" si="8"/>
        <v>1577</v>
      </c>
      <c r="I29" s="6">
        <f t="shared" si="8"/>
        <v>6608</v>
      </c>
      <c r="J29" s="7" t="s">
        <v>67</v>
      </c>
      <c r="K29" s="6">
        <f t="shared" ref="K29:Q29" si="10">SUM(K5:K28)</f>
        <v>228108</v>
      </c>
      <c r="L29" s="6">
        <f t="shared" si="10"/>
        <v>14000</v>
      </c>
      <c r="M29" s="6">
        <f>L29+K29</f>
        <v>242108</v>
      </c>
      <c r="N29" s="6"/>
      <c r="O29" s="6">
        <f t="shared" si="10"/>
        <v>242108</v>
      </c>
      <c r="P29" s="6">
        <f t="shared" si="10"/>
        <v>259915</v>
      </c>
      <c r="Q29" s="6">
        <f t="shared" si="10"/>
        <v>14440</v>
      </c>
      <c r="R29" s="6"/>
      <c r="T29">
        <f>SUM(T5:T28)</f>
        <v>-7150</v>
      </c>
      <c r="U29">
        <f>SUM(U5:U28)</f>
        <v>420</v>
      </c>
      <c r="V29">
        <f>SUM(V5:V28)</f>
        <v>15480</v>
      </c>
      <c r="W29">
        <f>SUM(W5:W28)</f>
        <v>27225</v>
      </c>
      <c r="X29">
        <f>SUM(X5:X28)</f>
        <v>4910</v>
      </c>
    </row>
    <row r="30" ht="15" customHeight="1" spans="1:18">
      <c r="A30" s="8" t="s">
        <v>68</v>
      </c>
      <c r="B30" s="8">
        <f t="shared" ref="B30:I30" si="11">B31+B37+B63+B66+B68+B69</f>
        <v>208569</v>
      </c>
      <c r="C30" s="8">
        <f t="shared" si="11"/>
        <v>14000</v>
      </c>
      <c r="D30" s="8">
        <f t="shared" si="11"/>
        <v>222569</v>
      </c>
      <c r="E30" s="8"/>
      <c r="F30" s="8">
        <f t="shared" si="9"/>
        <v>222569</v>
      </c>
      <c r="G30" s="8">
        <f t="shared" si="11"/>
        <v>162875</v>
      </c>
      <c r="H30" s="8">
        <f t="shared" si="11"/>
        <v>325750</v>
      </c>
      <c r="I30" s="8">
        <f t="shared" si="11"/>
        <v>488625</v>
      </c>
      <c r="J30" s="6" t="s">
        <v>69</v>
      </c>
      <c r="K30" s="6">
        <f>K31+K36+K46+K52</f>
        <v>8461</v>
      </c>
      <c r="L30" s="6">
        <f>L31+L36+L46+L52</f>
        <v>0</v>
      </c>
      <c r="M30" s="6">
        <f>M31+M36+M46+M52</f>
        <v>8461</v>
      </c>
      <c r="N30" s="6">
        <f>N31+N36+N46+N52</f>
        <v>0</v>
      </c>
      <c r="O30" s="6">
        <f>O31+O36+O46+O52</f>
        <v>8461</v>
      </c>
      <c r="P30" s="6">
        <f>P31+P36+P46</f>
        <v>0</v>
      </c>
      <c r="Q30" s="6">
        <f>Q31+Q36+Q46</f>
        <v>0</v>
      </c>
      <c r="R30" s="6"/>
    </row>
    <row r="31" ht="15" customHeight="1" spans="1:18">
      <c r="A31" s="8" t="s">
        <v>70</v>
      </c>
      <c r="B31" s="8">
        <f>SUM(B32:B35)</f>
        <v>5228</v>
      </c>
      <c r="C31" s="8">
        <f>SUM(C32:C35)</f>
        <v>0</v>
      </c>
      <c r="D31" s="8">
        <f>SUM(D32:D35)</f>
        <v>5228</v>
      </c>
      <c r="E31" s="8">
        <f>SUM(E32:E35)</f>
        <v>0</v>
      </c>
      <c r="F31" s="8">
        <f>SUM(F32:F35)</f>
        <v>5228</v>
      </c>
      <c r="G31" s="8">
        <f>SUM(G32:G34)</f>
        <v>0</v>
      </c>
      <c r="H31" s="8">
        <f>SUM(H32:H34)</f>
        <v>0</v>
      </c>
      <c r="I31" s="8">
        <f>SUM(I32:I34)</f>
        <v>0</v>
      </c>
      <c r="J31" s="8" t="s">
        <v>71</v>
      </c>
      <c r="K31" s="8"/>
      <c r="L31" s="8"/>
      <c r="M31" s="8"/>
      <c r="N31" s="8"/>
      <c r="O31" s="8"/>
      <c r="P31" s="8"/>
      <c r="Q31" s="8"/>
      <c r="R31" s="8"/>
    </row>
    <row r="32" ht="15" customHeight="1" spans="1:18">
      <c r="A32" s="8" t="s">
        <v>72</v>
      </c>
      <c r="B32" s="8">
        <v>42</v>
      </c>
      <c r="C32" s="8"/>
      <c r="D32" s="8">
        <f>B32+C32</f>
        <v>42</v>
      </c>
      <c r="E32" s="8"/>
      <c r="F32" s="8">
        <f t="shared" si="9"/>
        <v>42</v>
      </c>
      <c r="G32" s="8"/>
      <c r="H32" s="8"/>
      <c r="I32" s="8"/>
      <c r="J32" s="8" t="s">
        <v>73</v>
      </c>
      <c r="K32" s="8"/>
      <c r="L32" s="8"/>
      <c r="M32" s="8"/>
      <c r="N32" s="8"/>
      <c r="O32" s="8"/>
      <c r="P32" s="8"/>
      <c r="Q32" s="8"/>
      <c r="R32" s="8"/>
    </row>
    <row r="33" ht="15" customHeight="1" spans="1:18">
      <c r="A33" s="8" t="s">
        <v>74</v>
      </c>
      <c r="B33" s="8">
        <v>64</v>
      </c>
      <c r="C33" s="8"/>
      <c r="D33" s="8">
        <f>B33+C33</f>
        <v>64</v>
      </c>
      <c r="E33" s="8"/>
      <c r="F33" s="8">
        <f t="shared" si="9"/>
        <v>64</v>
      </c>
      <c r="G33" s="8"/>
      <c r="H33" s="8"/>
      <c r="I33" s="8"/>
      <c r="J33" s="8" t="s">
        <v>75</v>
      </c>
      <c r="K33" s="8"/>
      <c r="L33" s="8"/>
      <c r="M33" s="8"/>
      <c r="N33" s="8"/>
      <c r="O33" s="8"/>
      <c r="P33" s="8"/>
      <c r="Q33" s="8"/>
      <c r="R33" s="8"/>
    </row>
    <row r="34" ht="15" customHeight="1" spans="1:18">
      <c r="A34" s="8" t="s">
        <v>76</v>
      </c>
      <c r="B34" s="8">
        <v>61</v>
      </c>
      <c r="C34" s="8"/>
      <c r="D34" s="8">
        <f>B34+C34</f>
        <v>61</v>
      </c>
      <c r="E34" s="8"/>
      <c r="F34" s="8">
        <f t="shared" si="9"/>
        <v>61</v>
      </c>
      <c r="G34" s="8"/>
      <c r="H34" s="8"/>
      <c r="I34" s="8"/>
      <c r="J34" s="8" t="s">
        <v>77</v>
      </c>
      <c r="K34" s="8"/>
      <c r="L34" s="8"/>
      <c r="M34" s="8"/>
      <c r="N34" s="8"/>
      <c r="O34" s="8"/>
      <c r="P34" s="8"/>
      <c r="Q34" s="8"/>
      <c r="R34" s="8"/>
    </row>
    <row r="35" ht="15" customHeight="1" spans="1:18">
      <c r="A35" s="8" t="s">
        <v>78</v>
      </c>
      <c r="B35" s="8">
        <v>5061</v>
      </c>
      <c r="C35" s="8"/>
      <c r="D35" s="8">
        <f>B35+C35</f>
        <v>5061</v>
      </c>
      <c r="E35" s="8"/>
      <c r="F35" s="8">
        <f t="shared" si="9"/>
        <v>5061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ht="15" customHeight="1" spans="1:18">
      <c r="A36" s="8" t="s">
        <v>79</v>
      </c>
      <c r="B36" s="8"/>
      <c r="C36" s="8"/>
      <c r="D36" s="8">
        <f>B36+C36</f>
        <v>0</v>
      </c>
      <c r="E36" s="8"/>
      <c r="F36" s="8"/>
      <c r="G36" s="8"/>
      <c r="H36" s="8"/>
      <c r="I36" s="8"/>
      <c r="J36" s="8" t="s">
        <v>80</v>
      </c>
      <c r="K36" s="8"/>
      <c r="L36" s="8"/>
      <c r="M36" s="8"/>
      <c r="N36" s="8"/>
      <c r="O36" s="8"/>
      <c r="P36" s="8"/>
      <c r="Q36" s="8"/>
      <c r="R36" s="8"/>
    </row>
    <row r="37" ht="15" customHeight="1" spans="1:18">
      <c r="A37" s="8" t="s">
        <v>81</v>
      </c>
      <c r="B37" s="8">
        <f>SUM(B38:B62)</f>
        <v>162875</v>
      </c>
      <c r="C37" s="8">
        <f>SUM(C38:C62)</f>
        <v>0</v>
      </c>
      <c r="D37" s="8">
        <f>SUM(D38:D62)</f>
        <v>162875</v>
      </c>
      <c r="E37" s="8"/>
      <c r="F37" s="8">
        <f t="shared" ref="F37:F42" si="12">D37+E37</f>
        <v>162875</v>
      </c>
      <c r="G37" s="8">
        <f>E37+F37</f>
        <v>162875</v>
      </c>
      <c r="H37" s="8">
        <f>F37+G37</f>
        <v>325750</v>
      </c>
      <c r="I37" s="8">
        <f>G37+H37</f>
        <v>488625</v>
      </c>
      <c r="J37" s="8" t="s">
        <v>82</v>
      </c>
      <c r="K37" s="8"/>
      <c r="L37" s="8"/>
      <c r="M37" s="8"/>
      <c r="N37" s="8"/>
      <c r="O37" s="8"/>
      <c r="P37" s="8"/>
      <c r="Q37" s="8"/>
      <c r="R37" s="8"/>
    </row>
    <row r="38" ht="15" customHeight="1" spans="1:18">
      <c r="A38" s="8" t="s">
        <v>83</v>
      </c>
      <c r="B38" s="8">
        <v>2952</v>
      </c>
      <c r="C38" s="8"/>
      <c r="D38" s="8">
        <f>B38+C38</f>
        <v>2952</v>
      </c>
      <c r="E38" s="8"/>
      <c r="F38" s="8">
        <f t="shared" si="12"/>
        <v>2952</v>
      </c>
      <c r="G38" s="8"/>
      <c r="H38" s="8"/>
      <c r="I38" s="8"/>
      <c r="J38" s="8" t="s">
        <v>84</v>
      </c>
      <c r="K38" s="8"/>
      <c r="L38" s="8"/>
      <c r="M38" s="8"/>
      <c r="N38" s="8"/>
      <c r="O38" s="8"/>
      <c r="P38" s="8"/>
      <c r="Q38" s="8"/>
      <c r="R38" s="8"/>
    </row>
    <row r="39" ht="15" customHeight="1" spans="1:18">
      <c r="A39" s="8" t="s">
        <v>85</v>
      </c>
      <c r="B39" s="8">
        <v>88477</v>
      </c>
      <c r="C39" s="8"/>
      <c r="D39" s="8">
        <f>B39+C39</f>
        <v>88477</v>
      </c>
      <c r="E39" s="8"/>
      <c r="F39" s="8">
        <f t="shared" si="12"/>
        <v>88477</v>
      </c>
      <c r="G39" s="8"/>
      <c r="H39" s="8"/>
      <c r="I39" s="8"/>
      <c r="J39" s="8" t="s">
        <v>86</v>
      </c>
      <c r="K39" s="8"/>
      <c r="L39" s="8"/>
      <c r="M39" s="8"/>
      <c r="N39" s="8"/>
      <c r="O39" s="8"/>
      <c r="P39" s="8"/>
      <c r="Q39" s="8"/>
      <c r="R39" s="8"/>
    </row>
    <row r="40" ht="15" customHeight="1" spans="1:18">
      <c r="A40" s="8" t="s">
        <v>87</v>
      </c>
      <c r="B40" s="8">
        <v>1586</v>
      </c>
      <c r="C40" s="8"/>
      <c r="D40" s="8">
        <f>B40+C40</f>
        <v>1586</v>
      </c>
      <c r="E40" s="8"/>
      <c r="F40" s="8">
        <f t="shared" si="12"/>
        <v>1586</v>
      </c>
      <c r="G40" s="8"/>
      <c r="H40" s="8"/>
      <c r="I40" s="8"/>
      <c r="J40" s="8" t="s">
        <v>88</v>
      </c>
      <c r="K40" s="8"/>
      <c r="L40" s="8"/>
      <c r="M40" s="8"/>
      <c r="N40" s="8"/>
      <c r="O40" s="8"/>
      <c r="P40" s="8"/>
      <c r="Q40" s="8"/>
      <c r="R40" s="8"/>
    </row>
    <row r="41" ht="15" customHeight="1" spans="1:18">
      <c r="A41" s="8" t="s">
        <v>89</v>
      </c>
      <c r="B41" s="8">
        <v>5949</v>
      </c>
      <c r="C41" s="8"/>
      <c r="D41" s="8">
        <f>B41+C41</f>
        <v>5949</v>
      </c>
      <c r="E41" s="8"/>
      <c r="F41" s="8">
        <f t="shared" si="12"/>
        <v>5949</v>
      </c>
      <c r="G41" s="8"/>
      <c r="H41" s="8"/>
      <c r="I41" s="8"/>
      <c r="J41" s="8" t="s">
        <v>90</v>
      </c>
      <c r="K41" s="8"/>
      <c r="L41" s="8"/>
      <c r="M41" s="8"/>
      <c r="N41" s="8"/>
      <c r="O41" s="8"/>
      <c r="P41" s="8"/>
      <c r="Q41" s="8"/>
      <c r="R41" s="8"/>
    </row>
    <row r="42" ht="15" customHeight="1" spans="1:18">
      <c r="A42" s="8" t="s">
        <v>91</v>
      </c>
      <c r="B42" s="8">
        <v>1115</v>
      </c>
      <c r="C42" s="8"/>
      <c r="D42" s="8">
        <f>B42+C42</f>
        <v>1115</v>
      </c>
      <c r="E42" s="8"/>
      <c r="F42" s="8">
        <f t="shared" si="12"/>
        <v>1115</v>
      </c>
      <c r="G42" s="8"/>
      <c r="H42" s="8"/>
      <c r="I42" s="8"/>
      <c r="J42" s="8" t="s">
        <v>92</v>
      </c>
      <c r="K42" s="8"/>
      <c r="L42" s="8"/>
      <c r="M42" s="8"/>
      <c r="N42" s="8"/>
      <c r="O42" s="8"/>
      <c r="P42" s="8"/>
      <c r="Q42" s="8"/>
      <c r="R42" s="8"/>
    </row>
    <row r="43" ht="15" customHeight="1" spans="1:18">
      <c r="A43" s="8" t="s">
        <v>93</v>
      </c>
      <c r="B43" s="8"/>
      <c r="C43" s="8"/>
      <c r="D43" s="8"/>
      <c r="E43" s="8"/>
      <c r="F43" s="8"/>
      <c r="G43" s="8"/>
      <c r="H43" s="8"/>
      <c r="I43" s="8"/>
      <c r="J43" s="8" t="s">
        <v>94</v>
      </c>
      <c r="K43" s="8"/>
      <c r="L43" s="8"/>
      <c r="M43" s="8"/>
      <c r="N43" s="8"/>
      <c r="O43" s="8"/>
      <c r="P43" s="8"/>
      <c r="Q43" s="8"/>
      <c r="R43" s="8"/>
    </row>
    <row r="44" ht="15" customHeight="1" spans="1:18">
      <c r="A44" s="8" t="s">
        <v>95</v>
      </c>
      <c r="B44" s="8">
        <v>967</v>
      </c>
      <c r="C44" s="8"/>
      <c r="D44" s="8">
        <f>B44+C44</f>
        <v>967</v>
      </c>
      <c r="E44" s="8"/>
      <c r="F44" s="8">
        <f t="shared" ref="F44:F62" si="13">D44+E44</f>
        <v>967</v>
      </c>
      <c r="G44" s="8"/>
      <c r="H44" s="8"/>
      <c r="I44" s="8"/>
      <c r="J44" s="8" t="s">
        <v>96</v>
      </c>
      <c r="K44" s="8"/>
      <c r="L44" s="8"/>
      <c r="M44" s="8"/>
      <c r="N44" s="8"/>
      <c r="O44" s="8"/>
      <c r="P44" s="8"/>
      <c r="Q44" s="8"/>
      <c r="R44" s="8"/>
    </row>
    <row r="45" ht="15" customHeight="1" spans="1:18">
      <c r="A45" s="8" t="s">
        <v>97</v>
      </c>
      <c r="B45" s="8">
        <v>45</v>
      </c>
      <c r="C45" s="8"/>
      <c r="D45" s="8">
        <f t="shared" ref="D45:D52" si="14">B45+C45</f>
        <v>45</v>
      </c>
      <c r="E45" s="8"/>
      <c r="F45" s="8">
        <f t="shared" si="13"/>
        <v>45</v>
      </c>
      <c r="G45" s="8"/>
      <c r="H45" s="8"/>
      <c r="I45" s="8"/>
      <c r="J45" s="8" t="s">
        <v>98</v>
      </c>
      <c r="K45" s="8"/>
      <c r="L45" s="8"/>
      <c r="M45" s="8"/>
      <c r="N45" s="8"/>
      <c r="O45" s="8"/>
      <c r="P45" s="8"/>
      <c r="Q45" s="8"/>
      <c r="R45" s="8"/>
    </row>
    <row r="46" ht="15" customHeight="1" spans="1:18">
      <c r="A46" s="8" t="s">
        <v>99</v>
      </c>
      <c r="B46" s="8"/>
      <c r="C46" s="8"/>
      <c r="D46" s="8"/>
      <c r="E46" s="8"/>
      <c r="F46" s="8">
        <f t="shared" si="13"/>
        <v>0</v>
      </c>
      <c r="G46" s="8"/>
      <c r="H46" s="8"/>
      <c r="I46" s="8"/>
      <c r="J46" s="8" t="s">
        <v>100</v>
      </c>
      <c r="K46" s="8">
        <f>K47</f>
        <v>130</v>
      </c>
      <c r="L46" s="8">
        <f>L47</f>
        <v>0</v>
      </c>
      <c r="M46" s="8">
        <f>M47</f>
        <v>130</v>
      </c>
      <c r="N46" s="8">
        <f>N47</f>
        <v>0</v>
      </c>
      <c r="O46" s="8">
        <f>O47</f>
        <v>130</v>
      </c>
      <c r="P46" s="8"/>
      <c r="Q46" s="8"/>
      <c r="R46" s="8"/>
    </row>
    <row r="47" ht="15" customHeight="1" spans="1:18">
      <c r="A47" s="8" t="s">
        <v>101</v>
      </c>
      <c r="B47" s="8"/>
      <c r="C47" s="8"/>
      <c r="D47" s="8">
        <f t="shared" si="14"/>
        <v>0</v>
      </c>
      <c r="E47" s="8"/>
      <c r="F47" s="8">
        <f t="shared" si="13"/>
        <v>0</v>
      </c>
      <c r="G47" s="8"/>
      <c r="H47" s="8"/>
      <c r="I47" s="8"/>
      <c r="J47" s="8" t="s">
        <v>102</v>
      </c>
      <c r="K47" s="8">
        <v>130</v>
      </c>
      <c r="L47" s="8"/>
      <c r="M47" s="8">
        <f>K47+L47</f>
        <v>130</v>
      </c>
      <c r="N47" s="8"/>
      <c r="O47" s="8">
        <f>M47+N47</f>
        <v>130</v>
      </c>
      <c r="P47" s="8"/>
      <c r="Q47" s="8"/>
      <c r="R47" s="8"/>
    </row>
    <row r="48" ht="15" customHeight="1" spans="1:18">
      <c r="A48" s="8" t="s">
        <v>103</v>
      </c>
      <c r="B48" s="8">
        <v>753</v>
      </c>
      <c r="C48" s="8"/>
      <c r="D48" s="8">
        <f t="shared" si="14"/>
        <v>753</v>
      </c>
      <c r="E48" s="8"/>
      <c r="F48" s="8">
        <f t="shared" si="13"/>
        <v>753</v>
      </c>
      <c r="G48" s="8"/>
      <c r="H48" s="8"/>
      <c r="I48" s="8"/>
      <c r="J48" s="8" t="s">
        <v>104</v>
      </c>
      <c r="K48" s="8"/>
      <c r="L48" s="8"/>
      <c r="M48" s="8"/>
      <c r="N48" s="8"/>
      <c r="O48" s="8"/>
      <c r="P48" s="8"/>
      <c r="Q48" s="8"/>
      <c r="R48" s="8"/>
    </row>
    <row r="49" ht="15" customHeight="1" spans="1:18">
      <c r="A49" s="8" t="s">
        <v>105</v>
      </c>
      <c r="B49" s="8">
        <v>4360</v>
      </c>
      <c r="C49" s="8"/>
      <c r="D49" s="8">
        <f t="shared" si="14"/>
        <v>4360</v>
      </c>
      <c r="E49" s="8"/>
      <c r="F49" s="8">
        <f t="shared" si="13"/>
        <v>4360</v>
      </c>
      <c r="G49" s="8"/>
      <c r="H49" s="8"/>
      <c r="I49" s="8"/>
      <c r="J49" s="8" t="s">
        <v>106</v>
      </c>
      <c r="K49" s="8"/>
      <c r="L49" s="8"/>
      <c r="M49" s="8"/>
      <c r="N49" s="8"/>
      <c r="O49" s="8"/>
      <c r="P49" s="8"/>
      <c r="Q49" s="8"/>
      <c r="R49" s="8"/>
    </row>
    <row r="50" ht="15" customHeight="1" spans="1:18">
      <c r="A50" s="8" t="s">
        <v>107</v>
      </c>
      <c r="B50" s="8">
        <v>99</v>
      </c>
      <c r="C50" s="8"/>
      <c r="D50" s="8">
        <f t="shared" si="14"/>
        <v>99</v>
      </c>
      <c r="E50" s="8"/>
      <c r="F50" s="8">
        <f t="shared" si="13"/>
        <v>99</v>
      </c>
      <c r="G50" s="8"/>
      <c r="H50" s="8"/>
      <c r="I50" s="8"/>
      <c r="J50" s="8" t="s">
        <v>108</v>
      </c>
      <c r="K50" s="8"/>
      <c r="L50" s="8"/>
      <c r="M50" s="8"/>
      <c r="N50" s="8"/>
      <c r="O50" s="8"/>
      <c r="P50" s="8"/>
      <c r="Q50" s="8"/>
      <c r="R50" s="8"/>
    </row>
    <row r="51" ht="15" customHeight="1" spans="1:18">
      <c r="A51" s="8" t="s">
        <v>109</v>
      </c>
      <c r="B51" s="8"/>
      <c r="C51" s="8"/>
      <c r="D51" s="8">
        <f t="shared" si="14"/>
        <v>0</v>
      </c>
      <c r="E51" s="8"/>
      <c r="F51" s="8">
        <f t="shared" si="13"/>
        <v>0</v>
      </c>
      <c r="G51" s="8"/>
      <c r="H51" s="8"/>
      <c r="I51" s="8"/>
      <c r="J51" s="8" t="s">
        <v>110</v>
      </c>
      <c r="K51" s="8"/>
      <c r="L51" s="8"/>
      <c r="M51" s="8"/>
      <c r="N51" s="8"/>
      <c r="O51" s="8"/>
      <c r="P51" s="8"/>
      <c r="Q51" s="8"/>
      <c r="R51" s="8"/>
    </row>
    <row r="52" ht="15" customHeight="1" spans="1:18">
      <c r="A52" s="8" t="s">
        <v>111</v>
      </c>
      <c r="B52" s="8">
        <v>2193</v>
      </c>
      <c r="C52" s="8"/>
      <c r="D52" s="8">
        <f t="shared" si="14"/>
        <v>2193</v>
      </c>
      <c r="E52" s="8"/>
      <c r="F52" s="8">
        <f t="shared" si="13"/>
        <v>2193</v>
      </c>
      <c r="G52" s="8"/>
      <c r="H52" s="8"/>
      <c r="I52" s="8"/>
      <c r="J52" s="8" t="s">
        <v>112</v>
      </c>
      <c r="K52" s="8">
        <v>8331</v>
      </c>
      <c r="L52" s="8"/>
      <c r="M52" s="8">
        <f>K52+L52</f>
        <v>8331</v>
      </c>
      <c r="N52" s="8"/>
      <c r="O52" s="8">
        <f>M52+N52</f>
        <v>8331</v>
      </c>
      <c r="P52" s="8"/>
      <c r="Q52" s="8"/>
      <c r="R52" s="8"/>
    </row>
    <row r="53" ht="15" customHeight="1" spans="1:18">
      <c r="A53" s="8" t="s">
        <v>113</v>
      </c>
      <c r="B53" s="8">
        <v>11019</v>
      </c>
      <c r="C53" s="8"/>
      <c r="D53" s="8">
        <f t="shared" ref="D53:D64" si="15">B53+C53</f>
        <v>11019</v>
      </c>
      <c r="E53" s="8"/>
      <c r="F53" s="8">
        <f t="shared" si="13"/>
        <v>11019</v>
      </c>
      <c r="G53" s="8"/>
      <c r="H53" s="8"/>
      <c r="I53" s="8"/>
      <c r="J53" s="8" t="s">
        <v>114</v>
      </c>
      <c r="K53" s="8"/>
      <c r="L53" s="8"/>
      <c r="M53" s="8">
        <f>K53+L53</f>
        <v>0</v>
      </c>
      <c r="N53" s="8"/>
      <c r="O53" s="8"/>
      <c r="P53" s="8"/>
      <c r="Q53" s="8"/>
      <c r="R53" s="8"/>
    </row>
    <row r="54" ht="15" customHeight="1" spans="1:18">
      <c r="A54" s="8" t="s">
        <v>115</v>
      </c>
      <c r="B54" s="8">
        <v>10499</v>
      </c>
      <c r="C54" s="8"/>
      <c r="D54" s="8">
        <f t="shared" si="15"/>
        <v>10499</v>
      </c>
      <c r="E54" s="8"/>
      <c r="F54" s="8">
        <f t="shared" si="13"/>
        <v>10499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ht="15" customHeight="1" spans="1:18">
      <c r="A55" s="8" t="s">
        <v>116</v>
      </c>
      <c r="B55" s="8"/>
      <c r="C55" s="8"/>
      <c r="D55" s="8">
        <f t="shared" si="15"/>
        <v>0</v>
      </c>
      <c r="E55" s="8"/>
      <c r="F55" s="8">
        <f t="shared" si="13"/>
        <v>0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ht="15" customHeight="1" spans="1:18">
      <c r="A56" s="8" t="s">
        <v>117</v>
      </c>
      <c r="B56" s="8"/>
      <c r="C56" s="8"/>
      <c r="D56" s="8">
        <f t="shared" si="15"/>
        <v>0</v>
      </c>
      <c r="E56" s="8"/>
      <c r="F56" s="8">
        <f t="shared" si="13"/>
        <v>0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ht="15" customHeight="1" spans="1:18">
      <c r="A57" s="8" t="s">
        <v>118</v>
      </c>
      <c r="B57" s="8">
        <v>19430</v>
      </c>
      <c r="C57" s="8"/>
      <c r="D57" s="8">
        <f t="shared" si="15"/>
        <v>19430</v>
      </c>
      <c r="E57" s="8"/>
      <c r="F57" s="8">
        <f t="shared" si="13"/>
        <v>19430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ht="15" customHeight="1" spans="1:18">
      <c r="A58" s="8" t="s">
        <v>119</v>
      </c>
      <c r="B58" s="8">
        <v>735</v>
      </c>
      <c r="C58" s="8"/>
      <c r="D58" s="8">
        <f t="shared" si="15"/>
        <v>735</v>
      </c>
      <c r="E58" s="8"/>
      <c r="F58" s="8">
        <f t="shared" si="13"/>
        <v>735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ht="15" customHeight="1" spans="1:18">
      <c r="A59" s="8" t="s">
        <v>120</v>
      </c>
      <c r="B59" s="8">
        <v>9699</v>
      </c>
      <c r="C59" s="8"/>
      <c r="D59" s="8">
        <f t="shared" si="15"/>
        <v>9699</v>
      </c>
      <c r="E59" s="8"/>
      <c r="F59" s="8">
        <f t="shared" si="13"/>
        <v>9699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ht="15" customHeight="1" spans="1:18">
      <c r="A60" s="8" t="s">
        <v>121</v>
      </c>
      <c r="B60" s="8">
        <v>2797</v>
      </c>
      <c r="C60" s="8"/>
      <c r="D60" s="8">
        <f t="shared" si="15"/>
        <v>2797</v>
      </c>
      <c r="E60" s="8"/>
      <c r="F60" s="8">
        <f t="shared" si="13"/>
        <v>2797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ht="15" customHeight="1" spans="1:18">
      <c r="A61" s="8" t="s">
        <v>122</v>
      </c>
      <c r="B61" s="8">
        <v>200</v>
      </c>
      <c r="C61" s="8"/>
      <c r="D61" s="8">
        <f t="shared" si="15"/>
        <v>200</v>
      </c>
      <c r="E61" s="8"/>
      <c r="F61" s="8">
        <f t="shared" si="13"/>
        <v>200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ht="15" customHeight="1" spans="1:18">
      <c r="A62" s="8" t="s">
        <v>123</v>
      </c>
      <c r="B62" s="8"/>
      <c r="C62" s="8"/>
      <c r="D62" s="8">
        <f t="shared" si="15"/>
        <v>0</v>
      </c>
      <c r="E62" s="8"/>
      <c r="F62" s="8">
        <f t="shared" si="13"/>
        <v>0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ht="15" customHeight="1" spans="1:18">
      <c r="A63" s="8" t="s">
        <v>124</v>
      </c>
      <c r="B63" s="8">
        <f t="shared" ref="B63:I63" si="16">SUM(B64:B65)</f>
        <v>27513</v>
      </c>
      <c r="C63" s="8">
        <f t="shared" si="16"/>
        <v>0</v>
      </c>
      <c r="D63" s="8">
        <f t="shared" si="16"/>
        <v>27513</v>
      </c>
      <c r="E63" s="8">
        <f t="shared" si="16"/>
        <v>0</v>
      </c>
      <c r="F63" s="8">
        <f t="shared" si="16"/>
        <v>27513</v>
      </c>
      <c r="G63" s="8">
        <f t="shared" si="16"/>
        <v>0</v>
      </c>
      <c r="H63" s="8">
        <f t="shared" si="16"/>
        <v>0</v>
      </c>
      <c r="I63" s="8">
        <f t="shared" si="16"/>
        <v>0</v>
      </c>
      <c r="J63" s="8"/>
      <c r="K63" s="8"/>
      <c r="L63" s="8"/>
      <c r="M63" s="8"/>
      <c r="N63" s="8"/>
      <c r="O63" s="8"/>
      <c r="P63" s="8"/>
      <c r="Q63" s="8"/>
      <c r="R63" s="8"/>
    </row>
    <row r="64" ht="15" customHeight="1" spans="1:18">
      <c r="A64" s="8" t="s">
        <v>125</v>
      </c>
      <c r="B64" s="8">
        <v>27513</v>
      </c>
      <c r="C64" s="8"/>
      <c r="D64" s="8">
        <f t="shared" si="15"/>
        <v>27513</v>
      </c>
      <c r="E64" s="8"/>
      <c r="F64" s="8">
        <f t="shared" ref="F64:F69" si="17">D64+E64</f>
        <v>27513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ht="15" customHeight="1" spans="1:18">
      <c r="A65" s="8" t="s">
        <v>126</v>
      </c>
      <c r="B65" s="8"/>
      <c r="C65" s="8"/>
      <c r="D65" s="8"/>
      <c r="E65" s="8"/>
      <c r="F65" s="8">
        <f t="shared" si="17"/>
        <v>0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ht="15" customHeight="1" spans="1:18">
      <c r="A66" s="8" t="s">
        <v>127</v>
      </c>
      <c r="B66" s="8">
        <f>B67</f>
        <v>0</v>
      </c>
      <c r="C66" s="8">
        <f>C67</f>
        <v>0</v>
      </c>
      <c r="D66" s="8">
        <f>D67</f>
        <v>0</v>
      </c>
      <c r="E66" s="8">
        <f>E67</f>
        <v>0</v>
      </c>
      <c r="F66" s="8">
        <f>F67</f>
        <v>0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ht="15" customHeight="1" spans="1:18">
      <c r="A67" s="8" t="s">
        <v>128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ht="15" customHeight="1" spans="1:18">
      <c r="A68" s="8" t="s">
        <v>129</v>
      </c>
      <c r="B68" s="8">
        <v>12953</v>
      </c>
      <c r="C68" s="8"/>
      <c r="D68" s="8">
        <f>B68+C68</f>
        <v>12953</v>
      </c>
      <c r="E68" s="8"/>
      <c r="F68" s="8">
        <f t="shared" si="17"/>
        <v>12953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ht="15" customHeight="1" spans="1:18">
      <c r="A69" s="8" t="s">
        <v>130</v>
      </c>
      <c r="B69" s="8"/>
      <c r="C69" s="8">
        <v>14000</v>
      </c>
      <c r="D69" s="8">
        <f>B69+C69</f>
        <v>14000</v>
      </c>
      <c r="E69" s="8"/>
      <c r="F69" s="8">
        <f t="shared" si="17"/>
        <v>14000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ht="15" customHeight="1" spans="1:18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="1" customFormat="1" ht="15" customHeight="1" spans="1:24">
      <c r="A71" s="7" t="s">
        <v>131</v>
      </c>
      <c r="B71" s="6">
        <f t="shared" ref="B71:I71" si="18">B29+B30</f>
        <v>236569</v>
      </c>
      <c r="C71" s="6">
        <f t="shared" si="18"/>
        <v>14000</v>
      </c>
      <c r="D71" s="6">
        <f t="shared" si="18"/>
        <v>250569</v>
      </c>
      <c r="E71" s="6">
        <f t="shared" si="18"/>
        <v>0</v>
      </c>
      <c r="F71" s="6">
        <f t="shared" si="18"/>
        <v>250569</v>
      </c>
      <c r="G71" s="6">
        <f t="shared" si="18"/>
        <v>181935</v>
      </c>
      <c r="H71" s="6">
        <f t="shared" si="18"/>
        <v>327327</v>
      </c>
      <c r="I71" s="6">
        <f t="shared" si="18"/>
        <v>495233</v>
      </c>
      <c r="J71" s="7" t="s">
        <v>132</v>
      </c>
      <c r="K71" s="6">
        <f t="shared" ref="K71:Q71" si="19">K29+K30</f>
        <v>236569</v>
      </c>
      <c r="L71" s="6">
        <f t="shared" si="19"/>
        <v>14000</v>
      </c>
      <c r="M71" s="6">
        <f t="shared" si="19"/>
        <v>250569</v>
      </c>
      <c r="N71" s="6">
        <f t="shared" si="19"/>
        <v>0</v>
      </c>
      <c r="O71" s="6">
        <f t="shared" si="19"/>
        <v>250569</v>
      </c>
      <c r="P71" s="6">
        <f t="shared" si="19"/>
        <v>259915</v>
      </c>
      <c r="Q71" s="6">
        <f t="shared" si="19"/>
        <v>14440</v>
      </c>
      <c r="R71" s="6"/>
      <c r="T71" s="1">
        <f>T29+T30</f>
        <v>-7150</v>
      </c>
      <c r="U71" s="1">
        <f>U29+U30</f>
        <v>420</v>
      </c>
      <c r="V71" s="1">
        <f>V29+V30</f>
        <v>15480</v>
      </c>
      <c r="W71" s="1">
        <f>W29+W30</f>
        <v>27225</v>
      </c>
      <c r="X71" s="1">
        <f>X29+X30</f>
        <v>4910</v>
      </c>
    </row>
    <row r="72" ht="15" customHeight="1" spans="1:18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ht="15" customHeight="1" spans="1:18">
      <c r="A73" s="8" t="s">
        <v>133</v>
      </c>
      <c r="B73" s="8">
        <v>20</v>
      </c>
      <c r="C73" s="8"/>
      <c r="D73" s="8">
        <f t="shared" ref="D73:D80" si="20">B73+C73</f>
        <v>20</v>
      </c>
      <c r="E73" s="8"/>
      <c r="F73" s="8">
        <f t="shared" ref="F73:F80" si="21">D73+E73</f>
        <v>20</v>
      </c>
      <c r="G73" s="8">
        <v>28</v>
      </c>
      <c r="H73" s="8"/>
      <c r="I73" s="8">
        <f t="shared" ref="I73:I79" si="22">D73-G73</f>
        <v>-8</v>
      </c>
      <c r="J73" s="8" t="s">
        <v>134</v>
      </c>
      <c r="K73" s="8">
        <v>51</v>
      </c>
      <c r="L73" s="8"/>
      <c r="M73" s="8">
        <f>K73+L73</f>
        <v>51</v>
      </c>
      <c r="N73" s="8"/>
      <c r="O73" s="8">
        <f>N73+M73</f>
        <v>51</v>
      </c>
      <c r="P73" s="8"/>
      <c r="Q73" s="8"/>
      <c r="R73" s="8"/>
    </row>
    <row r="74" ht="15" customHeight="1" spans="1:24">
      <c r="A74" s="8" t="s">
        <v>135</v>
      </c>
      <c r="B74" s="8">
        <v>7600</v>
      </c>
      <c r="C74" s="8"/>
      <c r="D74" s="8">
        <f t="shared" si="20"/>
        <v>7600</v>
      </c>
      <c r="E74" s="8"/>
      <c r="F74" s="8">
        <f t="shared" si="21"/>
        <v>7600</v>
      </c>
      <c r="G74" s="8">
        <v>631</v>
      </c>
      <c r="H74" s="8">
        <v>30</v>
      </c>
      <c r="I74" s="8">
        <f t="shared" si="22"/>
        <v>6969</v>
      </c>
      <c r="J74" s="8" t="s">
        <v>136</v>
      </c>
      <c r="K74" s="8">
        <v>192</v>
      </c>
      <c r="L74" s="8"/>
      <c r="M74" s="8">
        <f>K74+L74</f>
        <v>192</v>
      </c>
      <c r="N74" s="8"/>
      <c r="O74" s="8">
        <f>N74+M74</f>
        <v>192</v>
      </c>
      <c r="P74" s="8">
        <v>9</v>
      </c>
      <c r="Q74" s="8">
        <f>M74-P74</f>
        <v>183</v>
      </c>
      <c r="R74" s="8"/>
      <c r="T74">
        <v>-2000</v>
      </c>
      <c r="U74">
        <v>-2000</v>
      </c>
      <c r="V74">
        <v>-2000</v>
      </c>
      <c r="W74">
        <v>-2000</v>
      </c>
      <c r="X74">
        <v>-2000</v>
      </c>
    </row>
    <row r="75" ht="15" customHeight="1" spans="1:18">
      <c r="A75" s="8" t="s">
        <v>137</v>
      </c>
      <c r="B75" s="8">
        <v>100</v>
      </c>
      <c r="C75" s="8"/>
      <c r="D75" s="8">
        <f t="shared" si="20"/>
        <v>100</v>
      </c>
      <c r="E75" s="8"/>
      <c r="F75" s="8">
        <f t="shared" si="21"/>
        <v>100</v>
      </c>
      <c r="G75" s="8"/>
      <c r="H75" s="8">
        <v>93</v>
      </c>
      <c r="I75" s="8">
        <f t="shared" si="22"/>
        <v>100</v>
      </c>
      <c r="J75" s="8" t="s">
        <v>138</v>
      </c>
      <c r="K75" s="8">
        <v>7720</v>
      </c>
      <c r="L75" s="8">
        <v>19176</v>
      </c>
      <c r="M75" s="8">
        <f>K75+L75</f>
        <v>26896</v>
      </c>
      <c r="N75" s="8"/>
      <c r="O75" s="8">
        <f>N75+M75</f>
        <v>26896</v>
      </c>
      <c r="P75" s="8">
        <v>14636</v>
      </c>
      <c r="Q75" s="8">
        <f>M75-P75</f>
        <v>12260</v>
      </c>
      <c r="R75" s="8"/>
    </row>
    <row r="76" ht="15" customHeight="1" spans="1:18">
      <c r="A76" s="8" t="s">
        <v>139</v>
      </c>
      <c r="B76" s="8">
        <v>30</v>
      </c>
      <c r="C76" s="8"/>
      <c r="D76" s="8">
        <f t="shared" si="20"/>
        <v>30</v>
      </c>
      <c r="E76" s="8"/>
      <c r="F76" s="8">
        <f t="shared" si="21"/>
        <v>30</v>
      </c>
      <c r="G76" s="8"/>
      <c r="H76" s="8"/>
      <c r="I76" s="8">
        <f t="shared" si="22"/>
        <v>30</v>
      </c>
      <c r="J76" s="8" t="s">
        <v>140</v>
      </c>
      <c r="K76" s="8"/>
      <c r="L76" s="8"/>
      <c r="M76" s="8">
        <f>K76+L76</f>
        <v>0</v>
      </c>
      <c r="N76" s="8"/>
      <c r="O76" s="8">
        <f>N76+M76</f>
        <v>0</v>
      </c>
      <c r="P76" s="8"/>
      <c r="Q76" s="8">
        <f>M76-P76</f>
        <v>0</v>
      </c>
      <c r="R76" s="8"/>
    </row>
    <row r="77" ht="15" customHeight="1" spans="1:18">
      <c r="A77" s="8"/>
      <c r="B77" s="8"/>
      <c r="C77" s="8"/>
      <c r="D77" s="8">
        <f t="shared" si="20"/>
        <v>0</v>
      </c>
      <c r="E77" s="8"/>
      <c r="F77" s="8">
        <f t="shared" si="21"/>
        <v>0</v>
      </c>
      <c r="G77" s="8">
        <v>3548</v>
      </c>
      <c r="H77" s="8">
        <v>2190</v>
      </c>
      <c r="I77" s="8">
        <f t="shared" si="22"/>
        <v>-3548</v>
      </c>
      <c r="J77" s="8" t="s">
        <v>141</v>
      </c>
      <c r="K77" s="8">
        <v>4231</v>
      </c>
      <c r="L77" s="8">
        <v>4324</v>
      </c>
      <c r="M77" s="8">
        <f>K77+L77</f>
        <v>8555</v>
      </c>
      <c r="N77" s="8"/>
      <c r="O77" s="8">
        <f>N77+M77</f>
        <v>8555</v>
      </c>
      <c r="P77" s="8">
        <v>4137</v>
      </c>
      <c r="Q77" s="8">
        <f>M77-P77</f>
        <v>4418</v>
      </c>
      <c r="R77" s="8"/>
    </row>
    <row r="78" ht="15" customHeight="1" spans="1:18">
      <c r="A78" s="8"/>
      <c r="B78" s="8"/>
      <c r="C78" s="8"/>
      <c r="D78" s="8">
        <f t="shared" si="20"/>
        <v>0</v>
      </c>
      <c r="E78" s="8"/>
      <c r="F78" s="8">
        <f t="shared" si="21"/>
        <v>0</v>
      </c>
      <c r="G78" s="8">
        <v>45</v>
      </c>
      <c r="H78" s="8"/>
      <c r="I78" s="8">
        <f t="shared" si="22"/>
        <v>-45</v>
      </c>
      <c r="J78" s="8"/>
      <c r="K78" s="8"/>
      <c r="L78" s="8"/>
      <c r="M78" s="8"/>
      <c r="N78" s="8"/>
      <c r="O78" s="8"/>
      <c r="P78" s="8"/>
      <c r="Q78" s="8"/>
      <c r="R78" s="8"/>
    </row>
    <row r="79" ht="15" customHeight="1" spans="1:18">
      <c r="A79" s="8"/>
      <c r="B79" s="8"/>
      <c r="C79" s="8"/>
      <c r="D79" s="8">
        <f t="shared" si="20"/>
        <v>0</v>
      </c>
      <c r="E79" s="8"/>
      <c r="F79" s="8">
        <f t="shared" si="21"/>
        <v>0</v>
      </c>
      <c r="G79" s="8">
        <v>65</v>
      </c>
      <c r="H79" s="8"/>
      <c r="I79" s="8">
        <f t="shared" si="22"/>
        <v>-65</v>
      </c>
      <c r="J79" s="8"/>
      <c r="K79" s="8"/>
      <c r="L79" s="8"/>
      <c r="M79" s="8"/>
      <c r="N79" s="8"/>
      <c r="O79" s="8"/>
      <c r="P79" s="8"/>
      <c r="Q79" s="8"/>
      <c r="R79" s="8"/>
    </row>
    <row r="80" ht="15" customHeight="1" spans="1:18">
      <c r="A80" s="8"/>
      <c r="B80" s="8"/>
      <c r="C80" s="8"/>
      <c r="D80" s="8">
        <f t="shared" si="20"/>
        <v>0</v>
      </c>
      <c r="E80" s="8"/>
      <c r="F80" s="8">
        <f t="shared" si="21"/>
        <v>0</v>
      </c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="1" customFormat="1" ht="15" customHeight="1" spans="1:18">
      <c r="A81" s="7" t="s">
        <v>142</v>
      </c>
      <c r="B81" s="6">
        <f t="shared" ref="B81:I81" si="23">SUM(B73:B80)</f>
        <v>7750</v>
      </c>
      <c r="C81" s="6">
        <f t="shared" si="23"/>
        <v>0</v>
      </c>
      <c r="D81" s="6">
        <f t="shared" si="23"/>
        <v>7750</v>
      </c>
      <c r="E81" s="6">
        <f t="shared" si="23"/>
        <v>0</v>
      </c>
      <c r="F81" s="6">
        <f t="shared" si="23"/>
        <v>7750</v>
      </c>
      <c r="G81" s="6">
        <f t="shared" si="23"/>
        <v>4317</v>
      </c>
      <c r="H81" s="6">
        <f t="shared" si="23"/>
        <v>2313</v>
      </c>
      <c r="I81" s="6">
        <f t="shared" si="23"/>
        <v>3433</v>
      </c>
      <c r="J81" s="7" t="s">
        <v>143</v>
      </c>
      <c r="K81" s="6">
        <v>12194</v>
      </c>
      <c r="L81" s="6">
        <f>SUM(L75:L80)</f>
        <v>23500</v>
      </c>
      <c r="M81" s="6">
        <f>K81+L81</f>
        <v>35694</v>
      </c>
      <c r="N81" s="6">
        <f>SUM(N75:N80)</f>
        <v>0</v>
      </c>
      <c r="O81" s="6">
        <f>N81+M81</f>
        <v>35694</v>
      </c>
      <c r="P81" s="6">
        <f>SUM(P74:P80)</f>
        <v>18782</v>
      </c>
      <c r="Q81" s="6">
        <f>SUM(Q74:Q80)</f>
        <v>16861</v>
      </c>
      <c r="R81" s="6"/>
    </row>
    <row r="82" ht="15" customHeight="1" spans="1:18">
      <c r="A82" s="8" t="s">
        <v>68</v>
      </c>
      <c r="B82" s="8">
        <f>SUM(B83:B85)</f>
        <v>4444</v>
      </c>
      <c r="C82" s="8">
        <f>SUM(C83:C85)</f>
        <v>23500</v>
      </c>
      <c r="D82" s="8">
        <f>B82+C82</f>
        <v>27944</v>
      </c>
      <c r="E82" s="8">
        <f>SUM(E83:E85)</f>
        <v>0</v>
      </c>
      <c r="F82" s="8">
        <f>SUM(F83:F85)</f>
        <v>27944</v>
      </c>
      <c r="G82" s="8">
        <f>G84+G85</f>
        <v>0</v>
      </c>
      <c r="H82" s="8">
        <f>H84+H85</f>
        <v>0</v>
      </c>
      <c r="I82" s="8">
        <f>I84+I85</f>
        <v>0</v>
      </c>
      <c r="J82" s="10"/>
      <c r="K82" s="8"/>
      <c r="L82" s="8"/>
      <c r="M82" s="8"/>
      <c r="N82" s="8"/>
      <c r="O82" s="8"/>
      <c r="P82" s="8"/>
      <c r="Q82" s="8"/>
      <c r="R82" s="8"/>
    </row>
    <row r="83" ht="15" customHeight="1" spans="1:18">
      <c r="A83" s="8" t="s">
        <v>127</v>
      </c>
      <c r="B83" s="8"/>
      <c r="C83" s="8"/>
      <c r="D83" s="8">
        <f>B83+C83</f>
        <v>0</v>
      </c>
      <c r="E83" s="8"/>
      <c r="F83" s="8">
        <f>D83+E83</f>
        <v>0</v>
      </c>
      <c r="G83" s="8"/>
      <c r="H83" s="8"/>
      <c r="I83" s="8"/>
      <c r="J83" s="10"/>
      <c r="K83" s="8"/>
      <c r="L83" s="8"/>
      <c r="M83" s="8"/>
      <c r="N83" s="8"/>
      <c r="O83" s="8"/>
      <c r="P83" s="8"/>
      <c r="Q83" s="8"/>
      <c r="R83" s="8"/>
    </row>
    <row r="84" ht="15" customHeight="1" spans="1:18">
      <c r="A84" s="8" t="s">
        <v>144</v>
      </c>
      <c r="B84" s="8">
        <v>4444</v>
      </c>
      <c r="C84" s="8"/>
      <c r="D84" s="8">
        <f>B84+C84</f>
        <v>4444</v>
      </c>
      <c r="E84" s="8"/>
      <c r="F84" s="8">
        <f>D84+E84</f>
        <v>4444</v>
      </c>
      <c r="G84" s="8"/>
      <c r="H84" s="8"/>
      <c r="I84" s="8"/>
      <c r="J84" s="10"/>
      <c r="K84" s="8"/>
      <c r="L84" s="8"/>
      <c r="M84" s="8"/>
      <c r="N84" s="8"/>
      <c r="O84" s="8"/>
      <c r="P84" s="8"/>
      <c r="Q84" s="8"/>
      <c r="R84" s="8"/>
    </row>
    <row r="85" ht="15" customHeight="1" spans="1:18">
      <c r="A85" s="8" t="s">
        <v>130</v>
      </c>
      <c r="B85" s="8"/>
      <c r="C85" s="8">
        <v>23500</v>
      </c>
      <c r="D85" s="8">
        <f>B85+C85</f>
        <v>23500</v>
      </c>
      <c r="E85" s="8"/>
      <c r="F85" s="8">
        <f>D85+E85</f>
        <v>23500</v>
      </c>
      <c r="G85" s="8"/>
      <c r="H85" s="8"/>
      <c r="I85" s="8"/>
      <c r="J85" s="10"/>
      <c r="K85" s="8"/>
      <c r="L85" s="8"/>
      <c r="M85" s="8"/>
      <c r="N85" s="8"/>
      <c r="O85" s="8"/>
      <c r="P85" s="8"/>
      <c r="Q85" s="8"/>
      <c r="R85" s="8"/>
    </row>
    <row r="86" ht="15" customHeight="1" spans="1:18">
      <c r="A86" s="8"/>
      <c r="B86" s="8"/>
      <c r="C86" s="8"/>
      <c r="D86" s="8"/>
      <c r="E86" s="8"/>
      <c r="F86" s="8"/>
      <c r="G86" s="8"/>
      <c r="H86" s="8"/>
      <c r="I86" s="8"/>
      <c r="J86" s="10"/>
      <c r="K86" s="8"/>
      <c r="L86" s="8"/>
      <c r="M86" s="8"/>
      <c r="N86" s="8"/>
      <c r="O86" s="8"/>
      <c r="P86" s="8"/>
      <c r="Q86" s="8"/>
      <c r="R86" s="8"/>
    </row>
    <row r="87" s="1" customFormat="1" ht="15" customHeight="1" spans="1:18">
      <c r="A87" s="7" t="s">
        <v>145</v>
      </c>
      <c r="B87" s="6">
        <f t="shared" ref="B87:I87" si="24">B81+B82</f>
        <v>12194</v>
      </c>
      <c r="C87" s="6">
        <f t="shared" si="24"/>
        <v>23500</v>
      </c>
      <c r="D87" s="6">
        <f t="shared" si="24"/>
        <v>35694</v>
      </c>
      <c r="E87" s="6">
        <f t="shared" si="24"/>
        <v>0</v>
      </c>
      <c r="F87" s="6">
        <f t="shared" si="24"/>
        <v>35694</v>
      </c>
      <c r="G87" s="6">
        <f t="shared" si="24"/>
        <v>4317</v>
      </c>
      <c r="H87" s="6">
        <f t="shared" si="24"/>
        <v>2313</v>
      </c>
      <c r="I87" s="6">
        <f t="shared" si="24"/>
        <v>3433</v>
      </c>
      <c r="J87" s="7" t="s">
        <v>146</v>
      </c>
      <c r="K87" s="6">
        <f>K81</f>
        <v>12194</v>
      </c>
      <c r="L87" s="6">
        <f>L81</f>
        <v>23500</v>
      </c>
      <c r="M87" s="6">
        <f>M81</f>
        <v>35694</v>
      </c>
      <c r="N87" s="6">
        <f>N81</f>
        <v>0</v>
      </c>
      <c r="O87" s="6">
        <f>O81</f>
        <v>35694</v>
      </c>
      <c r="P87" s="6">
        <f>P81+P82</f>
        <v>18782</v>
      </c>
      <c r="Q87" s="6">
        <f>Q81+Q82</f>
        <v>16861</v>
      </c>
      <c r="R87" s="6"/>
    </row>
    <row r="88" ht="15" customHeight="1" spans="1:18">
      <c r="A88" s="10"/>
      <c r="B88" s="8"/>
      <c r="C88" s="8"/>
      <c r="D88" s="8"/>
      <c r="E88" s="8"/>
      <c r="F88" s="8"/>
      <c r="G88" s="8"/>
      <c r="H88" s="8"/>
      <c r="I88" s="8"/>
      <c r="J88" s="10"/>
      <c r="K88" s="8"/>
      <c r="L88" s="8"/>
      <c r="M88" s="8"/>
      <c r="N88" s="8"/>
      <c r="O88" s="8"/>
      <c r="P88" s="8"/>
      <c r="Q88" s="8"/>
      <c r="R88" s="8"/>
    </row>
    <row r="89" s="1" customFormat="1" ht="15" customHeight="1" spans="1:24">
      <c r="A89" s="7" t="s">
        <v>147</v>
      </c>
      <c r="B89" s="6">
        <f t="shared" ref="B89:I89" si="25">B71+B87</f>
        <v>248763</v>
      </c>
      <c r="C89" s="6">
        <f t="shared" si="25"/>
        <v>37500</v>
      </c>
      <c r="D89" s="6">
        <f t="shared" si="25"/>
        <v>286263</v>
      </c>
      <c r="E89" s="6">
        <f t="shared" si="25"/>
        <v>0</v>
      </c>
      <c r="F89" s="6">
        <f t="shared" si="25"/>
        <v>286263</v>
      </c>
      <c r="G89" s="6">
        <f t="shared" si="25"/>
        <v>186252</v>
      </c>
      <c r="H89" s="6">
        <f t="shared" si="25"/>
        <v>329640</v>
      </c>
      <c r="I89" s="6">
        <f t="shared" si="25"/>
        <v>498666</v>
      </c>
      <c r="J89" s="7" t="s">
        <v>148</v>
      </c>
      <c r="K89" s="6">
        <f t="shared" ref="K89:Q89" si="26">K71+K87</f>
        <v>248763</v>
      </c>
      <c r="L89" s="6">
        <f t="shared" si="26"/>
        <v>37500</v>
      </c>
      <c r="M89" s="6">
        <f t="shared" si="26"/>
        <v>286263</v>
      </c>
      <c r="N89" s="6">
        <f t="shared" si="26"/>
        <v>0</v>
      </c>
      <c r="O89" s="6">
        <f t="shared" si="26"/>
        <v>286263</v>
      </c>
      <c r="P89" s="6">
        <f t="shared" si="26"/>
        <v>278697</v>
      </c>
      <c r="Q89" s="6">
        <f t="shared" si="26"/>
        <v>31301</v>
      </c>
      <c r="R89" s="6"/>
      <c r="T89" s="1" t="e">
        <f>T71+#REF!</f>
        <v>#REF!</v>
      </c>
      <c r="U89" s="1" t="e">
        <f>U71+#REF!</f>
        <v>#REF!</v>
      </c>
      <c r="V89" s="1" t="e">
        <f>V71+#REF!</f>
        <v>#REF!</v>
      </c>
      <c r="W89" s="1" t="e">
        <f>W71+#REF!</f>
        <v>#REF!</v>
      </c>
      <c r="X89" s="1" t="e">
        <f>X71+#REF!</f>
        <v>#REF!</v>
      </c>
    </row>
  </sheetData>
  <mergeCells count="3">
    <mergeCell ref="A1:R1"/>
    <mergeCell ref="A3:F3"/>
    <mergeCell ref="J3:Q3"/>
  </mergeCells>
  <printOptions horizontalCentered="1"/>
  <pageMargins left="0.700694444444445" right="0.700694444444445" top="0.751388888888889" bottom="0.751388888888889" header="0.298611111111111" footer="0.298611111111111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罗会云</cp:lastModifiedBy>
  <dcterms:created xsi:type="dcterms:W3CDTF">2019-08-21T12:23:00Z</dcterms:created>
  <cp:lastPrinted>2019-08-21T12:56:00Z</cp:lastPrinted>
  <dcterms:modified xsi:type="dcterms:W3CDTF">2019-09-04T00:53:02Z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