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activeTab="2"/>
  </bookViews>
  <sheets>
    <sheet name="Sheet2" sheetId="1" r:id="rId1"/>
    <sheet name="表1-1" sheetId="2" r:id="rId2"/>
    <sheet name="表1-2" sheetId="3" r:id="rId3"/>
    <sheet name="表1－3" sheetId="4" r:id="rId4"/>
    <sheet name="表1-4" sheetId="5" r:id="rId5"/>
    <sheet name="表1-5" sheetId="6" r:id="rId6"/>
    <sheet name="Sheet3" sheetId="7" r:id="rId7"/>
    <sheet name="表2－1" sheetId="8" r:id="rId8"/>
    <sheet name="表2-2" sheetId="18" r:id="rId9"/>
    <sheet name="表2－3" sheetId="10" r:id="rId10"/>
    <sheet name="表2-4" sheetId="11" r:id="rId11"/>
    <sheet name="表2－5" sheetId="12" r:id="rId12"/>
    <sheet name="表2-6" sheetId="13" r:id="rId13"/>
    <sheet name="表2-7" sheetId="14" r:id="rId14"/>
    <sheet name="Sheet4" sheetId="15" r:id="rId15"/>
    <sheet name="表3" sheetId="16" r:id="rId16"/>
  </sheets>
  <externalReferences>
    <externalReference r:id="rId17"/>
  </externalReferences>
  <definedNames>
    <definedName name="_xlnm._FilterDatabase" localSheetId="2" hidden="1">'表1-2'!$A$6:$Z$223</definedName>
    <definedName name="_xlnm._FilterDatabase" localSheetId="8" hidden="1">'表2-2'!$A$4:$F$1305</definedName>
    <definedName name="_xlnm.Print_Titles" localSheetId="1">'表1-1'!$1:$6</definedName>
    <definedName name="_xlnm.Print_Titles" localSheetId="2">'表1-2'!$1:$6</definedName>
    <definedName name="_xlnm.Print_Titles" localSheetId="3">'表1－3'!$1:$4</definedName>
    <definedName name="_xlnm.Print_Titles" localSheetId="4">'表1-4'!$1:$5</definedName>
    <definedName name="_xlnm.Print_Titles" localSheetId="7">'表2－1'!$1:$4</definedName>
    <definedName name="_xlnm.Print_Titles" localSheetId="9">'表2－3'!$1:$5</definedName>
    <definedName name="_xlnm.Print_Titles" localSheetId="10">'表2-4'!$1:$4</definedName>
    <definedName name="_xlnm.Print_Titles" localSheetId="11">'表2－5'!$1:$5</definedName>
    <definedName name="地区名称" localSheetId="3">[1]封面!$B$2:$B$5</definedName>
    <definedName name="地区名称">#REF!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李欢</author>
  </authors>
  <commentList>
    <comment ref="A7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01</t>
        </r>
      </text>
    </comment>
    <comment ref="A19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02</t>
        </r>
      </text>
    </comment>
    <comment ref="A28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03</t>
        </r>
      </text>
    </comment>
    <comment ref="A39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04</t>
        </r>
      </text>
    </comment>
    <comment ref="A51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05</t>
        </r>
      </text>
    </comment>
    <comment ref="A62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06</t>
        </r>
      </text>
    </comment>
    <comment ref="A73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07</t>
        </r>
      </text>
    </comment>
    <comment ref="A85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08</t>
        </r>
      </text>
    </comment>
    <comment ref="A94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20109</t>
        </r>
      </text>
    </comment>
    <comment ref="A99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修改</t>
        </r>
        <r>
          <rPr>
            <b/>
            <sz val="9"/>
            <rFont val="宋体"/>
            <charset val="134"/>
          </rPr>
          <t>口岸电子执法系统建设与维护</t>
        </r>
      </text>
    </comment>
    <comment ref="A107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10</t>
        </r>
      </text>
    </comment>
    <comment ref="A117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11</t>
        </r>
      </text>
    </comment>
    <comment ref="A126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13</t>
        </r>
      </text>
    </comment>
    <comment ref="A137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14</t>
        </r>
      </text>
    </comment>
    <comment ref="A151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23</t>
        </r>
      </text>
    </comment>
    <comment ref="A158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
25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修改港澳台侨事务</t>
        </r>
      </text>
    </comment>
    <comment ref="A165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修改港澳台侨事务</t>
        </r>
      </text>
    </comment>
    <comment ref="A166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26</t>
        </r>
        <r>
          <rPr>
            <sz val="9"/>
            <rFont val="宋体"/>
            <charset val="134"/>
          </rPr>
          <t>，无</t>
        </r>
        <r>
          <rPr>
            <sz val="9"/>
            <rFont val="Tahoma"/>
            <charset val="134"/>
          </rPr>
          <t>27</t>
        </r>
      </text>
    </comment>
    <comment ref="A172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28</t>
        </r>
      </text>
    </comment>
    <comment ref="A179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29</t>
        </r>
        <r>
          <rPr>
            <sz val="9"/>
            <rFont val="宋体"/>
            <charset val="134"/>
          </rPr>
          <t>，无</t>
        </r>
        <r>
          <rPr>
            <sz val="9"/>
            <rFont val="Tahoma"/>
            <charset val="134"/>
          </rPr>
          <t>30</t>
        </r>
      </text>
    </comment>
    <comment ref="A186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31</t>
        </r>
      </text>
    </comment>
    <comment ref="A193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32</t>
        </r>
      </text>
    </comment>
    <comment ref="A200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33</t>
        </r>
      </text>
    </comment>
    <comment ref="A206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34</t>
        </r>
      </text>
    </comment>
    <comment ref="A214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35</t>
        </r>
      </text>
    </comment>
    <comment ref="A220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36</t>
        </r>
      </text>
    </comment>
    <comment ref="A226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37</t>
        </r>
      </text>
    </comment>
    <comment ref="A232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38</t>
        </r>
      </text>
    </comment>
    <comment ref="A249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20199</t>
        </r>
      </text>
    </comment>
    <comment ref="A269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将内卫修改为武装警察部队</t>
        </r>
      </text>
    </comment>
    <comment ref="A271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20402</t>
        </r>
      </text>
    </comment>
    <comment ref="A280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20403</t>
        </r>
      </text>
    </comment>
    <comment ref="A295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20405</t>
        </r>
      </text>
    </comment>
    <comment ref="A304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20406</t>
        </r>
      </text>
    </comment>
    <comment ref="A320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20407</t>
        </r>
      </text>
    </comment>
    <comment ref="A340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20409</t>
        </r>
      </text>
    </comment>
    <comment ref="A348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20410</t>
        </r>
      </text>
    </comment>
    <comment ref="A354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20499</t>
        </r>
      </text>
    </comment>
    <comment ref="A355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20499</t>
        </r>
      </text>
    </comment>
    <comment ref="A356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205</t>
        </r>
      </text>
    </comment>
    <comment ref="A357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20501</t>
        </r>
      </text>
    </comment>
    <comment ref="A362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20502</t>
        </r>
      </text>
    </comment>
    <comment ref="A371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20503</t>
        </r>
      </text>
    </comment>
    <comment ref="A378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20504</t>
        </r>
      </text>
    </comment>
    <comment ref="A384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20505</t>
        </r>
      </text>
    </comment>
    <comment ref="A388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20506</t>
        </r>
      </text>
    </comment>
    <comment ref="A392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20507</t>
        </r>
      </text>
    </comment>
    <comment ref="A396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20508</t>
        </r>
      </text>
    </comment>
    <comment ref="A402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20509</t>
        </r>
      </text>
    </comment>
    <comment ref="A409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20599</t>
        </r>
      </text>
    </comment>
    <comment ref="A410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206
</t>
        </r>
      </text>
    </comment>
    <comment ref="A411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20601</t>
        </r>
      </text>
    </comment>
    <comment ref="A416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20602</t>
        </r>
      </text>
    </comment>
    <comment ref="A425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20603</t>
        </r>
      </text>
    </comment>
    <comment ref="A431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20604</t>
        </r>
      </text>
    </comment>
    <comment ref="A437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20605</t>
        </r>
      </text>
    </comment>
    <comment ref="A442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20606</t>
        </r>
      </text>
    </comment>
    <comment ref="A447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20607</t>
        </r>
      </text>
    </comment>
    <comment ref="A454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20608</t>
        </r>
      </text>
    </comment>
    <comment ref="A458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20609</t>
        </r>
      </text>
    </comment>
    <comment ref="A461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20699</t>
        </r>
      </text>
    </comment>
    <comment ref="A466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207</t>
        </r>
      </text>
    </comment>
    <comment ref="A467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20701</t>
        </r>
      </text>
    </comment>
    <comment ref="A483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20702</t>
        </r>
      </text>
    </comment>
    <comment ref="A491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20703</t>
        </r>
      </text>
    </comment>
    <comment ref="A502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20706</t>
        </r>
      </text>
    </comment>
    <comment ref="A511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20708</t>
        </r>
      </text>
    </comment>
    <comment ref="A518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20799</t>
        </r>
      </text>
    </comment>
    <comment ref="A522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208</t>
        </r>
      </text>
    </comment>
    <comment ref="A523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20801</t>
        </r>
      </text>
    </comment>
    <comment ref="A537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20802</t>
        </r>
      </text>
    </comment>
    <comment ref="A545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20804</t>
        </r>
      </text>
    </comment>
    <comment ref="A547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20805</t>
        </r>
      </text>
    </comment>
    <comment ref="A556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20806</t>
        </r>
      </text>
    </comment>
    <comment ref="A560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20807</t>
        </r>
      </text>
    </comment>
    <comment ref="A570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20808</t>
        </r>
      </text>
    </comment>
    <comment ref="A578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20809</t>
        </r>
      </text>
    </comment>
    <comment ref="A585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20810</t>
        </r>
      </text>
    </comment>
    <comment ref="A592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20811</t>
        </r>
      </text>
    </comment>
    <comment ref="A601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20816</t>
        </r>
      </text>
    </comment>
    <comment ref="A606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20819</t>
        </r>
      </text>
    </comment>
    <comment ref="A609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20820</t>
        </r>
      </text>
    </comment>
    <comment ref="A612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20821</t>
        </r>
      </text>
    </comment>
    <comment ref="A615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20824</t>
        </r>
      </text>
    </comment>
    <comment ref="A645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21002</t>
        </r>
      </text>
    </comment>
    <comment ref="A658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21003</t>
        </r>
      </text>
    </comment>
    <comment ref="A662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21004</t>
        </r>
      </text>
    </comment>
    <comment ref="A674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21006</t>
        </r>
      </text>
    </comment>
    <comment ref="A677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21007</t>
        </r>
      </text>
    </comment>
    <comment ref="A681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21011</t>
        </r>
      </text>
    </comment>
    <comment ref="A686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21012</t>
        </r>
      </text>
    </comment>
    <comment ref="A690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21013</t>
        </r>
      </text>
    </comment>
    <comment ref="A694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21014</t>
        </r>
      </text>
    </comment>
    <comment ref="A697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21015</t>
        </r>
      </text>
    </comment>
    <comment ref="A783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212</t>
        </r>
      </text>
    </comment>
    <comment ref="A784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21201</t>
        </r>
      </text>
    </comment>
    <comment ref="A802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213</t>
        </r>
      </text>
    </comment>
    <comment ref="A803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21301</t>
        </r>
      </text>
    </comment>
    <comment ref="A828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21302</t>
        </r>
      </text>
    </comment>
    <comment ref="A852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2130299</t>
        </r>
      </text>
    </comment>
    <comment ref="A901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21306</t>
        </r>
      </text>
    </comment>
    <comment ref="A907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21307</t>
        </r>
      </text>
    </comment>
    <comment ref="A914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21308</t>
        </r>
      </text>
    </comment>
    <comment ref="A1051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21599</t>
        </r>
      </text>
    </comment>
    <comment ref="A1057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216</t>
        </r>
      </text>
    </comment>
    <comment ref="A1102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220</t>
        </r>
      </text>
    </comment>
    <comment ref="A1122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22002</t>
        </r>
      </text>
    </comment>
    <comment ref="A1141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22003</t>
        </r>
      </text>
    </comment>
    <comment ref="A1150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22005</t>
        </r>
      </text>
    </comment>
    <comment ref="A1166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221</t>
        </r>
      </text>
    </comment>
    <comment ref="A1176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22102</t>
        </r>
      </text>
    </comment>
    <comment ref="A1180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22103</t>
        </r>
      </text>
    </comment>
    <comment ref="A1184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222</t>
        </r>
      </text>
    </comment>
    <comment ref="A1185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22201</t>
        </r>
      </text>
    </comment>
    <comment ref="A1200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22202</t>
        </r>
      </text>
    </comment>
    <comment ref="A1214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22203</t>
        </r>
      </text>
    </comment>
    <comment ref="A1219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22204</t>
        </r>
      </text>
    </comment>
    <comment ref="A1225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22205</t>
        </r>
      </text>
    </comment>
    <comment ref="A1238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22401</t>
        </r>
      </text>
    </comment>
    <comment ref="A1250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22402</t>
        </r>
      </text>
    </comment>
    <comment ref="A1256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22403</t>
        </r>
      </text>
    </comment>
    <comment ref="A1262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22404</t>
        </r>
      </text>
    </comment>
    <comment ref="A1270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22405</t>
        </r>
      </text>
    </comment>
    <comment ref="A1283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22406</t>
        </r>
      </text>
    </comment>
    <comment ref="A1287" authorId="0">
      <text>
        <r>
          <rPr>
            <b/>
            <sz val="9"/>
            <rFont val="宋体"/>
            <charset val="134"/>
          </rPr>
          <t>李欢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22407</t>
        </r>
      </text>
    </comment>
  </commentList>
</comments>
</file>

<file path=xl/sharedStrings.xml><?xml version="1.0" encoding="utf-8"?>
<sst xmlns="http://schemas.openxmlformats.org/spreadsheetml/2006/main" count="2477" uniqueCount="1903">
  <si>
    <t>一般公共预算及政府性基金预算表格目录</t>
  </si>
  <si>
    <r>
      <rPr>
        <sz val="12"/>
        <rFont val="仿宋_GB2312"/>
        <charset val="134"/>
      </rPr>
      <t>表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－</t>
    </r>
    <r>
      <rPr>
        <sz val="12"/>
        <rFont val="Times New Roman"/>
        <charset val="134"/>
      </rPr>
      <t>1</t>
    </r>
  </si>
  <si>
    <r>
      <rPr>
        <sz val="12"/>
        <rFont val="仿宋_GB2312"/>
        <charset val="134"/>
      </rPr>
      <t>彭阳县</t>
    </r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年地方一般公共预算收入执行情况表…………………………</t>
    </r>
  </si>
  <si>
    <r>
      <rPr>
        <sz val="12"/>
        <rFont val="仿宋_GB2312"/>
        <charset val="134"/>
      </rPr>
      <t>表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－</t>
    </r>
    <r>
      <rPr>
        <sz val="12"/>
        <rFont val="Times New Roman"/>
        <charset val="134"/>
      </rPr>
      <t>2</t>
    </r>
  </si>
  <si>
    <r>
      <rPr>
        <sz val="12"/>
        <rFont val="仿宋_GB2312"/>
        <charset val="134"/>
      </rPr>
      <t>彭阳县</t>
    </r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年一般公共预算支出执行情况表………………………………</t>
    </r>
  </si>
  <si>
    <r>
      <rPr>
        <sz val="12"/>
        <rFont val="仿宋_GB2312"/>
        <charset val="134"/>
      </rPr>
      <t>表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－</t>
    </r>
    <r>
      <rPr>
        <sz val="12"/>
        <rFont val="Times New Roman"/>
        <charset val="134"/>
      </rPr>
      <t>3</t>
    </r>
  </si>
  <si>
    <r>
      <rPr>
        <sz val="12"/>
        <rFont val="仿宋_GB2312"/>
        <charset val="134"/>
      </rPr>
      <t>彭阳县</t>
    </r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年一般公共预算收支平衡表……………………………………</t>
    </r>
  </si>
  <si>
    <r>
      <rPr>
        <sz val="12"/>
        <rFont val="仿宋_GB2312"/>
        <charset val="134"/>
      </rPr>
      <t>表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－</t>
    </r>
    <r>
      <rPr>
        <sz val="12"/>
        <rFont val="Times New Roman"/>
        <charset val="134"/>
      </rPr>
      <t>4</t>
    </r>
  </si>
  <si>
    <r>
      <rPr>
        <sz val="12"/>
        <rFont val="仿宋_GB2312"/>
        <charset val="134"/>
      </rPr>
      <t>彭阳县</t>
    </r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年政府性基金预算收支执行及平衡表…………………………</t>
    </r>
  </si>
  <si>
    <r>
      <rPr>
        <sz val="12"/>
        <rFont val="仿宋_GB2312"/>
        <charset val="134"/>
      </rPr>
      <t>表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－</t>
    </r>
    <r>
      <rPr>
        <sz val="12"/>
        <rFont val="宋体"/>
        <charset val="134"/>
      </rPr>
      <t>5</t>
    </r>
  </si>
  <si>
    <r>
      <rPr>
        <sz val="12"/>
        <rFont val="仿宋_GB2312"/>
        <charset val="134"/>
      </rPr>
      <t>彭阳县201</t>
    </r>
    <r>
      <rPr>
        <sz val="12"/>
        <rFont val="仿宋_GB2312"/>
        <charset val="134"/>
      </rPr>
      <t>8</t>
    </r>
    <r>
      <rPr>
        <sz val="12"/>
        <rFont val="仿宋_GB2312"/>
        <charset val="134"/>
      </rPr>
      <t>年国有资本经营预算收支执行情况表…………………………</t>
    </r>
  </si>
  <si>
    <r>
      <rPr>
        <sz val="12"/>
        <rFont val="仿宋_GB2312"/>
        <charset val="134"/>
      </rPr>
      <t>表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－</t>
    </r>
    <r>
      <rPr>
        <sz val="12"/>
        <rFont val="Times New Roman"/>
        <charset val="134"/>
      </rPr>
      <t>1</t>
    </r>
  </si>
  <si>
    <r>
      <rPr>
        <sz val="12"/>
        <rFont val="仿宋_GB2312"/>
        <charset val="134"/>
      </rPr>
      <t>彭阳县</t>
    </r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年一般公共预算收入（草案）表………………………………</t>
    </r>
  </si>
  <si>
    <r>
      <rPr>
        <sz val="12"/>
        <rFont val="仿宋_GB2312"/>
        <charset val="134"/>
      </rPr>
      <t>表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－</t>
    </r>
    <r>
      <rPr>
        <sz val="12"/>
        <rFont val="Times New Roman"/>
        <charset val="134"/>
      </rPr>
      <t>2</t>
    </r>
  </si>
  <si>
    <r>
      <rPr>
        <sz val="12"/>
        <rFont val="仿宋_GB2312"/>
        <charset val="134"/>
      </rPr>
      <t>彭阳县</t>
    </r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年一般公共预算支出（草案）表………………………………</t>
    </r>
  </si>
  <si>
    <r>
      <rPr>
        <sz val="12"/>
        <rFont val="仿宋_GB2312"/>
        <charset val="134"/>
      </rPr>
      <t>表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－</t>
    </r>
    <r>
      <rPr>
        <sz val="12"/>
        <rFont val="Times New Roman"/>
        <charset val="134"/>
      </rPr>
      <t>3</t>
    </r>
  </si>
  <si>
    <r>
      <rPr>
        <sz val="12"/>
        <rFont val="仿宋_GB2312"/>
        <charset val="134"/>
      </rPr>
      <t>彭阳县</t>
    </r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年一般公共预算收支平衡（草案）表…………………………</t>
    </r>
  </si>
  <si>
    <r>
      <rPr>
        <sz val="12"/>
        <rFont val="仿宋_GB2312"/>
        <charset val="134"/>
      </rPr>
      <t>表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－</t>
    </r>
    <r>
      <rPr>
        <sz val="12"/>
        <rFont val="Times New Roman"/>
        <charset val="134"/>
      </rPr>
      <t>4</t>
    </r>
  </si>
  <si>
    <r>
      <rPr>
        <sz val="12"/>
        <rFont val="仿宋_GB2312"/>
        <charset val="134"/>
      </rPr>
      <t>彭阳县201</t>
    </r>
    <r>
      <rPr>
        <sz val="12"/>
        <rFont val="仿宋_GB2312"/>
        <charset val="134"/>
      </rPr>
      <t>9</t>
    </r>
    <r>
      <rPr>
        <sz val="12"/>
        <rFont val="仿宋_GB2312"/>
        <charset val="134"/>
      </rPr>
      <t>年一般公共预算（政府经济分类）明细表……………………</t>
    </r>
  </si>
  <si>
    <r>
      <rPr>
        <sz val="12"/>
        <rFont val="仿宋_GB2312"/>
        <charset val="134"/>
      </rPr>
      <t>表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－</t>
    </r>
    <r>
      <rPr>
        <sz val="12"/>
        <rFont val="Times New Roman"/>
        <charset val="134"/>
      </rPr>
      <t>5</t>
    </r>
  </si>
  <si>
    <r>
      <rPr>
        <sz val="12"/>
        <rFont val="仿宋_GB2312"/>
        <charset val="134"/>
      </rPr>
      <t>彭阳县</t>
    </r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年政府性基金预算收支（草案）表……………………………</t>
    </r>
  </si>
  <si>
    <r>
      <rPr>
        <sz val="12"/>
        <rFont val="仿宋_GB2312"/>
        <charset val="134"/>
      </rPr>
      <t>表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－</t>
    </r>
    <r>
      <rPr>
        <sz val="12"/>
        <rFont val="Times New Roman"/>
        <charset val="134"/>
      </rPr>
      <t>6</t>
    </r>
  </si>
  <si>
    <r>
      <rPr>
        <sz val="12"/>
        <rFont val="仿宋_GB2312"/>
        <charset val="134"/>
      </rPr>
      <t>表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－</t>
    </r>
    <r>
      <rPr>
        <sz val="12"/>
        <rFont val="Times New Roman"/>
        <charset val="134"/>
      </rPr>
      <t>7</t>
    </r>
  </si>
  <si>
    <r>
      <rPr>
        <sz val="12"/>
        <rFont val="仿宋_GB2312"/>
        <charset val="134"/>
      </rPr>
      <t>彭阳县201</t>
    </r>
    <r>
      <rPr>
        <sz val="12"/>
        <rFont val="仿宋_GB2312"/>
        <charset val="134"/>
      </rPr>
      <t>9</t>
    </r>
    <r>
      <rPr>
        <sz val="12"/>
        <rFont val="仿宋_GB2312"/>
        <charset val="134"/>
      </rPr>
      <t>年政府性基金（经济科目）明细表……………………………</t>
    </r>
  </si>
  <si>
    <t>表3</t>
  </si>
  <si>
    <r>
      <rPr>
        <sz val="12"/>
        <rFont val="仿宋_GB2312"/>
        <charset val="134"/>
      </rPr>
      <t>彭阳县地方政府性债务余额情况表…………………………………………</t>
    </r>
    <r>
      <rPr>
        <sz val="12"/>
        <rFont val="仿宋_GB2312"/>
        <charset val="134"/>
      </rPr>
      <t xml:space="preserve"> </t>
    </r>
    <r>
      <rPr>
        <sz val="12"/>
        <rFont val="仿宋_GB2312"/>
        <charset val="134"/>
      </rPr>
      <t xml:space="preserve">    </t>
    </r>
    <r>
      <rPr>
        <sz val="12"/>
        <rFont val="仿宋_GB2312"/>
        <charset val="134"/>
      </rPr>
      <t xml:space="preserve">   </t>
    </r>
  </si>
  <si>
    <r>
      <rPr>
        <sz val="12"/>
        <rFont val="Times New Roman"/>
        <charset val="134"/>
      </rPr>
      <t>表</t>
    </r>
    <r>
      <rPr>
        <sz val="12"/>
        <rFont val="Times New Roman"/>
        <charset val="134"/>
      </rPr>
      <t>1</t>
    </r>
    <r>
      <rPr>
        <sz val="12"/>
        <rFont val="黑体"/>
        <charset val="134"/>
      </rPr>
      <t>－</t>
    </r>
    <r>
      <rPr>
        <sz val="12"/>
        <rFont val="Times New Roman"/>
        <charset val="134"/>
      </rPr>
      <t>1</t>
    </r>
  </si>
  <si>
    <t>彭阳县2018年地方一般公共预算收入执行情况表</t>
  </si>
  <si>
    <t>单位：万元</t>
  </si>
  <si>
    <t>科目名称</t>
  </si>
  <si>
    <r>
      <rPr>
        <sz val="11"/>
        <rFont val="Times New Roman"/>
        <charset val="134"/>
      </rPr>
      <t>2017</t>
    </r>
    <r>
      <rPr>
        <sz val="11"/>
        <rFont val="宋体"/>
        <charset val="134"/>
      </rPr>
      <t>年</t>
    </r>
  </si>
  <si>
    <r>
      <rPr>
        <sz val="11"/>
        <rFont val="Times New Roman"/>
        <charset val="134"/>
      </rPr>
      <t>2018</t>
    </r>
    <r>
      <rPr>
        <sz val="11"/>
        <rFont val="宋体"/>
        <charset val="134"/>
      </rPr>
      <t>年</t>
    </r>
  </si>
  <si>
    <r>
      <rPr>
        <sz val="11"/>
        <rFont val="Times New Roman"/>
        <charset val="134"/>
      </rPr>
      <t>同比增减</t>
    </r>
    <r>
      <rPr>
        <sz val="11"/>
        <rFont val="Times New Roman"/>
        <charset val="134"/>
      </rPr>
      <t>%</t>
    </r>
  </si>
  <si>
    <t>备注</t>
  </si>
  <si>
    <t>年初预算数</t>
  </si>
  <si>
    <t>全年完成数</t>
  </si>
  <si>
    <t>金额</t>
  </si>
  <si>
    <r>
      <rPr>
        <sz val="11"/>
        <rFont val="Times New Roman"/>
        <charset val="134"/>
      </rPr>
      <t>为年初预算</t>
    </r>
    <r>
      <rPr>
        <sz val="11"/>
        <rFont val="Times New Roman"/>
        <charset val="134"/>
      </rPr>
      <t>%</t>
    </r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</si>
  <si>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   </t>
    </r>
    <r>
      <rPr>
        <sz val="11"/>
        <rFont val="宋体"/>
        <charset val="134"/>
      </rPr>
      <t>计</t>
    </r>
  </si>
  <si>
    <t>一、税收收入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</si>
  <si>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增值税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</si>
  <si>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营业税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</si>
  <si>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企业所得税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</si>
  <si>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个人所得税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</si>
  <si>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资源税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</si>
  <si>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城市维护建设税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</si>
  <si>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房产税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</si>
  <si>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印花税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</si>
  <si>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城镇土地使用税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</si>
  <si>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土地增值税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</si>
  <si>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车船税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</si>
  <si>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耕地占用税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</si>
  <si>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契税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</si>
  <si>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烟叶税</t>
    </r>
  </si>
  <si>
    <t xml:space="preserve">  环境保护税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</si>
  <si>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其他税收收入</t>
    </r>
  </si>
  <si>
    <t>二、非税收入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</si>
  <si>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专项收入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</si>
  <si>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行政事业性收费收入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</si>
  <si>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罚没收入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</si>
  <si>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国有资本经营收入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</si>
  <si>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国有资源（资产）有偿使用收入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</si>
  <si>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捐赠收入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</si>
  <si>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政府住房基金收入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</si>
  <si>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其他收入</t>
    </r>
  </si>
  <si>
    <t>表1－2</t>
  </si>
  <si>
    <r>
      <rPr>
        <sz val="20"/>
        <rFont val="方正小标宋简体"/>
        <charset val="134"/>
      </rPr>
      <t>彭阳县201</t>
    </r>
    <r>
      <rPr>
        <sz val="20"/>
        <rFont val="方正小标宋简体"/>
        <charset val="134"/>
      </rPr>
      <t>8</t>
    </r>
    <r>
      <rPr>
        <sz val="20"/>
        <rFont val="方正小标宋简体"/>
        <charset val="134"/>
      </rPr>
      <t>年一般公共预算支出执行情况表</t>
    </r>
  </si>
  <si>
    <t>项目</t>
  </si>
  <si>
    <r>
      <rPr>
        <sz val="11"/>
        <rFont val="宋体"/>
        <charset val="134"/>
      </rPr>
      <t>201</t>
    </r>
    <r>
      <rPr>
        <sz val="11"/>
        <rFont val="宋体"/>
        <charset val="134"/>
      </rPr>
      <t>7</t>
    </r>
    <r>
      <rPr>
        <sz val="11"/>
        <rFont val="宋体"/>
        <charset val="134"/>
      </rPr>
      <t>年完成数</t>
    </r>
  </si>
  <si>
    <r>
      <rPr>
        <sz val="11"/>
        <rFont val="宋体"/>
        <charset val="134"/>
      </rPr>
      <t>201</t>
    </r>
    <r>
      <rPr>
        <sz val="11"/>
        <rFont val="宋体"/>
        <charset val="134"/>
      </rPr>
      <t>8</t>
    </r>
    <r>
      <rPr>
        <sz val="11"/>
        <rFont val="宋体"/>
        <charset val="134"/>
      </rPr>
      <t>年</t>
    </r>
  </si>
  <si>
    <t>同比增减%</t>
  </si>
  <si>
    <t>合计</t>
  </si>
  <si>
    <t>截至10月19日指标数</t>
  </si>
  <si>
    <t>未下达专项指标</t>
  </si>
  <si>
    <t>需追加工资指标</t>
  </si>
  <si>
    <t>代编未下达数</t>
  </si>
  <si>
    <t>预计需追加指标1</t>
  </si>
  <si>
    <t>预计需追加指标2</t>
  </si>
  <si>
    <t>1-10月份工资</t>
  </si>
  <si>
    <t>预计11-12月份工资</t>
  </si>
  <si>
    <t>已下达工资指标</t>
  </si>
  <si>
    <t>需追加指标</t>
  </si>
  <si>
    <t>变动预算数</t>
  </si>
  <si>
    <t>为变动预算%</t>
  </si>
  <si>
    <t>一般公共预算支出合计</t>
  </si>
  <si>
    <t>201</t>
  </si>
  <si>
    <t>一、一般公共服务支出</t>
  </si>
  <si>
    <t>20101</t>
  </si>
  <si>
    <t xml:space="preserve">    人大事务</t>
  </si>
  <si>
    <t>20102</t>
  </si>
  <si>
    <t xml:space="preserve">    政协事务</t>
  </si>
  <si>
    <t>20103</t>
  </si>
  <si>
    <t xml:space="preserve">    政府办公厅(室)及相关机构事务</t>
  </si>
  <si>
    <t>20104</t>
  </si>
  <si>
    <t xml:space="preserve">    发展与改革事务</t>
  </si>
  <si>
    <t>20105</t>
  </si>
  <si>
    <t xml:space="preserve">    统计信息事务</t>
  </si>
  <si>
    <t>20106</t>
  </si>
  <si>
    <t xml:space="preserve">    财政事务</t>
  </si>
  <si>
    <t>20107</t>
  </si>
  <si>
    <t xml:space="preserve">    税收事务</t>
  </si>
  <si>
    <t>20108</t>
  </si>
  <si>
    <t xml:space="preserve">    审计事务</t>
  </si>
  <si>
    <t>20109</t>
  </si>
  <si>
    <t xml:space="preserve">    海关事务</t>
  </si>
  <si>
    <t>20110</t>
  </si>
  <si>
    <t xml:space="preserve">    人力资源事务</t>
  </si>
  <si>
    <t>20111</t>
  </si>
  <si>
    <t xml:space="preserve">    纪检监察事务</t>
  </si>
  <si>
    <t>20113</t>
  </si>
  <si>
    <t xml:space="preserve">    商贸事务</t>
  </si>
  <si>
    <t>20114</t>
  </si>
  <si>
    <t xml:space="preserve">    知识产权事务</t>
  </si>
  <si>
    <t>20115</t>
  </si>
  <si>
    <t xml:space="preserve">    工商行政管理事务</t>
  </si>
  <si>
    <t>20117</t>
  </si>
  <si>
    <t xml:space="preserve">    质量技术监督与检验检疫事务</t>
  </si>
  <si>
    <t>20123</t>
  </si>
  <si>
    <t xml:space="preserve">    民族事务</t>
  </si>
  <si>
    <t>20124</t>
  </si>
  <si>
    <t xml:space="preserve">    宗教事务</t>
  </si>
  <si>
    <t>20125</t>
  </si>
  <si>
    <t xml:space="preserve">    港澳台侨事务</t>
  </si>
  <si>
    <t>20126</t>
  </si>
  <si>
    <t xml:space="preserve">    档案事务</t>
  </si>
  <si>
    <t>20128</t>
  </si>
  <si>
    <t xml:space="preserve">    民主党派及工商联事务</t>
  </si>
  <si>
    <t>20129</t>
  </si>
  <si>
    <t xml:space="preserve">    群众团体事务</t>
  </si>
  <si>
    <t>20131</t>
  </si>
  <si>
    <t xml:space="preserve">    党委办公厅(室)及相关机构事务</t>
  </si>
  <si>
    <t>20132</t>
  </si>
  <si>
    <t xml:space="preserve">    组织事务</t>
  </si>
  <si>
    <t>20133</t>
  </si>
  <si>
    <t xml:space="preserve">    宣传事务</t>
  </si>
  <si>
    <t>20134</t>
  </si>
  <si>
    <t xml:space="preserve">    统战事务</t>
  </si>
  <si>
    <t>20135</t>
  </si>
  <si>
    <t xml:space="preserve">    对外联络事务</t>
  </si>
  <si>
    <t>20136</t>
  </si>
  <si>
    <t xml:space="preserve">    其他共产党事务支出(款)</t>
  </si>
  <si>
    <t>20199</t>
  </si>
  <si>
    <t xml:space="preserve">    其他一般公共服务支出(款)</t>
  </si>
  <si>
    <t>202</t>
  </si>
  <si>
    <t>二、外交支出</t>
  </si>
  <si>
    <t>20201</t>
  </si>
  <si>
    <t xml:space="preserve">    外交管理事务</t>
  </si>
  <si>
    <t>20202</t>
  </si>
  <si>
    <t xml:space="preserve">    驻外机构</t>
  </si>
  <si>
    <t>20203</t>
  </si>
  <si>
    <t xml:space="preserve">    对外援助</t>
  </si>
  <si>
    <t>20204</t>
  </si>
  <si>
    <t xml:space="preserve">    国际组织</t>
  </si>
  <si>
    <t>20205</t>
  </si>
  <si>
    <t xml:space="preserve">    对外合作与交流</t>
  </si>
  <si>
    <t>20206</t>
  </si>
  <si>
    <t xml:space="preserve">    对外宣传（款）</t>
  </si>
  <si>
    <t>20207</t>
  </si>
  <si>
    <t xml:space="preserve">    边界勘界联检</t>
  </si>
  <si>
    <t>20299</t>
  </si>
  <si>
    <t xml:space="preserve">    其他外交支出（款）</t>
  </si>
  <si>
    <t>203</t>
  </si>
  <si>
    <t>三、国防支出</t>
  </si>
  <si>
    <t>20301</t>
  </si>
  <si>
    <t xml:space="preserve">    现役部队（款）</t>
  </si>
  <si>
    <t>20304</t>
  </si>
  <si>
    <t xml:space="preserve">    国防科研事业(款)</t>
  </si>
  <si>
    <t>20305</t>
  </si>
  <si>
    <t xml:space="preserve">    专项工程（款）</t>
  </si>
  <si>
    <t>20306</t>
  </si>
  <si>
    <t xml:space="preserve">    国防动员</t>
  </si>
  <si>
    <t>20399</t>
  </si>
  <si>
    <t xml:space="preserve">    其他国防支出（款）</t>
  </si>
  <si>
    <t>204</t>
  </si>
  <si>
    <t>四、公共安全支出</t>
  </si>
  <si>
    <t>20401</t>
  </si>
  <si>
    <t xml:space="preserve">    武装警察</t>
  </si>
  <si>
    <t>20402</t>
  </si>
  <si>
    <t xml:space="preserve">    公安</t>
  </si>
  <si>
    <t>20403</t>
  </si>
  <si>
    <t xml:space="preserve">    国家安全</t>
  </si>
  <si>
    <t>20404</t>
  </si>
  <si>
    <t xml:space="preserve">    检察</t>
  </si>
  <si>
    <t>20405</t>
  </si>
  <si>
    <t xml:space="preserve">    法院</t>
  </si>
  <si>
    <t>20406</t>
  </si>
  <si>
    <t xml:space="preserve">    司法</t>
  </si>
  <si>
    <t>20407</t>
  </si>
  <si>
    <t xml:space="preserve">    监狱</t>
  </si>
  <si>
    <t>20408</t>
  </si>
  <si>
    <t xml:space="preserve">    强制隔离戒毒</t>
  </si>
  <si>
    <t>20409</t>
  </si>
  <si>
    <t xml:space="preserve">    国家保密</t>
  </si>
  <si>
    <t xml:space="preserve">    缉私警察</t>
  </si>
  <si>
    <t>20410</t>
  </si>
  <si>
    <t xml:space="preserve">    海警</t>
  </si>
  <si>
    <t>20499</t>
  </si>
  <si>
    <t xml:space="preserve">    其他公共安全支出(款)</t>
  </si>
  <si>
    <t>205</t>
  </si>
  <si>
    <t>五、教育支出</t>
  </si>
  <si>
    <t>20501</t>
  </si>
  <si>
    <t xml:space="preserve">    教育管理事务</t>
  </si>
  <si>
    <t>20502</t>
  </si>
  <si>
    <t xml:space="preserve">    普通教育</t>
  </si>
  <si>
    <t>20503</t>
  </si>
  <si>
    <t xml:space="preserve">    职业教育</t>
  </si>
  <si>
    <t>20504</t>
  </si>
  <si>
    <t xml:space="preserve">    成人教育</t>
  </si>
  <si>
    <t>20505</t>
  </si>
  <si>
    <t xml:space="preserve">    广播电视教育</t>
  </si>
  <si>
    <t>20506</t>
  </si>
  <si>
    <t xml:space="preserve">    留学教育</t>
  </si>
  <si>
    <t>20507</t>
  </si>
  <si>
    <t xml:space="preserve">    特殊教育</t>
  </si>
  <si>
    <t>20508</t>
  </si>
  <si>
    <t xml:space="preserve">    进修及培训</t>
  </si>
  <si>
    <t>20509</t>
  </si>
  <si>
    <t xml:space="preserve">    教育费附加安排的支出</t>
  </si>
  <si>
    <t>20599</t>
  </si>
  <si>
    <t xml:space="preserve">    其他教育支出(款)</t>
  </si>
  <si>
    <t>206</t>
  </si>
  <si>
    <t>六、科学技术支出</t>
  </si>
  <si>
    <t>20601</t>
  </si>
  <si>
    <t xml:space="preserve">    科学技术管理事务</t>
  </si>
  <si>
    <t>20602</t>
  </si>
  <si>
    <t xml:space="preserve">    基础研究</t>
  </si>
  <si>
    <t>20603</t>
  </si>
  <si>
    <t xml:space="preserve">    应用研究</t>
  </si>
  <si>
    <t>20604</t>
  </si>
  <si>
    <t xml:space="preserve">    技术研究与开发</t>
  </si>
  <si>
    <t>20605</t>
  </si>
  <si>
    <t xml:space="preserve">    科技条件与服务</t>
  </si>
  <si>
    <t>20606</t>
  </si>
  <si>
    <t xml:space="preserve">    社会科学</t>
  </si>
  <si>
    <t>20607</t>
  </si>
  <si>
    <t xml:space="preserve">    科学技术普及</t>
  </si>
  <si>
    <t>20608</t>
  </si>
  <si>
    <t xml:space="preserve">    科技交流与合作</t>
  </si>
  <si>
    <t>20609</t>
  </si>
  <si>
    <t xml:space="preserve">    科技重大项目</t>
  </si>
  <si>
    <t>20699</t>
  </si>
  <si>
    <t xml:space="preserve">    其他科学技术支出(款)</t>
  </si>
  <si>
    <t>207</t>
  </si>
  <si>
    <t>七、文化体育与传媒支出</t>
  </si>
  <si>
    <t>20701</t>
  </si>
  <si>
    <t xml:space="preserve">    文化</t>
  </si>
  <si>
    <t>20702</t>
  </si>
  <si>
    <t xml:space="preserve">    文物</t>
  </si>
  <si>
    <t>20703</t>
  </si>
  <si>
    <t xml:space="preserve">    体育</t>
  </si>
  <si>
    <t>20704</t>
  </si>
  <si>
    <t xml:space="preserve">    新闻出版广播影视</t>
  </si>
  <si>
    <t>20799</t>
  </si>
  <si>
    <t xml:space="preserve">    其他文化体育与传媒支出(款)</t>
  </si>
  <si>
    <t>208</t>
  </si>
  <si>
    <t>八、社会保障和就业支出</t>
  </si>
  <si>
    <t>20801</t>
  </si>
  <si>
    <t xml:space="preserve">    人力资源和社会保障管理事务</t>
  </si>
  <si>
    <t>20802</t>
  </si>
  <si>
    <t xml:space="preserve">    民政管理事务</t>
  </si>
  <si>
    <t>20803</t>
  </si>
  <si>
    <t xml:space="preserve">    财政对社会保险基金的补助</t>
  </si>
  <si>
    <t>20804</t>
  </si>
  <si>
    <t xml:space="preserve">    补充全国社会保障基金</t>
  </si>
  <si>
    <t>20805</t>
  </si>
  <si>
    <t xml:space="preserve">    行政事业单位离退休</t>
  </si>
  <si>
    <t>20806</t>
  </si>
  <si>
    <t xml:space="preserve">    企业改革补助</t>
  </si>
  <si>
    <t>20807</t>
  </si>
  <si>
    <t xml:space="preserve">    就业补助</t>
  </si>
  <si>
    <t>20808</t>
  </si>
  <si>
    <t xml:space="preserve">    抚恤</t>
  </si>
  <si>
    <t>20809</t>
  </si>
  <si>
    <t xml:space="preserve">    退役安置</t>
  </si>
  <si>
    <t>20810</t>
  </si>
  <si>
    <t xml:space="preserve">    社会福利</t>
  </si>
  <si>
    <t>20811</t>
  </si>
  <si>
    <t xml:space="preserve">    残疾人事业</t>
  </si>
  <si>
    <t>20812</t>
  </si>
  <si>
    <t xml:space="preserve">    自然灾害生活救助</t>
  </si>
  <si>
    <t>20813</t>
  </si>
  <si>
    <t xml:space="preserve">    红十字事业</t>
  </si>
  <si>
    <t>20815</t>
  </si>
  <si>
    <t xml:space="preserve">    最低生活保障</t>
  </si>
  <si>
    <t>20816</t>
  </si>
  <si>
    <t xml:space="preserve">    临时救助</t>
  </si>
  <si>
    <t>20817</t>
  </si>
  <si>
    <t xml:space="preserve">    特困人员供养</t>
  </si>
  <si>
    <t>20818</t>
  </si>
  <si>
    <t xml:space="preserve">    补充道路交通事故社会救助基金</t>
  </si>
  <si>
    <t>20824</t>
  </si>
  <si>
    <t xml:space="preserve">    其他生活救助</t>
  </si>
  <si>
    <t xml:space="preserve">    财政对基本养老保险基金的补助</t>
  </si>
  <si>
    <t xml:space="preserve">    财政对其他社会保险基金的补助</t>
  </si>
  <si>
    <t>20899</t>
  </si>
  <si>
    <t xml:space="preserve">    其他社会保障和就业支出(款)</t>
  </si>
  <si>
    <t>210</t>
  </si>
  <si>
    <t>九、医疗卫生与计划生育支出</t>
  </si>
  <si>
    <t>21001</t>
  </si>
  <si>
    <t xml:space="preserve">    医疗卫生与计划生育管理事务</t>
  </si>
  <si>
    <t>21002</t>
  </si>
  <si>
    <t xml:space="preserve">    公立医院</t>
  </si>
  <si>
    <t>21003</t>
  </si>
  <si>
    <t xml:space="preserve">    基层医疗卫生机构</t>
  </si>
  <si>
    <t>21004</t>
  </si>
  <si>
    <t xml:space="preserve">    公共卫生</t>
  </si>
  <si>
    <t>21005</t>
  </si>
  <si>
    <t xml:space="preserve">    医疗保障</t>
  </si>
  <si>
    <t>21006</t>
  </si>
  <si>
    <t xml:space="preserve">    中医药</t>
  </si>
  <si>
    <t>21007</t>
  </si>
  <si>
    <t xml:space="preserve">    计划生育事务</t>
  </si>
  <si>
    <t>21010</t>
  </si>
  <si>
    <t xml:space="preserve">    食品和药品监督管理事务</t>
  </si>
  <si>
    <t xml:space="preserve">    行政事业单位医疗</t>
  </si>
  <si>
    <t xml:space="preserve">    财政对基本医疗保险基金的补助</t>
  </si>
  <si>
    <t xml:space="preserve">    医疗救助</t>
  </si>
  <si>
    <t xml:space="preserve">    优抚对象医疗</t>
  </si>
  <si>
    <t>21099</t>
  </si>
  <si>
    <t xml:space="preserve">    其他医疗卫生与计划生育支出(款)</t>
  </si>
  <si>
    <t>211</t>
  </si>
  <si>
    <t>十、节能环保支出</t>
  </si>
  <si>
    <t>21101</t>
  </si>
  <si>
    <t xml:space="preserve">    环境保护管理事务</t>
  </si>
  <si>
    <t>21102</t>
  </si>
  <si>
    <t xml:space="preserve">    环境监测与监察</t>
  </si>
  <si>
    <t>21103</t>
  </si>
  <si>
    <t xml:space="preserve">    污染防治</t>
  </si>
  <si>
    <t>21104</t>
  </si>
  <si>
    <t xml:space="preserve">    自然生态保护</t>
  </si>
  <si>
    <t>21105</t>
  </si>
  <si>
    <t xml:space="preserve">    天然林保护</t>
  </si>
  <si>
    <t>21106</t>
  </si>
  <si>
    <t xml:space="preserve">    退耕还林</t>
  </si>
  <si>
    <t>21107</t>
  </si>
  <si>
    <t xml:space="preserve">    风沙荒漠治理</t>
  </si>
  <si>
    <t>21108</t>
  </si>
  <si>
    <t xml:space="preserve">    退牧还草</t>
  </si>
  <si>
    <t>21109</t>
  </si>
  <si>
    <t xml:space="preserve">    已垦草原退耕还草(款)</t>
  </si>
  <si>
    <t>21110</t>
  </si>
  <si>
    <t xml:space="preserve">    能源节约利用(款)</t>
  </si>
  <si>
    <t>21111</t>
  </si>
  <si>
    <t xml:space="preserve">    污染减排</t>
  </si>
  <si>
    <t>21112</t>
  </si>
  <si>
    <t xml:space="preserve">    可再生能源(款)</t>
  </si>
  <si>
    <t>21113</t>
  </si>
  <si>
    <t xml:space="preserve">    循环经济(款)</t>
  </si>
  <si>
    <t>21114</t>
  </si>
  <si>
    <t xml:space="preserve">    能源管理事务</t>
  </si>
  <si>
    <t>21199</t>
  </si>
  <si>
    <t xml:space="preserve">    其他节能环保支出(款)</t>
  </si>
  <si>
    <t>212</t>
  </si>
  <si>
    <t>十一、城乡社区支出</t>
  </si>
  <si>
    <t>21201</t>
  </si>
  <si>
    <t xml:space="preserve">    城乡社区管理事务</t>
  </si>
  <si>
    <t>21202</t>
  </si>
  <si>
    <t xml:space="preserve">    城乡社区规划与管理(款)</t>
  </si>
  <si>
    <t>21203</t>
  </si>
  <si>
    <t xml:space="preserve">    城乡社区公共设施</t>
  </si>
  <si>
    <t>21205</t>
  </si>
  <si>
    <t xml:space="preserve">    城乡社区环境卫生(款)</t>
  </si>
  <si>
    <t>21206</t>
  </si>
  <si>
    <t xml:space="preserve">    建设市场管理与监督(款)</t>
  </si>
  <si>
    <t>21299</t>
  </si>
  <si>
    <t xml:space="preserve">    其他城乡社区支出(款)</t>
  </si>
  <si>
    <t>213</t>
  </si>
  <si>
    <t>十二、农林水支出</t>
  </si>
  <si>
    <t>21301</t>
  </si>
  <si>
    <t xml:space="preserve">    农业</t>
  </si>
  <si>
    <t>21302</t>
  </si>
  <si>
    <t xml:space="preserve">    林业</t>
  </si>
  <si>
    <t>21303</t>
  </si>
  <si>
    <t xml:space="preserve">    水利</t>
  </si>
  <si>
    <t>21304</t>
  </si>
  <si>
    <t xml:space="preserve">    南水北调</t>
  </si>
  <si>
    <t>21305</t>
  </si>
  <si>
    <t xml:space="preserve">    扶贫</t>
  </si>
  <si>
    <t>21306</t>
  </si>
  <si>
    <t xml:space="preserve">    农业综合开发</t>
  </si>
  <si>
    <t>21307</t>
  </si>
  <si>
    <t xml:space="preserve">    农村综合改革</t>
  </si>
  <si>
    <t xml:space="preserve">    目标价格补贴</t>
  </si>
  <si>
    <t>21308</t>
  </si>
  <si>
    <t xml:space="preserve">    普惠金融发展支出</t>
  </si>
  <si>
    <t>21399</t>
  </si>
  <si>
    <t xml:space="preserve">    其他农林水支出(款)</t>
  </si>
  <si>
    <t>214</t>
  </si>
  <si>
    <t>十三、交通运输支出</t>
  </si>
  <si>
    <t>21401</t>
  </si>
  <si>
    <t xml:space="preserve">    公路水路运输</t>
  </si>
  <si>
    <t>21402</t>
  </si>
  <si>
    <t xml:space="preserve">    铁路运输</t>
  </si>
  <si>
    <t>21403</t>
  </si>
  <si>
    <t xml:space="preserve">    民用航空运输</t>
  </si>
  <si>
    <t>21404</t>
  </si>
  <si>
    <t xml:space="preserve">    成品油价格改革对交通运输的补贴</t>
  </si>
  <si>
    <t>21405</t>
  </si>
  <si>
    <t xml:space="preserve">    邮政业支出</t>
  </si>
  <si>
    <t>21406</t>
  </si>
  <si>
    <t xml:space="preserve">    车辆购置税支出</t>
  </si>
  <si>
    <t>21499</t>
  </si>
  <si>
    <t xml:space="preserve">    其他交通运输支出(款)</t>
  </si>
  <si>
    <t>215</t>
  </si>
  <si>
    <t>十四、资源勘探信息等支出</t>
  </si>
  <si>
    <t>21501</t>
  </si>
  <si>
    <t xml:space="preserve">    资源勘探开发</t>
  </si>
  <si>
    <t>21502</t>
  </si>
  <si>
    <t xml:space="preserve">    制造业</t>
  </si>
  <si>
    <t>21503</t>
  </si>
  <si>
    <t xml:space="preserve">    建筑业</t>
  </si>
  <si>
    <t>21505</t>
  </si>
  <si>
    <t xml:space="preserve">    工业和信息产业监管</t>
  </si>
  <si>
    <t>21506</t>
  </si>
  <si>
    <t xml:space="preserve">    安全生产监管</t>
  </si>
  <si>
    <t>21507</t>
  </si>
  <si>
    <t xml:space="preserve">    国有资产监管</t>
  </si>
  <si>
    <t>21508</t>
  </si>
  <si>
    <t xml:space="preserve">    支持中小企业发展和管理支出</t>
  </si>
  <si>
    <t>21599</t>
  </si>
  <si>
    <t xml:space="preserve">    其他资源勘探信息等支出(款)</t>
  </si>
  <si>
    <t>216</t>
  </si>
  <si>
    <t>十五、商业服务业等支出</t>
  </si>
  <si>
    <t>21602</t>
  </si>
  <si>
    <t xml:space="preserve">    商业流通事务</t>
  </si>
  <si>
    <t>21605</t>
  </si>
  <si>
    <t xml:space="preserve">    旅游业管理与服务支出</t>
  </si>
  <si>
    <t>21606</t>
  </si>
  <si>
    <t xml:space="preserve">    涉外发展服务支出</t>
  </si>
  <si>
    <t>21699</t>
  </si>
  <si>
    <t xml:space="preserve">    其他商业服务业等支出(款)</t>
  </si>
  <si>
    <t>217</t>
  </si>
  <si>
    <t>十六、金融支出</t>
  </si>
  <si>
    <t>21701</t>
  </si>
  <si>
    <t xml:space="preserve">    金融部门行政支出</t>
  </si>
  <si>
    <t>21702</t>
  </si>
  <si>
    <t xml:space="preserve">    金融部门监管支出  </t>
  </si>
  <si>
    <t>21703</t>
  </si>
  <si>
    <t xml:space="preserve">    金融发展支出</t>
  </si>
  <si>
    <t>21704</t>
  </si>
  <si>
    <t xml:space="preserve">    金融调控支出</t>
  </si>
  <si>
    <t>21799</t>
  </si>
  <si>
    <t xml:space="preserve">    其他金融支出(款)</t>
  </si>
  <si>
    <t>219</t>
  </si>
  <si>
    <t>十七、援助其他地区支出</t>
  </si>
  <si>
    <t>21901</t>
  </si>
  <si>
    <t xml:space="preserve">    一般公共服务</t>
  </si>
  <si>
    <t>21902</t>
  </si>
  <si>
    <t xml:space="preserve">    教育</t>
  </si>
  <si>
    <t>21903</t>
  </si>
  <si>
    <t xml:space="preserve">    文化体育与传媒</t>
  </si>
  <si>
    <t>21904</t>
  </si>
  <si>
    <t xml:space="preserve">    医疗卫生</t>
  </si>
  <si>
    <t>21905</t>
  </si>
  <si>
    <t xml:space="preserve">    节能环保</t>
  </si>
  <si>
    <t>21906</t>
  </si>
  <si>
    <t>21907</t>
  </si>
  <si>
    <t xml:space="preserve">    交通运输</t>
  </si>
  <si>
    <t>21908</t>
  </si>
  <si>
    <t xml:space="preserve">    住房保障</t>
  </si>
  <si>
    <t>21999</t>
  </si>
  <si>
    <t xml:space="preserve">    其他支出</t>
  </si>
  <si>
    <t>220</t>
  </si>
  <si>
    <t>十八、国土海洋气象等支出</t>
  </si>
  <si>
    <t>22001</t>
  </si>
  <si>
    <t xml:space="preserve">    国土资源事务</t>
  </si>
  <si>
    <t>22002</t>
  </si>
  <si>
    <t xml:space="preserve">    海洋管理事务</t>
  </si>
  <si>
    <t>22003</t>
  </si>
  <si>
    <t xml:space="preserve">    测绘事务</t>
  </si>
  <si>
    <t>22004</t>
  </si>
  <si>
    <t xml:space="preserve">    地震事务</t>
  </si>
  <si>
    <t>22005</t>
  </si>
  <si>
    <t xml:space="preserve">    气象事务</t>
  </si>
  <si>
    <t>22099</t>
  </si>
  <si>
    <t xml:space="preserve">    其他国土海洋气象等支出(款)</t>
  </si>
  <si>
    <t>221</t>
  </si>
  <si>
    <t>十九、住房保障支出</t>
  </si>
  <si>
    <t>22101</t>
  </si>
  <si>
    <t xml:space="preserve">    保障性安居工程支出</t>
  </si>
  <si>
    <t>22102</t>
  </si>
  <si>
    <t xml:space="preserve">    住房改革支出</t>
  </si>
  <si>
    <t>22103</t>
  </si>
  <si>
    <t xml:space="preserve">    城乡社区住宅</t>
  </si>
  <si>
    <t>222</t>
  </si>
  <si>
    <t>二十、粮油物资储备支出</t>
  </si>
  <si>
    <t>22201</t>
  </si>
  <si>
    <t xml:space="preserve">    粮油事务</t>
  </si>
  <si>
    <t>22202</t>
  </si>
  <si>
    <t xml:space="preserve">    物资事务</t>
  </si>
  <si>
    <t>22203</t>
  </si>
  <si>
    <t xml:space="preserve">    能源储备</t>
  </si>
  <si>
    <t>22204</t>
  </si>
  <si>
    <t xml:space="preserve">    粮油储备</t>
  </si>
  <si>
    <t>22205</t>
  </si>
  <si>
    <t xml:space="preserve">    重要商品储备</t>
  </si>
  <si>
    <t>二十一、债务付息支出</t>
  </si>
  <si>
    <t>22808</t>
  </si>
  <si>
    <t xml:space="preserve">    中央政府国外债务付息支出</t>
  </si>
  <si>
    <t>22809</t>
  </si>
  <si>
    <t xml:space="preserve">    地方政府一般债务付息支出</t>
  </si>
  <si>
    <t>229</t>
  </si>
  <si>
    <t>二十二、其他支出(类)</t>
  </si>
  <si>
    <t>22999</t>
  </si>
  <si>
    <t xml:space="preserve">    其他支出(款)</t>
  </si>
  <si>
    <t>表1－3</t>
  </si>
  <si>
    <r>
      <rPr>
        <sz val="20"/>
        <rFont val="方正小标宋简体"/>
        <charset val="134"/>
      </rPr>
      <t>彭阳县201</t>
    </r>
    <r>
      <rPr>
        <sz val="20"/>
        <rFont val="方正小标宋简体"/>
        <charset val="134"/>
      </rPr>
      <t>8</t>
    </r>
    <r>
      <rPr>
        <sz val="20"/>
        <rFont val="方正小标宋简体"/>
        <charset val="134"/>
      </rPr>
      <t>年一般公共预算收支平衡表</t>
    </r>
  </si>
  <si>
    <t>预算科目</t>
  </si>
  <si>
    <t>执行数</t>
  </si>
  <si>
    <t>本级收入合计</t>
  </si>
  <si>
    <t>本级支出合计</t>
  </si>
  <si>
    <t>上级补助收入</t>
  </si>
  <si>
    <t>补助下级支出</t>
  </si>
  <si>
    <t xml:space="preserve">  返还性收入</t>
  </si>
  <si>
    <t xml:space="preserve">  返还性支出</t>
  </si>
  <si>
    <t xml:space="preserve">    增值税和消费税税收返还收入</t>
  </si>
  <si>
    <t xml:space="preserve">    增值税和消费税税收返还支出</t>
  </si>
  <si>
    <t xml:space="preserve">    所得税基数返还收入</t>
  </si>
  <si>
    <t xml:space="preserve">    所得税基数返还支出</t>
  </si>
  <si>
    <t xml:space="preserve">    成品油价格和税费改革税收返还收入</t>
  </si>
  <si>
    <t xml:space="preserve">    成品油价格和税费改革税收返还支出</t>
  </si>
  <si>
    <t xml:space="preserve">    增值税“五五分享”税收返还收入</t>
  </si>
  <si>
    <t xml:space="preserve">    其他税收返还支出</t>
  </si>
  <si>
    <t xml:space="preserve">  一般性转移支付收入</t>
  </si>
  <si>
    <t xml:space="preserve">  一般性转移支付支出</t>
  </si>
  <si>
    <t xml:space="preserve">    体制补助收入</t>
  </si>
  <si>
    <t xml:space="preserve">    体制补助支出</t>
  </si>
  <si>
    <t xml:space="preserve">    均衡性转移支付收入</t>
  </si>
  <si>
    <t xml:space="preserve">    均衡性转移支付支出</t>
  </si>
  <si>
    <t xml:space="preserve">    县级基本财力保障机制奖补资金收入</t>
  </si>
  <si>
    <t xml:space="preserve">    革命老区及民族和边境地区转移支付支出</t>
  </si>
  <si>
    <t xml:space="preserve">    结算补助收入</t>
  </si>
  <si>
    <t xml:space="preserve">    县级基本财力保障机制奖补资金支出</t>
  </si>
  <si>
    <t xml:space="preserve">    资源枯竭型城市转移支付补助收入</t>
  </si>
  <si>
    <t xml:space="preserve">    结算补助支出</t>
  </si>
  <si>
    <t xml:space="preserve">    企业事业单位划转补助收入</t>
  </si>
  <si>
    <t xml:space="preserve">    化解债务补助支出</t>
  </si>
  <si>
    <t xml:space="preserve">    成品油税费改革转移支付补助收入</t>
  </si>
  <si>
    <t xml:space="preserve">    资源枯竭型城市转移支付补助支出</t>
  </si>
  <si>
    <t xml:space="preserve">    基层公检法司转移支付收入</t>
  </si>
  <si>
    <t xml:space="preserve">    企业事业单位划转补助支出</t>
  </si>
  <si>
    <t xml:space="preserve">    城乡义务教育转移支付收入</t>
  </si>
  <si>
    <t xml:space="preserve">    成品油价格和税费改革转移支付补助支出</t>
  </si>
  <si>
    <t xml:space="preserve">    基本养老金转移支付收入</t>
  </si>
  <si>
    <t xml:space="preserve">    基层公检法司转移支付支出</t>
  </si>
  <si>
    <t xml:space="preserve">    城乡居民医疗保险转移支付收入</t>
  </si>
  <si>
    <t xml:space="preserve">    义务教育等转移支付支出</t>
  </si>
  <si>
    <t xml:space="preserve">    农村综合改革转移支付收入</t>
  </si>
  <si>
    <t xml:space="preserve">    基本养老保险和低保等转移支付支出</t>
  </si>
  <si>
    <t xml:space="preserve">    产粮(油)大县奖励资金收入</t>
  </si>
  <si>
    <t xml:space="preserve">    新型农村合作医疗等转移支付支出</t>
  </si>
  <si>
    <t xml:space="preserve">    重点生态功能区转移支付收入</t>
  </si>
  <si>
    <t xml:space="preserve">    农村综合改革转移支付支出</t>
  </si>
  <si>
    <t xml:space="preserve">    固定数额补助收入</t>
  </si>
  <si>
    <t xml:space="preserve">    产粮(油)大县奖励资金支出</t>
  </si>
  <si>
    <t xml:space="preserve">    革命老区转移支付收入</t>
  </si>
  <si>
    <t xml:space="preserve">    重点生态功能区转移支付支出</t>
  </si>
  <si>
    <t xml:space="preserve">    民族地区转移支付收入</t>
  </si>
  <si>
    <t xml:space="preserve">    固定数额补助支出</t>
  </si>
  <si>
    <t xml:space="preserve">    边疆地区转移支付收入</t>
  </si>
  <si>
    <t xml:space="preserve">    其他一般性转移支付支出</t>
  </si>
  <si>
    <t xml:space="preserve">    贫困地区转移支付收入</t>
  </si>
  <si>
    <t xml:space="preserve">    其他一般性转移支付收入</t>
  </si>
  <si>
    <t xml:space="preserve">  专项转移支付收入</t>
  </si>
  <si>
    <t xml:space="preserve">  专项转移支付支出</t>
  </si>
  <si>
    <t>省补助计划单列市收入</t>
  </si>
  <si>
    <t>计划单列市上解省支出</t>
  </si>
  <si>
    <t>下级上解收入</t>
  </si>
  <si>
    <t>上解上级支出</t>
  </si>
  <si>
    <t xml:space="preserve">  体制上解收入</t>
  </si>
  <si>
    <t xml:space="preserve">  体制上解支出</t>
  </si>
  <si>
    <t xml:space="preserve">  出口退税专项上解收入</t>
  </si>
  <si>
    <t xml:space="preserve">  出口退税专项上解支出</t>
  </si>
  <si>
    <t xml:space="preserve">  成品油价格和税费改革专项上解收入</t>
  </si>
  <si>
    <t xml:space="preserve">  成品油价格和税费改革专项上解支出</t>
  </si>
  <si>
    <t xml:space="preserve">  专项上解收入</t>
  </si>
  <si>
    <t xml:space="preserve">  专项上解支出</t>
  </si>
  <si>
    <t>计划单列市上解省收入</t>
  </si>
  <si>
    <t>省补助计划单列市支出</t>
  </si>
  <si>
    <t>接受其他地区援助收入</t>
  </si>
  <si>
    <t>援助其他地区支出</t>
  </si>
  <si>
    <t xml:space="preserve">  接受其他省（自治区、直辖市、计划单列市）援助收入</t>
  </si>
  <si>
    <t xml:space="preserve">  援助其他省（自治区、直辖市、计划单列市）支出</t>
  </si>
  <si>
    <t xml:space="preserve">  接受省内其他地市(区)援助收入</t>
  </si>
  <si>
    <t xml:space="preserve">  援助省内其他地市(区)支出</t>
  </si>
  <si>
    <t xml:space="preserve">  接受市内其他县市(区)援助收入</t>
  </si>
  <si>
    <t xml:space="preserve">  援助市内其他县市(区)支出</t>
  </si>
  <si>
    <t>债务收入</t>
  </si>
  <si>
    <t>债务还本支出</t>
  </si>
  <si>
    <t xml:space="preserve">  地方政府债务收入</t>
  </si>
  <si>
    <t xml:space="preserve">  地方政府债务还本支出</t>
  </si>
  <si>
    <t xml:space="preserve">     一般债务收入</t>
  </si>
  <si>
    <t xml:space="preserve">     一般债务还本支出</t>
  </si>
  <si>
    <t xml:space="preserve">        地方政府一般债券收入</t>
  </si>
  <si>
    <t xml:space="preserve">        地方政府一般债券还本支出</t>
  </si>
  <si>
    <t xml:space="preserve">        地方政府向外国政府借款收入</t>
  </si>
  <si>
    <t xml:space="preserve">        地方政府向外国政府借款还本支出</t>
  </si>
  <si>
    <t xml:space="preserve">        地方政府向国际组织借款收入</t>
  </si>
  <si>
    <t xml:space="preserve">        地方政府向国际组织借款还本支出</t>
  </si>
  <si>
    <t xml:space="preserve">        地方政府其他一般债务收入</t>
  </si>
  <si>
    <t xml:space="preserve">        地方政府其他一般债务还本支出</t>
  </si>
  <si>
    <t>债务转贷收入</t>
  </si>
  <si>
    <t>债务转贷支出</t>
  </si>
  <si>
    <t xml:space="preserve">  地方政府一般债务转贷收入</t>
  </si>
  <si>
    <t xml:space="preserve">  地方政府一般债务转贷支出</t>
  </si>
  <si>
    <t xml:space="preserve">     地方政府一般债券转贷收入</t>
  </si>
  <si>
    <t xml:space="preserve">     地方政府一般债券转贷支出</t>
  </si>
  <si>
    <t xml:space="preserve">     地方政府向外国政府借款收入</t>
  </si>
  <si>
    <t xml:space="preserve">     地方政府向外国政府借款还本支出</t>
  </si>
  <si>
    <t xml:space="preserve">     地方政府向国际组织借款转贷收入</t>
  </si>
  <si>
    <t xml:space="preserve">     地方政府向国际组织借款还本支出</t>
  </si>
  <si>
    <t xml:space="preserve">     地方政府其他一般债务转贷收入</t>
  </si>
  <si>
    <t xml:space="preserve">     地方政府其他一般债务转贷支出</t>
  </si>
  <si>
    <t>国债转贷收入</t>
  </si>
  <si>
    <t>增设预算周转金</t>
  </si>
  <si>
    <t>国债转贷资金上年结余</t>
  </si>
  <si>
    <t>拨付国债转贷资金数</t>
  </si>
  <si>
    <t>国债转贷转补助</t>
  </si>
  <si>
    <t>国债转贷资金结余</t>
  </si>
  <si>
    <t>上年结余</t>
  </si>
  <si>
    <t>调入预算稳定调节基金</t>
  </si>
  <si>
    <t>补充预算稳定调节基金</t>
  </si>
  <si>
    <t xml:space="preserve">调入资金   </t>
  </si>
  <si>
    <t>调出资金</t>
  </si>
  <si>
    <t xml:space="preserve">待偿债置换一般债券结余 
</t>
  </si>
  <si>
    <t xml:space="preserve">  1.政府性基金预算调入</t>
  </si>
  <si>
    <t>年终结余</t>
  </si>
  <si>
    <t xml:space="preserve">  2.国有资本经营预算调入</t>
  </si>
  <si>
    <t>减:结转下年的支出</t>
  </si>
  <si>
    <t xml:space="preserve">  3.财政专户管理资金调入</t>
  </si>
  <si>
    <t>净结余</t>
  </si>
  <si>
    <t xml:space="preserve">  4.其他调入</t>
  </si>
  <si>
    <t>收  入  总  计</t>
  </si>
  <si>
    <t>支  出  总  计</t>
  </si>
  <si>
    <t>表1－4</t>
  </si>
  <si>
    <t xml:space="preserve"> </t>
  </si>
  <si>
    <r>
      <rPr>
        <sz val="20"/>
        <rFont val="方正小标宋简体"/>
        <charset val="134"/>
      </rPr>
      <t>彭阳县201</t>
    </r>
    <r>
      <rPr>
        <sz val="20"/>
        <rFont val="方正小标宋简体"/>
        <charset val="134"/>
      </rPr>
      <t>8</t>
    </r>
    <r>
      <rPr>
        <sz val="20"/>
        <rFont val="方正小标宋简体"/>
        <charset val="134"/>
      </rPr>
      <t>年政府性基金预算收支执行及平衡表</t>
    </r>
  </si>
  <si>
    <t>收      入</t>
  </si>
  <si>
    <t>支     出</t>
  </si>
  <si>
    <t>项    目</t>
  </si>
  <si>
    <r>
      <rPr>
        <b/>
        <sz val="11"/>
        <rFont val="宋体"/>
        <charset val="134"/>
      </rPr>
      <t>201</t>
    </r>
    <r>
      <rPr>
        <b/>
        <sz val="11"/>
        <rFont val="宋体"/>
        <charset val="134"/>
      </rPr>
      <t>7</t>
    </r>
    <r>
      <rPr>
        <b/>
        <sz val="11"/>
        <rFont val="宋体"/>
        <charset val="134"/>
      </rPr>
      <t>年完成数</t>
    </r>
  </si>
  <si>
    <r>
      <rPr>
        <b/>
        <sz val="11"/>
        <rFont val="宋体"/>
        <charset val="134"/>
      </rPr>
      <t>201</t>
    </r>
    <r>
      <rPr>
        <b/>
        <sz val="11"/>
        <rFont val="宋体"/>
        <charset val="134"/>
      </rPr>
      <t>8</t>
    </r>
    <r>
      <rPr>
        <b/>
        <sz val="11"/>
        <rFont val="宋体"/>
        <charset val="134"/>
      </rPr>
      <t>年完成数</t>
    </r>
  </si>
  <si>
    <t>同比增减（%）</t>
  </si>
  <si>
    <t>一、残疾人就业保障金收入</t>
  </si>
  <si>
    <t>一、教育</t>
  </si>
  <si>
    <t>二、农网还贷资金收入</t>
  </si>
  <si>
    <t xml:space="preserve">    地方教育附加安排的支出</t>
  </si>
  <si>
    <t>三、海南省高等级公路车辆通行附加费收入</t>
  </si>
  <si>
    <t xml:space="preserve">        农村中小学校舍建设</t>
  </si>
  <si>
    <t>四、港口建设费收入</t>
  </si>
  <si>
    <t xml:space="preserve">        农村中小学教学设施</t>
  </si>
  <si>
    <t>五、散装水泥专项资金收入</t>
  </si>
  <si>
    <t>二、文化体育与传媒支出</t>
  </si>
  <si>
    <t>六、新型墙体材料专项基金收入</t>
  </si>
  <si>
    <t xml:space="preserve">    文化事业建设费安排的支出</t>
  </si>
  <si>
    <t>七、旅游发展基金收入</t>
  </si>
  <si>
    <t xml:space="preserve">    国家电影事业发展专项资金支出</t>
  </si>
  <si>
    <t>八、新菜地开发建设基金收入</t>
  </si>
  <si>
    <t>三、社会保障和就业支出</t>
  </si>
  <si>
    <t>九、新增建设用地土地有偿使用费收入</t>
  </si>
  <si>
    <t xml:space="preserve">     大中型水库移民后期扶持基金支出</t>
  </si>
  <si>
    <t>十、南水北调工程基金收入</t>
  </si>
  <si>
    <t xml:space="preserve">    小型水库移民扶助基金支出</t>
  </si>
  <si>
    <t>十一、政府住房基金收入</t>
  </si>
  <si>
    <t xml:space="preserve">    残疾人就业保障金支出</t>
  </si>
  <si>
    <t>十二、城市公用事业附加收入</t>
  </si>
  <si>
    <t>四、节能环保支出</t>
  </si>
  <si>
    <t>十三、国有土地收益基金收入</t>
  </si>
  <si>
    <t xml:space="preserve">     可再生能源电价附加收入安排的支出</t>
  </si>
  <si>
    <t>十四、农业土地开发资金收入</t>
  </si>
  <si>
    <t xml:space="preserve">    废弃电器电子产品处理基金支出</t>
  </si>
  <si>
    <t>十五、国有土地使用权出让收入</t>
  </si>
  <si>
    <t>五、城乡社区支出</t>
  </si>
  <si>
    <t>十六、大中型水库库区基金收入</t>
  </si>
  <si>
    <t xml:space="preserve">    政府住房基金及对应专项债务收入安排的支出</t>
  </si>
  <si>
    <t>十七、彩票公益金收入</t>
  </si>
  <si>
    <t xml:space="preserve">    国有土地使用权出让收入及对应专项债务收入安排的支出</t>
  </si>
  <si>
    <t>十九、小型水库移民扶助基金收入</t>
  </si>
  <si>
    <t xml:space="preserve">    城市公用事业附加及对应专项债务收入安排的支出</t>
  </si>
  <si>
    <t>二十、国有重大水利工程建设基金收入</t>
  </si>
  <si>
    <t xml:space="preserve">    国有土地收益基金及对应专项债务收入安排的支出</t>
  </si>
  <si>
    <t>二十一、车辆通行费</t>
  </si>
  <si>
    <t xml:space="preserve">    农业土地开发资金及对应专项债务收入安排的支出</t>
  </si>
  <si>
    <t>二十二、无线电频率占用费</t>
  </si>
  <si>
    <t xml:space="preserve">     新增建设用地有偿使用费及对应专项债务收入安排的支出</t>
  </si>
  <si>
    <t>二十三、水土保持补偿费收入</t>
  </si>
  <si>
    <t xml:space="preserve">    城市基础设施配套费及对应专项债务收入安排的支出</t>
  </si>
  <si>
    <t>二十四、污水处理费收入</t>
  </si>
  <si>
    <t xml:space="preserve">    污水处理费及对应专项债务收入安排的支出</t>
  </si>
  <si>
    <t>二十五、彩票发行机构和彩票销售机构的业务费用</t>
  </si>
  <si>
    <t>六、农林水支出</t>
  </si>
  <si>
    <t>二十六、其他政府性基金收入</t>
  </si>
  <si>
    <t xml:space="preserve">    森林植被恢复费安排的支出</t>
  </si>
  <si>
    <t xml:space="preserve">    中央水利建设基金支出</t>
  </si>
  <si>
    <t>　</t>
  </si>
  <si>
    <t xml:space="preserve">    地方水利建设基金支出</t>
  </si>
  <si>
    <t xml:space="preserve">     新菜地开发建设基金及对应专项债务收入安排的支出</t>
  </si>
  <si>
    <t xml:space="preserve">     大中型水库库区基金及对应专项债务收入安排的支出</t>
  </si>
  <si>
    <t xml:space="preserve">    三峡水库库区基金支出</t>
  </si>
  <si>
    <t xml:space="preserve">    南水北调工程基金及对应专项债务收入安排的支出</t>
  </si>
  <si>
    <t xml:space="preserve">     国家重大水利工程建设基金及对应专项债务收入安排的支出</t>
  </si>
  <si>
    <t xml:space="preserve">    水土保持补偿费安排的支出</t>
  </si>
  <si>
    <t>七、交通运输支出</t>
  </si>
  <si>
    <t xml:space="preserve">    海南省高等级公路车辆通行附加费及对应专项债务收入安排的支出  </t>
  </si>
  <si>
    <t xml:space="preserve">    车辆通行费及对应专项债务收入安排的支出</t>
  </si>
  <si>
    <t xml:space="preserve">    港口建设费及对应专项债务收入安排的支出</t>
  </si>
  <si>
    <t xml:space="preserve">    铁路建设基金支出</t>
  </si>
  <si>
    <t xml:space="preserve">    船舶油污损害赔偿基金支出</t>
  </si>
  <si>
    <t xml:space="preserve">    民航发展基金支出</t>
  </si>
  <si>
    <t>八、资源勘探信息等支出</t>
  </si>
  <si>
    <t xml:space="preserve">     散装水泥专项资金及对应专项债务收入安排的支出</t>
  </si>
  <si>
    <t xml:space="preserve">      新型墙体材料专项基金及对应专项债务收入安排的支出 </t>
  </si>
  <si>
    <t xml:space="preserve">    农网还贷资金支出</t>
  </si>
  <si>
    <t xml:space="preserve">    电力改革预留资产变现收入安排的支出</t>
  </si>
  <si>
    <t>九、商业服务业等支出</t>
  </si>
  <si>
    <t xml:space="preserve">    旅游发展基金支出</t>
  </si>
  <si>
    <t>十、其他支出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</si>
  <si>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</si>
  <si>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</si>
  <si>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彩票公益金及对应专项债务收入安排的支出</t>
  </si>
  <si>
    <t>十一、债务付息支出</t>
  </si>
  <si>
    <t xml:space="preserve">    国有土地使用权出让债务付息支出</t>
  </si>
  <si>
    <t>收入合计</t>
  </si>
  <si>
    <t>支出合计</t>
  </si>
  <si>
    <t>转移性收入</t>
  </si>
  <si>
    <t>转移性支出</t>
  </si>
  <si>
    <t xml:space="preserve">    政府性基金转移收入</t>
  </si>
  <si>
    <t xml:space="preserve">    政府性基金转移支付</t>
  </si>
  <si>
    <t xml:space="preserve">    　政府性基金补助收入</t>
  </si>
  <si>
    <t xml:space="preserve">    　政府性基金补助支出</t>
  </si>
  <si>
    <t xml:space="preserve">    　政府性基金上解收入</t>
  </si>
  <si>
    <t xml:space="preserve">    　政府性基金上解支出</t>
  </si>
  <si>
    <t xml:space="preserve">    上年结余收入</t>
  </si>
  <si>
    <t xml:space="preserve">    调出资金</t>
  </si>
  <si>
    <t xml:space="preserve">    调入资金</t>
  </si>
  <si>
    <t xml:space="preserve">    年终结余</t>
  </si>
  <si>
    <t xml:space="preserve">    债务转贷收入</t>
  </si>
  <si>
    <t xml:space="preserve">    债务还本支出</t>
  </si>
  <si>
    <t>收入总计</t>
  </si>
  <si>
    <t>支出总计</t>
  </si>
  <si>
    <t>表1-5</t>
  </si>
  <si>
    <t>彭阳县2018年国有资本经营预算收支执行情况表</t>
  </si>
  <si>
    <t>收  入</t>
  </si>
  <si>
    <t>项          目</t>
  </si>
  <si>
    <t>金    额</t>
  </si>
  <si>
    <t>一、利润收入</t>
  </si>
  <si>
    <t>一、社会保障和就业支出</t>
  </si>
  <si>
    <t>二、股利、利息收入</t>
  </si>
  <si>
    <t>二、国有资本经营预算支出</t>
  </si>
  <si>
    <t>三、产权转让收入</t>
  </si>
  <si>
    <t>三、转移性支出</t>
  </si>
  <si>
    <t>四、清算收入</t>
  </si>
  <si>
    <t>五、其他国有资本经营预算收入</t>
  </si>
  <si>
    <t>国有资本经营预算收入合计</t>
  </si>
  <si>
    <t>国有资本经营预算支出合计</t>
  </si>
  <si>
    <t>表2－1</t>
  </si>
  <si>
    <r>
      <rPr>
        <sz val="20"/>
        <rFont val="方正小标宋简体"/>
        <charset val="134"/>
      </rPr>
      <t>彭阳县201</t>
    </r>
    <r>
      <rPr>
        <sz val="20"/>
        <rFont val="方正小标宋简体"/>
        <charset val="134"/>
      </rPr>
      <t>9</t>
    </r>
    <r>
      <rPr>
        <sz val="20"/>
        <rFont val="方正小标宋简体"/>
        <charset val="134"/>
      </rPr>
      <t>年一般公共预算收入（草案）表</t>
    </r>
  </si>
  <si>
    <r>
      <rPr>
        <sz val="12"/>
        <rFont val="宋体"/>
        <charset val="134"/>
      </rPr>
      <t xml:space="preserve">项 </t>
    </r>
    <r>
      <rPr>
        <b/>
        <sz val="11"/>
        <rFont val="宋体"/>
        <charset val="134"/>
      </rPr>
      <t xml:space="preserve">       </t>
    </r>
    <r>
      <rPr>
        <b/>
        <sz val="11"/>
        <rFont val="宋体"/>
        <charset val="134"/>
      </rPr>
      <t>目</t>
    </r>
  </si>
  <si>
    <r>
      <rPr>
        <sz val="12"/>
        <rFont val="宋体"/>
        <charset val="134"/>
      </rPr>
      <t>2018</t>
    </r>
    <r>
      <rPr>
        <sz val="11"/>
        <rFont val="宋体"/>
        <charset val="134"/>
      </rPr>
      <t>年完成数</t>
    </r>
  </si>
  <si>
    <r>
      <rPr>
        <sz val="12"/>
        <rFont val="宋体"/>
        <charset val="134"/>
      </rPr>
      <t>2019</t>
    </r>
    <r>
      <rPr>
        <sz val="11"/>
        <rFont val="宋体"/>
        <charset val="134"/>
      </rPr>
      <t>年预算数</t>
    </r>
  </si>
  <si>
    <r>
      <rPr>
        <sz val="12"/>
        <rFont val="宋体"/>
        <charset val="134"/>
      </rPr>
      <t>同比增减（</t>
    </r>
    <r>
      <rPr>
        <b/>
        <sz val="11"/>
        <rFont val="Times New Roman"/>
        <charset val="134"/>
      </rPr>
      <t>%</t>
    </r>
    <r>
      <rPr>
        <b/>
        <sz val="11"/>
        <rFont val="宋体"/>
        <charset val="134"/>
      </rPr>
      <t>）</t>
    </r>
  </si>
  <si>
    <r>
      <rPr>
        <sz val="12"/>
        <rFont val="宋体"/>
        <charset val="134"/>
      </rPr>
      <t xml:space="preserve">备 </t>
    </r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注</t>
    </r>
  </si>
  <si>
    <r>
      <rPr>
        <sz val="11"/>
        <rFont val="宋体"/>
        <charset val="134"/>
      </rPr>
      <t xml:space="preserve">合 </t>
    </r>
    <r>
      <rPr>
        <b/>
        <sz val="11"/>
        <rFont val="宋体"/>
        <charset val="134"/>
      </rPr>
      <t xml:space="preserve">     计</t>
    </r>
  </si>
  <si>
    <r>
      <rPr>
        <sz val="12"/>
        <rFont val="黑体"/>
        <charset val="134"/>
      </rPr>
      <t>表2</t>
    </r>
    <r>
      <rPr>
        <sz val="12"/>
        <rFont val="黑体"/>
        <charset val="134"/>
      </rPr>
      <t>-2</t>
    </r>
  </si>
  <si>
    <t>彭阳县2019年一般公共预算支出表</t>
  </si>
  <si>
    <t>上年决算（执行)数</t>
  </si>
  <si>
    <t>预算数</t>
  </si>
  <si>
    <t>预算数为决算（执行）数%</t>
  </si>
  <si>
    <t>一、一般公共服务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</si>
  <si>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</si>
  <si>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</si>
  <si>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</si>
  <si>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</si>
  <si>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</si>
  <si>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</si>
  <si>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</si>
  <si>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</si>
  <si>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</si>
  <si>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</si>
  <si>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</si>
  <si>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</si>
  <si>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</si>
  <si>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</si>
  <si>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</si>
  <si>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  专项服务</t>
  </si>
  <si>
    <t xml:space="preserve">      专项业务活动</t>
  </si>
  <si>
    <t xml:space="preserve">      政务公开审批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</si>
  <si>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</si>
  <si>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</si>
  <si>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</si>
  <si>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</si>
  <si>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</si>
  <si>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</si>
  <si>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</si>
  <si>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</si>
  <si>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应对气象变化管理事务</t>
  </si>
  <si>
    <t xml:space="preserve">      其他发展与改革事务支出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</si>
  <si>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</si>
  <si>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</si>
  <si>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</si>
  <si>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</si>
  <si>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</si>
  <si>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</si>
  <si>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</si>
  <si>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</si>
  <si>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</si>
  <si>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</si>
  <si>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</si>
  <si>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</si>
  <si>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  税务办案</t>
  </si>
  <si>
    <t xml:space="preserve">      税务登记证及发票管理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</si>
  <si>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</si>
  <si>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</si>
  <si>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</si>
  <si>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</si>
  <si>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  审计业务</t>
  </si>
  <si>
    <t xml:space="preserve">      审计管理</t>
  </si>
  <si>
    <t xml:space="preserve">      其他审计事务支出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</si>
  <si>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</si>
  <si>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</si>
  <si>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</si>
  <si>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</si>
  <si>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</si>
  <si>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检验免疫</t>
  </si>
  <si>
    <t xml:space="preserve">      其他海关事务支出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</si>
  <si>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</si>
  <si>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</si>
  <si>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</si>
  <si>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</si>
  <si>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其他人力资源事务支出</t>
  </si>
  <si>
    <t xml:space="preserve">      大案要案查处</t>
  </si>
  <si>
    <t xml:space="preserve">      派驻派出机构</t>
  </si>
  <si>
    <t xml:space="preserve">      中央巡视</t>
  </si>
  <si>
    <t xml:space="preserve">      其他纪检监察事务支出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</si>
  <si>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</si>
  <si>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</si>
  <si>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</si>
  <si>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</si>
  <si>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</si>
  <si>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</si>
  <si>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</si>
  <si>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</si>
  <si>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</si>
  <si>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专利执法</t>
  </si>
  <si>
    <t xml:space="preserve">      国际组织专项活动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</si>
  <si>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</si>
  <si>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</si>
  <si>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</si>
  <si>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</si>
  <si>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  民族工作专项</t>
  </si>
  <si>
    <t xml:space="preserve">    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</si>
  <si>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</si>
  <si>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</si>
  <si>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</si>
  <si>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</si>
  <si>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 xml:space="preserve">      档案馆</t>
  </si>
  <si>
    <t xml:space="preserve">      其他档案事务支出</t>
  </si>
  <si>
    <t xml:space="preserve">      其他民主党派及工商联事务支出</t>
  </si>
  <si>
    <t xml:space="preserve">      工会服务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</si>
  <si>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</si>
  <si>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</si>
  <si>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</si>
  <si>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</si>
  <si>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  公务员事务</t>
  </si>
  <si>
    <t xml:space="preserve">      其他组织事务支出</t>
  </si>
  <si>
    <t xml:space="preserve">      其他宣传事务支出</t>
  </si>
  <si>
    <t xml:space="preserve">      宗教事务</t>
  </si>
  <si>
    <t xml:space="preserve">      华侨事务</t>
  </si>
  <si>
    <t xml:space="preserve">      其他统战事务支出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</si>
  <si>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</si>
  <si>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</si>
  <si>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</si>
  <si>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</si>
  <si>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其他网信事务支出</t>
  </si>
  <si>
    <t xml:space="preserve">    市场监督管理事务</t>
  </si>
  <si>
    <t xml:space="preserve">      市场监督管理专项</t>
  </si>
  <si>
    <t xml:space="preserve">      市场监督执法</t>
  </si>
  <si>
    <t xml:space="preserve">      消费者权益保护</t>
  </si>
  <si>
    <t xml:space="preserve">      价格监督检查</t>
  </si>
  <si>
    <t xml:space="preserve">      市场监督管理技术支持</t>
  </si>
  <si>
    <t xml:space="preserve">      认证认可监督管理</t>
  </si>
  <si>
    <t xml:space="preserve">      标准化管理</t>
  </si>
  <si>
    <t xml:space="preserve">      药品事务</t>
  </si>
  <si>
    <t xml:space="preserve">      医疗器械事务</t>
  </si>
  <si>
    <t xml:space="preserve">      化妆品事务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</si>
  <si>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</si>
  <si>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</si>
  <si>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</si>
  <si>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</si>
  <si>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 xml:space="preserve">    其他外交支出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</si>
  <si>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</si>
  <si>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</si>
  <si>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</si>
  <si>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</si>
  <si>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</si>
  <si>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</si>
  <si>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</si>
  <si>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</si>
  <si>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</si>
  <si>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</si>
  <si>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</si>
  <si>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</si>
  <si>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</si>
  <si>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  执法办案</t>
  </si>
  <si>
    <t xml:space="preserve">      特别业务</t>
  </si>
  <si>
    <t xml:space="preserve">      其他公安支出</t>
  </si>
  <si>
    <t xml:space="preserve">      安全业务</t>
  </si>
  <si>
    <t xml:space="preserve">      其他国家安全支出</t>
  </si>
  <si>
    <t xml:space="preserve">      “两房”建设</t>
  </si>
  <si>
    <t xml:space="preserve">      检查监督</t>
  </si>
  <si>
    <t xml:space="preserve">      其他检察支出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</si>
  <si>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</si>
  <si>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</si>
  <si>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</si>
  <si>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</si>
  <si>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</si>
  <si>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</si>
  <si>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</si>
  <si>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</si>
  <si>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国家统一法律职业资格考试</t>
  </si>
  <si>
    <t xml:space="preserve">      仲裁</t>
  </si>
  <si>
    <t xml:space="preserve">      社区矫正</t>
  </si>
  <si>
    <t xml:space="preserve">      司法鉴定</t>
  </si>
  <si>
    <t xml:space="preserve">      法制建设</t>
  </si>
  <si>
    <t xml:space="preserve">      其他司法支出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</si>
  <si>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</si>
  <si>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</si>
  <si>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</si>
  <si>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</si>
  <si>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</si>
  <si>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</si>
  <si>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</si>
  <si>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</si>
  <si>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  保密技术</t>
  </si>
  <si>
    <t xml:space="preserve">      保密管理</t>
  </si>
  <si>
    <t xml:space="preserve">      其他国家保密支出</t>
  </si>
  <si>
    <t xml:space="preserve">      缉私业务</t>
  </si>
  <si>
    <t xml:space="preserve">      其他缉私警察支出</t>
  </si>
  <si>
    <t xml:space="preserve">    其他公共安全支出</t>
  </si>
  <si>
    <t xml:space="preserve">      其他公共安全支出</t>
  </si>
  <si>
    <t xml:space="preserve">      其他教育管理事务支出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</si>
  <si>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</si>
  <si>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</si>
  <si>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</si>
  <si>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</si>
  <si>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</si>
  <si>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</si>
  <si>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</si>
  <si>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</si>
  <si>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 xml:space="preserve">      初等职业教育</t>
  </si>
  <si>
    <t xml:space="preserve">      中专教育</t>
  </si>
  <si>
    <t xml:space="preserve">      技校教育</t>
  </si>
  <si>
    <t xml:space="preserve">      职业高中教育</t>
  </si>
  <si>
    <t xml:space="preserve">      高等职业教育</t>
  </si>
  <si>
    <t xml:space="preserve">      其他职业教育支出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</si>
  <si>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</si>
  <si>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</si>
  <si>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</si>
  <si>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</si>
  <si>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</si>
  <si>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  广播电视学校</t>
  </si>
  <si>
    <t xml:space="preserve">      教育电视台</t>
  </si>
  <si>
    <t xml:space="preserve">      其他广播电视教育支出</t>
  </si>
  <si>
    <t xml:space="preserve">      出国留学教育</t>
  </si>
  <si>
    <t xml:space="preserve">      来华留学教育</t>
  </si>
  <si>
    <t xml:space="preserve">      其他留学教育支出</t>
  </si>
  <si>
    <t xml:space="preserve">      特殊学校教育</t>
  </si>
  <si>
    <t xml:space="preserve">      工读学校教育</t>
  </si>
  <si>
    <t xml:space="preserve">      其他特殊教育支出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</si>
  <si>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</si>
  <si>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</si>
  <si>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</si>
  <si>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</si>
  <si>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</si>
  <si>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</si>
  <si>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</si>
  <si>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</si>
  <si>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</si>
  <si>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</si>
  <si>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</si>
  <si>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</si>
  <si>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 xml:space="preserve">      其他科学技术管理事务支出</t>
  </si>
  <si>
    <t xml:space="preserve">      机构运行</t>
  </si>
  <si>
    <t xml:space="preserve">      重点基础研究规划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</si>
  <si>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</si>
  <si>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</si>
  <si>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</si>
  <si>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</si>
  <si>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</si>
  <si>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</si>
  <si>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</si>
  <si>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</si>
  <si>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</si>
  <si>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</si>
  <si>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  应用技术研究与开发</t>
  </si>
  <si>
    <t xml:space="preserve">      产业技术研究与开发</t>
  </si>
  <si>
    <t xml:space="preserve">      科技成果转化与扩散</t>
  </si>
  <si>
    <t xml:space="preserve">      其他技术研究与开发支出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</si>
  <si>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</si>
  <si>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</si>
  <si>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</si>
  <si>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</si>
  <si>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</si>
  <si>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</si>
  <si>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</si>
  <si>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</si>
  <si>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</si>
  <si>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</si>
  <si>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</si>
  <si>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</si>
  <si>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</si>
  <si>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</si>
  <si>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</si>
  <si>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  科技重大专项</t>
  </si>
  <si>
    <t xml:space="preserve">      重点研发计划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</si>
  <si>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</si>
  <si>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</si>
  <si>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</si>
  <si>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</si>
  <si>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</si>
  <si>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七、文化旅游体育与传媒支出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</si>
  <si>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</si>
  <si>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</si>
  <si>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</si>
  <si>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</si>
  <si>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</si>
  <si>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</si>
  <si>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</si>
  <si>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</si>
  <si>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</si>
  <si>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</si>
  <si>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</si>
  <si>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旅游行业业务管理</t>
  </si>
  <si>
    <t xml:space="preserve">      其他文化和旅游支出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</si>
  <si>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</si>
  <si>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</si>
  <si>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</si>
  <si>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</si>
  <si>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</si>
  <si>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</si>
  <si>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</si>
  <si>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</si>
  <si>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</si>
  <si>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</si>
  <si>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</si>
  <si>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</si>
  <si>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一般行政管理实务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</si>
  <si>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</si>
  <si>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</si>
  <si>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</si>
  <si>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</si>
  <si>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</si>
  <si>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</si>
  <si>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广播</t>
  </si>
  <si>
    <t xml:space="preserve">      电视</t>
  </si>
  <si>
    <t xml:space="preserve">      其他广播电视支出</t>
  </si>
  <si>
    <t xml:space="preserve">    其他文化体育与传媒支出</t>
  </si>
  <si>
    <t xml:space="preserve">      宣传文化发展专项支出</t>
  </si>
  <si>
    <t xml:space="preserve">      文化产业发展专项支出</t>
  </si>
  <si>
    <t xml:space="preserve">      其他文化体育与传媒支出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</si>
  <si>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</si>
  <si>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</si>
  <si>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</si>
  <si>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</si>
  <si>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</si>
  <si>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</si>
  <si>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</si>
  <si>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</si>
  <si>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</si>
  <si>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  民间组织管理</t>
  </si>
  <si>
    <t xml:space="preserve">      行政区划和地名管理</t>
  </si>
  <si>
    <t xml:space="preserve">      基层政权和社区建设</t>
  </si>
  <si>
    <t xml:space="preserve">      其他民政管理事务支出</t>
  </si>
  <si>
    <t xml:space="preserve">      用一般公共预算补充基金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</si>
  <si>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</si>
  <si>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</si>
  <si>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</si>
  <si>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</si>
  <si>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</si>
  <si>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</si>
  <si>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</si>
  <si>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其他行政事业单位离退休支出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</si>
  <si>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</si>
  <si>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</si>
  <si>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</si>
  <si>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</si>
  <si>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</si>
  <si>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</si>
  <si>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</si>
  <si>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</si>
  <si>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</si>
  <si>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</si>
  <si>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</si>
  <si>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其他就业补助支出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</si>
  <si>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</si>
  <si>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</si>
  <si>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</si>
  <si>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</si>
  <si>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</si>
  <si>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</si>
  <si>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</si>
  <si>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</si>
  <si>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</si>
  <si>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</si>
  <si>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</si>
  <si>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</si>
  <si>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</si>
  <si>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  儿童福利</t>
  </si>
  <si>
    <t xml:space="preserve">      老年福利</t>
  </si>
  <si>
    <t xml:space="preserve">      假肢矫形</t>
  </si>
  <si>
    <t xml:space="preserve">      殡葬</t>
  </si>
  <si>
    <t xml:space="preserve">      社会福利事业单位</t>
  </si>
  <si>
    <t xml:space="preserve">      其他社会福利支出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</si>
  <si>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</si>
  <si>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</si>
  <si>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</si>
  <si>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</si>
  <si>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</si>
  <si>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  其他红十字事业支出</t>
  </si>
  <si>
    <t xml:space="preserve">      城市最低生活保障金支出</t>
  </si>
  <si>
    <t xml:space="preserve">      农村最低生活保障金支出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</si>
  <si>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</si>
  <si>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</si>
  <si>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</si>
  <si>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</si>
  <si>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</si>
  <si>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  交强险增值税补助基金支出</t>
  </si>
  <si>
    <t xml:space="preserve">      交强险罚款收入补助基金支出</t>
  </si>
  <si>
    <t xml:space="preserve">      其他城市生活救助</t>
  </si>
  <si>
    <t xml:space="preserve">      其他农村生活救助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</si>
  <si>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</si>
  <si>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</si>
  <si>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</si>
  <si>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  财政对失业保险基金的补助</t>
  </si>
  <si>
    <t xml:space="preserve">      财政对工伤保险基金的补助</t>
  </si>
  <si>
    <t xml:space="preserve">      财政对生育保险基金的补助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</si>
  <si>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</si>
  <si>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</si>
  <si>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</si>
  <si>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部队供应</t>
  </si>
  <si>
    <t xml:space="preserve">      其他退役军人事务管理支出</t>
  </si>
  <si>
    <t xml:space="preserve">    其他社会保障和就业支出</t>
  </si>
  <si>
    <t>九、卫生健康支出</t>
  </si>
  <si>
    <t xml:space="preserve">    卫生健康管理事务</t>
  </si>
  <si>
    <t xml:space="preserve">      其他卫生健康管理事务支出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</si>
  <si>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</si>
  <si>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</si>
  <si>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</si>
  <si>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</si>
  <si>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</si>
  <si>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妇产医院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</si>
  <si>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</si>
  <si>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</si>
  <si>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</si>
  <si>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</si>
  <si>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</si>
  <si>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其他公立医院支出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</si>
  <si>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</si>
  <si>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</si>
  <si>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</si>
  <si>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</si>
  <si>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</si>
  <si>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</si>
  <si>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</si>
  <si>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</si>
  <si>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</si>
  <si>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</si>
  <si>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</si>
  <si>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</si>
  <si>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</si>
  <si>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其他公共卫生支出</t>
  </si>
  <si>
    <t xml:space="preserve">      中医（民族医）药专项</t>
  </si>
  <si>
    <t xml:space="preserve">      其他中医药支出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</si>
  <si>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</si>
  <si>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</si>
  <si>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</si>
  <si>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</si>
  <si>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</si>
  <si>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</si>
  <si>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</si>
  <si>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</si>
  <si>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</si>
  <si>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</si>
  <si>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  城乡医疗救助</t>
  </si>
  <si>
    <t xml:space="preserve">      疾病应急救助</t>
  </si>
  <si>
    <t xml:space="preserve">      其他医疗救助支出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</si>
  <si>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</si>
  <si>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</si>
  <si>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</si>
  <si>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</si>
  <si>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</si>
  <si>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</si>
  <si>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老龄卫生健康服务</t>
  </si>
  <si>
    <t xml:space="preserve">      老龄卫生健康服务</t>
  </si>
  <si>
    <t xml:space="preserve">    其他卫生健康支出</t>
  </si>
  <si>
    <t xml:space="preserve">      其他卫生健康支出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</si>
  <si>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</si>
  <si>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</si>
  <si>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</si>
  <si>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</si>
  <si>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其他环境保护管理事务支出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</si>
  <si>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</si>
  <si>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</si>
  <si>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</si>
  <si>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</si>
  <si>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</si>
  <si>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</si>
  <si>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</si>
  <si>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</si>
  <si>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</si>
  <si>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其他污染防治支出</t>
  </si>
  <si>
    <t xml:space="preserve">      生态保护</t>
  </si>
  <si>
    <t xml:space="preserve">      农村环境保护</t>
  </si>
  <si>
    <t xml:space="preserve">      自然保护区</t>
  </si>
  <si>
    <t xml:space="preserve">      生物及物种资源保护</t>
  </si>
  <si>
    <t xml:space="preserve">      其他自然生态保护支出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</si>
  <si>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</si>
  <si>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</si>
  <si>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</si>
  <si>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</si>
  <si>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</si>
  <si>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</si>
  <si>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</si>
  <si>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</si>
  <si>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</si>
  <si>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</si>
  <si>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其他退耕还林支出</t>
  </si>
  <si>
    <t xml:space="preserve">      京津风沙源治理工程建设</t>
  </si>
  <si>
    <t xml:space="preserve">      其他风沙荒漠治理支出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</si>
  <si>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</si>
  <si>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</si>
  <si>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</si>
  <si>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</si>
  <si>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</si>
  <si>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</si>
  <si>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</si>
  <si>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</si>
  <si>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</si>
  <si>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</si>
  <si>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</si>
  <si>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</si>
  <si>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</si>
  <si>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</si>
  <si>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</si>
  <si>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</si>
  <si>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</si>
  <si>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</si>
  <si>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</si>
  <si>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</si>
  <si>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</si>
  <si>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 xml:space="preserve">      城乡社区管理事务</t>
  </si>
  <si>
    <t xml:space="preserve">        行政运行</t>
  </si>
  <si>
    <t xml:space="preserve">        一般行政管理事务</t>
  </si>
  <si>
    <t xml:space="preserve">        机关服务</t>
  </si>
  <si>
    <t xml:space="preserve">        城管执法</t>
  </si>
  <si>
    <t xml:space="preserve">        工程建设国家标准规范编制与监管</t>
  </si>
  <si>
    <t xml:space="preserve">        工程建设管理</t>
  </si>
  <si>
    <t xml:space="preserve">        市政公用行业市场监管</t>
  </si>
  <si>
    <t xml:space="preserve">        住宅建设与房地产市场监管</t>
  </si>
  <si>
    <t xml:space="preserve">        执业资格注册、资质审查</t>
  </si>
  <si>
    <t xml:space="preserve">        其他城乡社区管理事务支出</t>
  </si>
  <si>
    <t xml:space="preserve">      城乡社区规划与管理</t>
  </si>
  <si>
    <t xml:space="preserve">      城乡社区公共设施</t>
  </si>
  <si>
    <t xml:space="preserve">        小城镇基础设施建设</t>
  </si>
  <si>
    <t xml:space="preserve">        其他城乡社区公共设施支出</t>
  </si>
  <si>
    <t xml:space="preserve">      城乡社区环境卫生</t>
  </si>
  <si>
    <t xml:space="preserve">      建设市场管理与监督</t>
  </si>
  <si>
    <t xml:space="preserve">      其他城乡社区支出</t>
  </si>
  <si>
    <t xml:space="preserve">      农业</t>
  </si>
  <si>
    <t xml:space="preserve">        事业运行</t>
  </si>
  <si>
    <t xml:space="preserve">        农垦运行</t>
  </si>
  <si>
    <t xml:space="preserve">        科技转化与推广服务</t>
  </si>
  <si>
    <t xml:space="preserve">        病虫害控制</t>
  </si>
  <si>
    <t xml:space="preserve">        农产品质量安全</t>
  </si>
  <si>
    <t xml:space="preserve">        执法监管</t>
  </si>
  <si>
    <t xml:space="preserve">        统计监测与信息服务</t>
  </si>
  <si>
    <t xml:space="preserve">        农业行业业务管理</t>
  </si>
  <si>
    <t xml:space="preserve">        对外交流与合作</t>
  </si>
  <si>
    <t xml:space="preserve">        防灾救灾</t>
  </si>
  <si>
    <t xml:space="preserve">        稳定农民收入补贴</t>
  </si>
  <si>
    <t xml:space="preserve">        农业结构调整补贴</t>
  </si>
  <si>
    <t xml:space="preserve">        农业生产支持补贴</t>
  </si>
  <si>
    <t xml:space="preserve">        农业组织化与产业化经营</t>
  </si>
  <si>
    <t xml:space="preserve">        农产品加工与促销</t>
  </si>
  <si>
    <t xml:space="preserve">        农村公益事业</t>
  </si>
  <si>
    <t xml:space="preserve">        农业资源保护修复与利用</t>
  </si>
  <si>
    <t xml:space="preserve">        农村道路建设</t>
  </si>
  <si>
    <t xml:space="preserve">        成品油价格改革对渔业的补贴</t>
  </si>
  <si>
    <t xml:space="preserve">        对高校毕业生到基层任职补助</t>
  </si>
  <si>
    <t xml:space="preserve">        其他农业支出</t>
  </si>
  <si>
    <t xml:space="preserve">      林业和草原</t>
  </si>
  <si>
    <t xml:space="preserve">        事业机构</t>
  </si>
  <si>
    <t xml:space="preserve">        森林培育</t>
  </si>
  <si>
    <t xml:space="preserve">        技术推广与转化</t>
  </si>
  <si>
    <t xml:space="preserve">        森林资源管理</t>
  </si>
  <si>
    <t xml:space="preserve">        森林生态效益补偿</t>
  </si>
  <si>
    <t xml:space="preserve">        自然保护区等管理</t>
  </si>
  <si>
    <t xml:space="preserve">        动植物保护</t>
  </si>
  <si>
    <t xml:space="preserve">        湿地保护</t>
  </si>
  <si>
    <t xml:space="preserve">        执法与监督</t>
  </si>
  <si>
    <t xml:space="preserve">        防沙治沙</t>
  </si>
  <si>
    <t xml:space="preserve">        对外合作与交流</t>
  </si>
  <si>
    <t xml:space="preserve">        产业化管理</t>
  </si>
  <si>
    <t xml:space="preserve">        信息管理</t>
  </si>
  <si>
    <t xml:space="preserve">        林区公共支出</t>
  </si>
  <si>
    <t xml:space="preserve">        贷款贴息</t>
  </si>
  <si>
    <t xml:space="preserve">        成品油价格改革对林业的补贴</t>
  </si>
  <si>
    <t xml:space="preserve">        防灾减灾</t>
  </si>
  <si>
    <t xml:space="preserve">        国家公园</t>
  </si>
  <si>
    <t xml:space="preserve">        草原管理</t>
  </si>
  <si>
    <t xml:space="preserve">        行业业务管理</t>
  </si>
  <si>
    <t xml:space="preserve">        其他林业和草原支出</t>
  </si>
  <si>
    <t xml:space="preserve">      水利</t>
  </si>
  <si>
    <t xml:space="preserve">        水利行业业务管理</t>
  </si>
  <si>
    <t xml:space="preserve">        水利工程建设</t>
  </si>
  <si>
    <t xml:space="preserve">        水利工程运行与维护</t>
  </si>
  <si>
    <t xml:space="preserve">        长江黄河等流域管理</t>
  </si>
  <si>
    <t xml:space="preserve">        水利前期工作</t>
  </si>
  <si>
    <t xml:space="preserve">        水利执法监督</t>
  </si>
  <si>
    <t xml:space="preserve">        水土保持</t>
  </si>
  <si>
    <t xml:space="preserve">        水资源节约管理与保护</t>
  </si>
  <si>
    <t xml:space="preserve">        水质监测</t>
  </si>
  <si>
    <t xml:space="preserve">        水文测报</t>
  </si>
  <si>
    <t xml:space="preserve">        防汛</t>
  </si>
  <si>
    <t xml:space="preserve">        抗旱</t>
  </si>
  <si>
    <t xml:space="preserve">        农田水利</t>
  </si>
  <si>
    <t xml:space="preserve">        水利技术推广</t>
  </si>
  <si>
    <t xml:space="preserve">        国际河流治理与管理</t>
  </si>
  <si>
    <t xml:space="preserve">        江河湖库水系综合整治</t>
  </si>
  <si>
    <t xml:space="preserve">        大中型水库移民后期扶持专项支出</t>
  </si>
  <si>
    <t xml:space="preserve">        水利安全监督</t>
  </si>
  <si>
    <t xml:space="preserve">        水利建设移民支出</t>
  </si>
  <si>
    <t xml:space="preserve">        农村人畜饮水</t>
  </si>
  <si>
    <t xml:space="preserve">        其他水利支出</t>
  </si>
  <si>
    <t xml:space="preserve">      南水北调</t>
  </si>
  <si>
    <t xml:space="preserve">        南水北调工程建设</t>
  </si>
  <si>
    <t xml:space="preserve">        政策研究与信息管理</t>
  </si>
  <si>
    <t xml:space="preserve">        工程稽查</t>
  </si>
  <si>
    <t xml:space="preserve">        前期工作</t>
  </si>
  <si>
    <t xml:space="preserve">        南水北调技术推广</t>
  </si>
  <si>
    <t xml:space="preserve">        环境、移民及水资源管理与保护</t>
  </si>
  <si>
    <t xml:space="preserve">        其他南水北调支出</t>
  </si>
  <si>
    <t xml:space="preserve">      扶贫</t>
  </si>
  <si>
    <t xml:space="preserve">        农村基础设施建设</t>
  </si>
  <si>
    <t xml:space="preserve">        生产发展</t>
  </si>
  <si>
    <t xml:space="preserve">        社会发展</t>
  </si>
  <si>
    <t xml:space="preserve">        扶贫贷款奖补和贴息</t>
  </si>
  <si>
    <t xml:space="preserve">       “三西”农业建设专项补助</t>
  </si>
  <si>
    <t xml:space="preserve">        扶贫事业机构</t>
  </si>
  <si>
    <t xml:space="preserve">        其他扶贫支出</t>
  </si>
  <si>
    <t xml:space="preserve">      农业综合开发</t>
  </si>
  <si>
    <t xml:space="preserve">        机构运行</t>
  </si>
  <si>
    <t xml:space="preserve">        土地治理</t>
  </si>
  <si>
    <t xml:space="preserve">        产业化发展</t>
  </si>
  <si>
    <t xml:space="preserve">        创新示范</t>
  </si>
  <si>
    <t xml:space="preserve">        其他农业综合开发支出</t>
  </si>
  <si>
    <t xml:space="preserve">      农村综合改革</t>
  </si>
  <si>
    <t xml:space="preserve">        对村级一事一议的补助</t>
  </si>
  <si>
    <t xml:space="preserve">        国有农场办社会职能改革补助</t>
  </si>
  <si>
    <t xml:space="preserve">        对村民委员会和村党支部的补助</t>
  </si>
  <si>
    <t xml:space="preserve">        对村集体经济组织的补助</t>
  </si>
  <si>
    <t xml:space="preserve">        农村综合改革示范试点补助</t>
  </si>
  <si>
    <t xml:space="preserve">        其他农村综合改革支出</t>
  </si>
  <si>
    <t xml:space="preserve">      普惠金融发展支出</t>
  </si>
  <si>
    <t xml:space="preserve">        支持农村金融机构</t>
  </si>
  <si>
    <t xml:space="preserve">        涉农贷款增量奖励</t>
  </si>
  <si>
    <t xml:space="preserve">        农业保险保费补贴</t>
  </si>
  <si>
    <t xml:space="preserve">        创业担保贷款贴息</t>
  </si>
  <si>
    <t xml:space="preserve">        补充创业担保贷款基金</t>
  </si>
  <si>
    <t xml:space="preserve">        其他普惠金融发展支出</t>
  </si>
  <si>
    <t xml:space="preserve">      目标价格补贴</t>
  </si>
  <si>
    <t xml:space="preserve">        棉花目标价格补贴</t>
  </si>
  <si>
    <t xml:space="preserve">        其他目标价格补贴</t>
  </si>
  <si>
    <t xml:space="preserve">      其他农林水支出</t>
  </si>
  <si>
    <t xml:space="preserve">        化解其他公益性乡村债务支出</t>
  </si>
  <si>
    <t xml:space="preserve">        其他农林水支出</t>
  </si>
  <si>
    <t xml:space="preserve">      公路水路运输</t>
  </si>
  <si>
    <t xml:space="preserve">        公路建设</t>
  </si>
  <si>
    <t xml:space="preserve">        公路养护</t>
  </si>
  <si>
    <t xml:space="preserve">        交通运输信息化建设</t>
  </si>
  <si>
    <t xml:space="preserve">        公路和运输安全</t>
  </si>
  <si>
    <t xml:space="preserve">        公路还贷专项</t>
  </si>
  <si>
    <t xml:space="preserve">        公路运输管理</t>
  </si>
  <si>
    <t xml:space="preserve">        公路和运输技术标准化建设</t>
  </si>
  <si>
    <t xml:space="preserve">        港口设施</t>
  </si>
  <si>
    <t xml:space="preserve">        航道维护</t>
  </si>
  <si>
    <t xml:space="preserve">        船舶检验</t>
  </si>
  <si>
    <t xml:space="preserve">        救助打捞</t>
  </si>
  <si>
    <t xml:space="preserve">        内河运输</t>
  </si>
  <si>
    <t xml:space="preserve">        远洋运输</t>
  </si>
  <si>
    <t xml:space="preserve">        海事管理</t>
  </si>
  <si>
    <t xml:space="preserve">        航标事业发展支出</t>
  </si>
  <si>
    <t xml:space="preserve">        水路运输管理支出</t>
  </si>
  <si>
    <t xml:space="preserve">        口岸建设</t>
  </si>
  <si>
    <t xml:space="preserve">        取消政府还贷二级公路收费专项支出</t>
  </si>
  <si>
    <t xml:space="preserve">        其他公路水路运输支出</t>
  </si>
  <si>
    <t xml:space="preserve">      铁路运输</t>
  </si>
  <si>
    <t xml:space="preserve">        铁路路网建设</t>
  </si>
  <si>
    <t xml:space="preserve">        铁路还贷专项</t>
  </si>
  <si>
    <t xml:space="preserve">        铁路安全</t>
  </si>
  <si>
    <t xml:space="preserve">        铁路专项运输</t>
  </si>
  <si>
    <t xml:space="preserve">        行业监管</t>
  </si>
  <si>
    <t xml:space="preserve">        其他铁路运输支出</t>
  </si>
  <si>
    <t xml:space="preserve">      民用航空运输</t>
  </si>
  <si>
    <t xml:space="preserve">        机场建设</t>
  </si>
  <si>
    <t xml:space="preserve">        空管系统建设</t>
  </si>
  <si>
    <t xml:space="preserve">        民航还贷专项支出</t>
  </si>
  <si>
    <t xml:space="preserve">        民用航空安全</t>
  </si>
  <si>
    <t xml:space="preserve">        民航专项运输</t>
  </si>
  <si>
    <t xml:space="preserve">        其他民用航空运输支出</t>
  </si>
  <si>
    <t xml:space="preserve">      成品油价格改革对交通运输的补贴</t>
  </si>
  <si>
    <t xml:space="preserve">        对城市公交的补贴</t>
  </si>
  <si>
    <t xml:space="preserve">        对农村道路客运的补贴</t>
  </si>
  <si>
    <t xml:space="preserve">        对出租车的补贴</t>
  </si>
  <si>
    <t xml:space="preserve">        成品油价格改革补贴其他支出</t>
  </si>
  <si>
    <t xml:space="preserve">      邮政业支出</t>
  </si>
  <si>
    <t xml:space="preserve">        邮政普遍服务与特殊服务</t>
  </si>
  <si>
    <t xml:space="preserve">        其他邮政业支出</t>
  </si>
  <si>
    <t xml:space="preserve">      车辆购置税支出</t>
  </si>
  <si>
    <t xml:space="preserve">        车辆购置税用于公路等基础设施建设支出</t>
  </si>
  <si>
    <t xml:space="preserve">        车辆购置税用于农村公路建设支出</t>
  </si>
  <si>
    <t xml:space="preserve">        车辆购置税用于老旧汽车报废更新补贴</t>
  </si>
  <si>
    <t xml:space="preserve">        车辆购置税其他支出</t>
  </si>
  <si>
    <t xml:space="preserve">      其他交通运输支出</t>
  </si>
  <si>
    <t xml:space="preserve">        公共交通运营补助</t>
  </si>
  <si>
    <t xml:space="preserve">        其他交通运输支出</t>
  </si>
  <si>
    <t xml:space="preserve">      资源勘探开发</t>
  </si>
  <si>
    <t xml:space="preserve">        煤炭勘探开采和洗选</t>
  </si>
  <si>
    <t xml:space="preserve">        石油和天然气勘探开采</t>
  </si>
  <si>
    <t xml:space="preserve">        黑色金属矿勘探和采选</t>
  </si>
  <si>
    <t xml:space="preserve">        有色金属矿勘探和采选</t>
  </si>
  <si>
    <t xml:space="preserve">        非金属矿勘探和采选</t>
  </si>
  <si>
    <t xml:space="preserve">        其他资源勘探业支出</t>
  </si>
  <si>
    <t xml:space="preserve">      制造业</t>
  </si>
  <si>
    <t xml:space="preserve">        纺织业</t>
  </si>
  <si>
    <t xml:space="preserve">        医药制造业</t>
  </si>
  <si>
    <t xml:space="preserve">        非金属矿物制品业</t>
  </si>
  <si>
    <t xml:space="preserve">        通信设备、计算机及其他电子设备制造业</t>
  </si>
  <si>
    <t xml:space="preserve">        交通运输设备制造业</t>
  </si>
  <si>
    <t xml:space="preserve">        电气机械及器材制造业</t>
  </si>
  <si>
    <t xml:space="preserve">        工艺品及其他制造业</t>
  </si>
  <si>
    <t xml:space="preserve">        石油加工、炼焦及核燃料加工业</t>
  </si>
  <si>
    <t xml:space="preserve">        化学原料及化学制品制造业</t>
  </si>
  <si>
    <t xml:space="preserve">        黑色金属冶炼及压延加工业</t>
  </si>
  <si>
    <t xml:space="preserve">        有色金属冶炼及压延加工业</t>
  </si>
  <si>
    <t xml:space="preserve">        其他制造业支出</t>
  </si>
  <si>
    <t xml:space="preserve">      建筑业</t>
  </si>
  <si>
    <t xml:space="preserve">        其他建筑业支出</t>
  </si>
  <si>
    <t xml:space="preserve">      工业和信息产业监管</t>
  </si>
  <si>
    <t xml:space="preserve">        战备应急</t>
  </si>
  <si>
    <t xml:space="preserve">        信息安全建设</t>
  </si>
  <si>
    <t xml:space="preserve">        专用通信</t>
  </si>
  <si>
    <t xml:space="preserve">        无线电监管</t>
  </si>
  <si>
    <t xml:space="preserve">        工业和信息产业战略研究与标准制定</t>
  </si>
  <si>
    <t xml:space="preserve">        工业和信息产业支持</t>
  </si>
  <si>
    <t xml:space="preserve">        电子专项工程</t>
  </si>
  <si>
    <t xml:space="preserve">        技术基础研究</t>
  </si>
  <si>
    <t xml:space="preserve">        其他工业和信息产业监管支出</t>
  </si>
  <si>
    <t xml:space="preserve">      国有资产监管</t>
  </si>
  <si>
    <t xml:space="preserve">        国有企业监事会专项</t>
  </si>
  <si>
    <t xml:space="preserve">        中央企业专项管理</t>
  </si>
  <si>
    <t xml:space="preserve">        其他国有资产监管支出</t>
  </si>
  <si>
    <t xml:space="preserve">      支持中小企业发展和管理支出</t>
  </si>
  <si>
    <t xml:space="preserve">        科技型中小企业技术创新基金</t>
  </si>
  <si>
    <t xml:space="preserve">        中小企业发展专项</t>
  </si>
  <si>
    <t xml:space="preserve">        其他支持中小企业发展和管理支出</t>
  </si>
  <si>
    <t xml:space="preserve">      其他资源勘探信息等支出</t>
  </si>
  <si>
    <t xml:space="preserve">        黄金事务</t>
  </si>
  <si>
    <t xml:space="preserve">        技术改造支出</t>
  </si>
  <si>
    <t xml:space="preserve">        中药材扶持资金支出</t>
  </si>
  <si>
    <t xml:space="preserve">        重点产业振兴和技术改造项目贷款贴息</t>
  </si>
  <si>
    <t xml:space="preserve">        其他资源勘探信息等支出</t>
  </si>
  <si>
    <t xml:space="preserve">      商业流通事务</t>
  </si>
  <si>
    <t xml:space="preserve">        食品流通安全补贴</t>
  </si>
  <si>
    <t xml:space="preserve">        市场监测及信息管理</t>
  </si>
  <si>
    <t xml:space="preserve">        民贸企业补贴</t>
  </si>
  <si>
    <t xml:space="preserve">        民贸民品贷款贴息</t>
  </si>
  <si>
    <t xml:space="preserve">        其他商业流通事务支出</t>
  </si>
  <si>
    <t xml:space="preserve">      涉外发展服务支出</t>
  </si>
  <si>
    <t xml:space="preserve">        外商投资环境建设补助资金</t>
  </si>
  <si>
    <t xml:space="preserve">        其他涉外发展服务支出</t>
  </si>
  <si>
    <t xml:space="preserve">      其他商业服务业等支出</t>
  </si>
  <si>
    <t xml:space="preserve">        服务业基础设施建设</t>
  </si>
  <si>
    <t xml:space="preserve">        其他商业服务业等支出</t>
  </si>
  <si>
    <t xml:space="preserve">      金融部门行政支出</t>
  </si>
  <si>
    <t xml:space="preserve">        安全防卫</t>
  </si>
  <si>
    <t xml:space="preserve">        金融部门其他行政支出</t>
  </si>
  <si>
    <t xml:space="preserve">      金融发展支出</t>
  </si>
  <si>
    <t xml:space="preserve">        政策性银行亏损补贴</t>
  </si>
  <si>
    <t xml:space="preserve">        利息费用补贴支出</t>
  </si>
  <si>
    <t xml:space="preserve">        补充资本金</t>
  </si>
  <si>
    <t xml:space="preserve">        风险基金补助</t>
  </si>
  <si>
    <t xml:space="preserve">        其他金融发展支出</t>
  </si>
  <si>
    <t xml:space="preserve">      其他金融支出</t>
  </si>
  <si>
    <t xml:space="preserve">      一般公共服务</t>
  </si>
  <si>
    <t xml:space="preserve">      教育</t>
  </si>
  <si>
    <t xml:space="preserve">      文化体育与传媒</t>
  </si>
  <si>
    <t xml:space="preserve">      医疗卫生</t>
  </si>
  <si>
    <t xml:space="preserve">      节能环保</t>
  </si>
  <si>
    <t xml:space="preserve">      交通运输</t>
  </si>
  <si>
    <t xml:space="preserve">      住房保障</t>
  </si>
  <si>
    <t xml:space="preserve">      其他支出</t>
  </si>
  <si>
    <t>十八、自然资源海洋气象等支出</t>
  </si>
  <si>
    <t xml:space="preserve">      自然资源事务</t>
  </si>
  <si>
    <t xml:space="preserve">        自然资源规划及管理</t>
  </si>
  <si>
    <t xml:space="preserve">        土地资源调查</t>
  </si>
  <si>
    <t xml:space="preserve">        土地资源利用与保护</t>
  </si>
  <si>
    <t xml:space="preserve">        自然资源社会公益服务</t>
  </si>
  <si>
    <t xml:space="preserve">        自然资源行业业务管理</t>
  </si>
  <si>
    <t xml:space="preserve">        自然资源调查</t>
  </si>
  <si>
    <t xml:space="preserve">        国土整治</t>
  </si>
  <si>
    <t xml:space="preserve">        土地资源储备支出</t>
  </si>
  <si>
    <t xml:space="preserve">        地质矿产资源与环境调查</t>
  </si>
  <si>
    <t xml:space="preserve">        地质矿产资源利用与保护</t>
  </si>
  <si>
    <t xml:space="preserve">        地质转产项目财政贴息</t>
  </si>
  <si>
    <t xml:space="preserve">        国外风险勘查</t>
  </si>
  <si>
    <t xml:space="preserve">        地质勘查基金（周转金）支出</t>
  </si>
  <si>
    <t xml:space="preserve">        其他自然资源事务支出</t>
  </si>
  <si>
    <t xml:space="preserve">      海洋管理事务</t>
  </si>
  <si>
    <t xml:space="preserve">        海域使用管理</t>
  </si>
  <si>
    <t xml:space="preserve">        海洋环境保护与监测</t>
  </si>
  <si>
    <t xml:space="preserve">        海洋调查评价</t>
  </si>
  <si>
    <t xml:space="preserve">        海洋权益维护</t>
  </si>
  <si>
    <t xml:space="preserve">        海洋执法监察</t>
  </si>
  <si>
    <t xml:space="preserve">        海洋防灾减灾</t>
  </si>
  <si>
    <t xml:space="preserve">        海洋卫星</t>
  </si>
  <si>
    <t xml:space="preserve">        极地考察</t>
  </si>
  <si>
    <t xml:space="preserve">        海洋矿产资源勘探研究</t>
  </si>
  <si>
    <t xml:space="preserve">        海港航标维护</t>
  </si>
  <si>
    <t xml:space="preserve">        海水淡化</t>
  </si>
  <si>
    <t xml:space="preserve">        无居民海岛使用金支出</t>
  </si>
  <si>
    <t xml:space="preserve">        海岛和海域保护</t>
  </si>
  <si>
    <t xml:space="preserve">        其他海洋管理事务支出</t>
  </si>
  <si>
    <t xml:space="preserve">      测绘事务</t>
  </si>
  <si>
    <t xml:space="preserve">        基础测绘</t>
  </si>
  <si>
    <t xml:space="preserve">        航空摄影</t>
  </si>
  <si>
    <t xml:space="preserve">        测绘工程建设</t>
  </si>
  <si>
    <t xml:space="preserve">        其他测绘事务支出</t>
  </si>
  <si>
    <t xml:space="preserve">      气象事务</t>
  </si>
  <si>
    <t xml:space="preserve">        气象事业机构</t>
  </si>
  <si>
    <t xml:space="preserve">        气象探测</t>
  </si>
  <si>
    <t xml:space="preserve">        气象信息传输及管理</t>
  </si>
  <si>
    <t xml:space="preserve">        气象预报预测</t>
  </si>
  <si>
    <t xml:space="preserve">        气象服务</t>
  </si>
  <si>
    <t xml:space="preserve">        气象装备保障维护</t>
  </si>
  <si>
    <t xml:space="preserve">        气象基础设施建设与维修</t>
  </si>
  <si>
    <t xml:space="preserve">        气象卫星</t>
  </si>
  <si>
    <t xml:space="preserve">        气象法规与标准</t>
  </si>
  <si>
    <t xml:space="preserve">        气象资金审计稽查</t>
  </si>
  <si>
    <t xml:space="preserve">        其他气象事务支出</t>
  </si>
  <si>
    <t xml:space="preserve">      其他自然资源海洋气象等支出</t>
  </si>
  <si>
    <t xml:space="preserve">      保障性安居工程支出</t>
  </si>
  <si>
    <t xml:space="preserve">        廉租住房</t>
  </si>
  <si>
    <t xml:space="preserve">        沉陷区治理</t>
  </si>
  <si>
    <t xml:space="preserve">        棚户区改造</t>
  </si>
  <si>
    <t xml:space="preserve">        少数民族地区游牧民定居工程</t>
  </si>
  <si>
    <t xml:space="preserve">        农村危房改造</t>
  </si>
  <si>
    <t xml:space="preserve">        公共租赁住房</t>
  </si>
  <si>
    <t xml:space="preserve">        保障性住房租金补贴</t>
  </si>
  <si>
    <t xml:space="preserve">        其他保障性安居工程支出</t>
  </si>
  <si>
    <t xml:space="preserve">      住房改革支出</t>
  </si>
  <si>
    <t xml:space="preserve">        住房公积金</t>
  </si>
  <si>
    <t xml:space="preserve">        提租补贴</t>
  </si>
  <si>
    <t xml:space="preserve">        购房补贴</t>
  </si>
  <si>
    <t xml:space="preserve">      城乡社区住宅</t>
  </si>
  <si>
    <t xml:space="preserve">        公有住房建设和维修改造支出</t>
  </si>
  <si>
    <t xml:space="preserve">        住房公积金管理</t>
  </si>
  <si>
    <t xml:space="preserve">        其他城乡社区住宅支出</t>
  </si>
  <si>
    <t xml:space="preserve">      粮油事务</t>
  </si>
  <si>
    <t xml:space="preserve">        粮食财务与审计支出</t>
  </si>
  <si>
    <t xml:space="preserve">        粮食信息统计</t>
  </si>
  <si>
    <t xml:space="preserve">        粮食专项业务活动</t>
  </si>
  <si>
    <t xml:space="preserve">        国家粮油差价补贴</t>
  </si>
  <si>
    <t xml:space="preserve">        粮食财务挂账利息补贴</t>
  </si>
  <si>
    <t xml:space="preserve">        粮食财务挂账消化款</t>
  </si>
  <si>
    <t xml:space="preserve">        处理陈化粮补贴</t>
  </si>
  <si>
    <t xml:space="preserve">        粮食风险基金</t>
  </si>
  <si>
    <t xml:space="preserve">        粮油市场调控专项资金</t>
  </si>
  <si>
    <t xml:space="preserve">        其他粮油事务支出</t>
  </si>
  <si>
    <t xml:space="preserve">      物资事务</t>
  </si>
  <si>
    <t xml:space="preserve">        铁路专用线</t>
  </si>
  <si>
    <t xml:space="preserve">        护库武警和民兵支出</t>
  </si>
  <si>
    <t xml:space="preserve">        物资保管与保养</t>
  </si>
  <si>
    <t xml:space="preserve">        专项贷款利息</t>
  </si>
  <si>
    <t xml:space="preserve">        物资转移</t>
  </si>
  <si>
    <t xml:space="preserve">        物资轮换</t>
  </si>
  <si>
    <t xml:space="preserve">        仓库建设</t>
  </si>
  <si>
    <t xml:space="preserve">        仓库安防</t>
  </si>
  <si>
    <t xml:space="preserve">        其他物资事务支出</t>
  </si>
  <si>
    <t xml:space="preserve">      能源储备</t>
  </si>
  <si>
    <t xml:space="preserve">        石油储备</t>
  </si>
  <si>
    <t xml:space="preserve">        天然铀能源储备</t>
  </si>
  <si>
    <t xml:space="preserve">        煤炭储备</t>
  </si>
  <si>
    <t xml:space="preserve">        其他能源储备支出</t>
  </si>
  <si>
    <t xml:space="preserve">      粮油储备</t>
  </si>
  <si>
    <t xml:space="preserve">        储备粮油补贴</t>
  </si>
  <si>
    <t xml:space="preserve">        储备粮油差价补贴</t>
  </si>
  <si>
    <t xml:space="preserve">        储备粮（油）库建设</t>
  </si>
  <si>
    <t xml:space="preserve">        最低收购价政策支出</t>
  </si>
  <si>
    <t xml:space="preserve">        其他粮油储备支出</t>
  </si>
  <si>
    <t xml:space="preserve">      重要商品储备</t>
  </si>
  <si>
    <t xml:space="preserve">        棉花储备</t>
  </si>
  <si>
    <t xml:space="preserve">        食糖储备</t>
  </si>
  <si>
    <t xml:space="preserve">        肉类储备</t>
  </si>
  <si>
    <t xml:space="preserve">        化肥储备</t>
  </si>
  <si>
    <t xml:space="preserve">        农药储备</t>
  </si>
  <si>
    <t xml:space="preserve">        边销茶储备</t>
  </si>
  <si>
    <t xml:space="preserve">        羊毛储备</t>
  </si>
  <si>
    <t xml:space="preserve">        医药储备</t>
  </si>
  <si>
    <t xml:space="preserve">        食盐储备</t>
  </si>
  <si>
    <t xml:space="preserve">        战略物资储备</t>
  </si>
  <si>
    <t xml:space="preserve">        其他重要商品储备支出</t>
  </si>
  <si>
    <t>二十一、灾害防治及应急管理支出</t>
  </si>
  <si>
    <t xml:space="preserve">     应急管理事务</t>
  </si>
  <si>
    <t xml:space="preserve">       行政运行</t>
  </si>
  <si>
    <t xml:space="preserve">       一般行政管理事务</t>
  </si>
  <si>
    <t xml:space="preserve">       机关服务</t>
  </si>
  <si>
    <t xml:space="preserve">       灾害风险防治</t>
  </si>
  <si>
    <t xml:space="preserve">       国务院安委会专项</t>
  </si>
  <si>
    <t xml:space="preserve">       安全监管</t>
  </si>
  <si>
    <t xml:space="preserve">       安全生产基础</t>
  </si>
  <si>
    <t xml:space="preserve">       应急救援</t>
  </si>
  <si>
    <t xml:space="preserve">       应急管理</t>
  </si>
  <si>
    <t xml:space="preserve">       事业运行</t>
  </si>
  <si>
    <t xml:space="preserve">       其他应急管理支出</t>
  </si>
  <si>
    <t xml:space="preserve">     消防事务</t>
  </si>
  <si>
    <t xml:space="preserve">       一般行政管理实务</t>
  </si>
  <si>
    <t xml:space="preserve">       消防应急救援</t>
  </si>
  <si>
    <t xml:space="preserve">       其他消防事务支出</t>
  </si>
  <si>
    <t xml:space="preserve">     森林消防事务</t>
  </si>
  <si>
    <t xml:space="preserve">       森林消防应急救援</t>
  </si>
  <si>
    <t xml:space="preserve">       其他森林消防事务支出</t>
  </si>
  <si>
    <t xml:space="preserve">     煤矿安全</t>
  </si>
  <si>
    <t xml:space="preserve">       煤矿安全监察事务</t>
  </si>
  <si>
    <t xml:space="preserve">       煤矿应急救援事务</t>
  </si>
  <si>
    <t xml:space="preserve">       其他煤矿安全支出</t>
  </si>
  <si>
    <t xml:space="preserve">     地震事务</t>
  </si>
  <si>
    <t xml:space="preserve">       地震监测</t>
  </si>
  <si>
    <t xml:space="preserve">       地震预测预报</t>
  </si>
  <si>
    <t xml:space="preserve">       地震灾害预防</t>
  </si>
  <si>
    <t xml:space="preserve">       地震应急救援</t>
  </si>
  <si>
    <t xml:space="preserve">       地震环境探察</t>
  </si>
  <si>
    <t xml:space="preserve">       防震减灾信息管理</t>
  </si>
  <si>
    <t xml:space="preserve">       防震减灾基础管理</t>
  </si>
  <si>
    <t xml:space="preserve">       地震事业机构</t>
  </si>
  <si>
    <t xml:space="preserve">       其他地震事务支出</t>
  </si>
  <si>
    <t xml:space="preserve">     自然灾害防治</t>
  </si>
  <si>
    <t xml:space="preserve">       地质灾害防治</t>
  </si>
  <si>
    <t xml:space="preserve">       森林草原防灾减灾</t>
  </si>
  <si>
    <t xml:space="preserve">       其他自然灾害防治支出</t>
  </si>
  <si>
    <t xml:space="preserve">     自然灾害救灾及恢复重建支出</t>
  </si>
  <si>
    <t xml:space="preserve">       中央自然灾害生活补助</t>
  </si>
  <si>
    <t xml:space="preserve">       地方自然灾害生活补助</t>
  </si>
  <si>
    <t xml:space="preserve">       自然灾害救灾补助</t>
  </si>
  <si>
    <t xml:space="preserve">       自然灾害灾后重建补助</t>
  </si>
  <si>
    <t xml:space="preserve">       其他自然灾害生活救助支出</t>
  </si>
  <si>
    <t xml:space="preserve">     其他灾害防治及应急管理支出</t>
  </si>
  <si>
    <t>二十二、预备费</t>
  </si>
  <si>
    <t>二十三、债务付息支出</t>
  </si>
  <si>
    <t xml:space="preserve">      地方政府一般债务付息支出</t>
  </si>
  <si>
    <t xml:space="preserve">        地方政府一般债券付息支出</t>
  </si>
  <si>
    <t xml:space="preserve">        地方政府向外国政府借款付息支出</t>
  </si>
  <si>
    <t xml:space="preserve">        地方政府向国际组织借款付息支出</t>
  </si>
  <si>
    <t xml:space="preserve">        地方政府其他一般债务付息支出</t>
  </si>
  <si>
    <t>二十四、债务发行费用支出</t>
  </si>
  <si>
    <t xml:space="preserve">      地方政府一般债务发行费用支出</t>
  </si>
  <si>
    <t>二十五、其他支出</t>
  </si>
  <si>
    <t xml:space="preserve">        年初预留</t>
  </si>
  <si>
    <t xml:space="preserve">        其他支出</t>
  </si>
  <si>
    <t>表2－3</t>
  </si>
  <si>
    <t>彭阳县2019年一般公共预算收支平衡（草案）表</t>
  </si>
  <si>
    <t>收    入</t>
  </si>
  <si>
    <t>备  注</t>
  </si>
  <si>
    <t>项  目</t>
  </si>
  <si>
    <t xml:space="preserve">  上级补助收入</t>
  </si>
  <si>
    <t xml:space="preserve">  上解上级支出</t>
  </si>
  <si>
    <t xml:space="preserve">    返还性收入</t>
  </si>
  <si>
    <t xml:space="preserve">    体制上解支出</t>
  </si>
  <si>
    <t xml:space="preserve">      增值税“五五分享”税收返还</t>
  </si>
  <si>
    <t xml:space="preserve">    出口退税专项上解支出</t>
  </si>
  <si>
    <t xml:space="preserve">      所得税基数返还收入</t>
  </si>
  <si>
    <t xml:space="preserve">    成品油价格和税费改革专项上解支出</t>
  </si>
  <si>
    <t xml:space="preserve">      成品油税费改革税收返还收入</t>
  </si>
  <si>
    <t xml:space="preserve">    专项上解支出</t>
  </si>
  <si>
    <t xml:space="preserve">      增值税税收返还收入</t>
  </si>
  <si>
    <t xml:space="preserve">      其他税收返还收入</t>
  </si>
  <si>
    <t xml:space="preserve">    一般性转移支付收入</t>
  </si>
  <si>
    <t xml:space="preserve">  补助下级支出</t>
  </si>
  <si>
    <t xml:space="preserve">      体制补助收入</t>
  </si>
  <si>
    <t xml:space="preserve">    返还性支出</t>
  </si>
  <si>
    <t xml:space="preserve">      均衡性转移支付收入</t>
  </si>
  <si>
    <t xml:space="preserve">      增值税和消费税税收返还支出 </t>
  </si>
  <si>
    <t xml:space="preserve">      县级基本财力保障机制奖补资金收入</t>
  </si>
  <si>
    <t xml:space="preserve">      所得税基数返还支出</t>
  </si>
  <si>
    <t xml:space="preserve">      结算补助收入</t>
  </si>
  <si>
    <t xml:space="preserve">      成品油价格和税费改革税收返还支出</t>
  </si>
  <si>
    <t xml:space="preserve">      资源枯竭型城市转移支付补助收入</t>
  </si>
  <si>
    <t xml:space="preserve">      其他税收返还支出</t>
  </si>
  <si>
    <t xml:space="preserve">      企业事业单位划转补助收入</t>
  </si>
  <si>
    <t xml:space="preserve">    一般性转移支付</t>
  </si>
  <si>
    <t xml:space="preserve">      成品油价格和税费改革转移支付补助收入</t>
  </si>
  <si>
    <t xml:space="preserve">      体制补助支出</t>
  </si>
  <si>
    <t xml:space="preserve">      城乡义务教育等转移支付收入</t>
  </si>
  <si>
    <t xml:space="preserve">      均衡性转移支付支出</t>
  </si>
  <si>
    <t xml:space="preserve">      基本养老金转移支付收入</t>
  </si>
  <si>
    <t xml:space="preserve">      老少边穷转移支付支出</t>
  </si>
  <si>
    <t xml:space="preserve">      城乡居民医疗保险转移支付收入</t>
  </si>
  <si>
    <t xml:space="preserve">      县级基本财力保障机制奖补资金支出</t>
  </si>
  <si>
    <t xml:space="preserve">      农村综合改革转移支付收入</t>
  </si>
  <si>
    <t xml:space="preserve">      结算补助支出</t>
  </si>
  <si>
    <t xml:space="preserve">      产粮（油）大县奖励资金收入</t>
  </si>
  <si>
    <t xml:space="preserve">      化解债务补助支出</t>
  </si>
  <si>
    <t xml:space="preserve">      重点生态功能区转移支付收入</t>
  </si>
  <si>
    <t xml:space="preserve">      资源枯竭型城市转移支付补助支出</t>
  </si>
  <si>
    <t xml:space="preserve">      固定数额补助收入</t>
  </si>
  <si>
    <t xml:space="preserve">      企业事业单位划转补助支出</t>
  </si>
  <si>
    <t xml:space="preserve">      革命老区转移支付收入</t>
  </si>
  <si>
    <t xml:space="preserve">      成品油价格和税费改革转移支付补助支出</t>
  </si>
  <si>
    <t xml:space="preserve">      民族地区转移支付收入</t>
  </si>
  <si>
    <t xml:space="preserve">      基层公检法司转移支付支出</t>
  </si>
  <si>
    <t xml:space="preserve">      边疆地区转移支付收入</t>
  </si>
  <si>
    <t xml:space="preserve">      义务教育等转移支付支出</t>
  </si>
  <si>
    <t xml:space="preserve">      贫困地区转移支付收入</t>
  </si>
  <si>
    <t xml:space="preserve">      基本养老保险和低保等转移支付支出</t>
  </si>
  <si>
    <t xml:space="preserve">      公共安全共同财政事权转移支付收入</t>
  </si>
  <si>
    <t xml:space="preserve">      新型农村合作医疗等转移支付支出</t>
  </si>
  <si>
    <t xml:space="preserve">      社会保障和就业共同财政事权转移支付收入</t>
  </si>
  <si>
    <t xml:space="preserve">      农村综合改革转移支付支出</t>
  </si>
  <si>
    <t xml:space="preserve">      卫生健康共同财政事权转移支付收入</t>
  </si>
  <si>
    <t xml:space="preserve">      产粮（油）大县奖励资金支出</t>
  </si>
  <si>
    <t xml:space="preserve">      住房保障共同财政事权转移支付收入</t>
  </si>
  <si>
    <t xml:space="preserve">      重点生态功能区转移支付支出</t>
  </si>
  <si>
    <t xml:space="preserve">      其他一般性转移支付收入</t>
  </si>
  <si>
    <t xml:space="preserve">      固定数额补助支出</t>
  </si>
  <si>
    <t xml:space="preserve">    专项转移支付收入</t>
  </si>
  <si>
    <t xml:space="preserve">      其他一般性转移支付支出</t>
  </si>
  <si>
    <t xml:space="preserve">      专项补助收入</t>
  </si>
  <si>
    <t xml:space="preserve">    专项转移支付支出</t>
  </si>
  <si>
    <t xml:space="preserve">      专项上解收入</t>
  </si>
  <si>
    <t xml:space="preserve">  地方政府债券收入</t>
  </si>
  <si>
    <t xml:space="preserve">  下级上解收入</t>
  </si>
  <si>
    <t xml:space="preserve">    体制上解收入</t>
  </si>
  <si>
    <t xml:space="preserve">  调出资金</t>
  </si>
  <si>
    <t xml:space="preserve">    出口退税专项上解收入</t>
  </si>
  <si>
    <t xml:space="preserve">  年终结余</t>
  </si>
  <si>
    <t xml:space="preserve">    成品油价格和税费改革专项上解收入</t>
  </si>
  <si>
    <t xml:space="preserve">    结转</t>
  </si>
  <si>
    <t xml:space="preserve">    专项上解收入</t>
  </si>
  <si>
    <t xml:space="preserve">    净结余</t>
  </si>
  <si>
    <t xml:space="preserve">  地方政府一般债务还本支出</t>
  </si>
  <si>
    <t xml:space="preserve">  债务转贷支出</t>
  </si>
  <si>
    <t xml:space="preserve">  上年结余收入</t>
  </si>
  <si>
    <t xml:space="preserve">    地方政府债券还本支出</t>
  </si>
  <si>
    <t xml:space="preserve">    上年结转</t>
  </si>
  <si>
    <t xml:space="preserve">    转贷地方政府债券支出</t>
  </si>
  <si>
    <t xml:space="preserve">  援助其他地区支出</t>
  </si>
  <si>
    <t xml:space="preserve">  调入资金</t>
  </si>
  <si>
    <t xml:space="preserve">  转贷地方政府债券收入</t>
  </si>
  <si>
    <t xml:space="preserve">  接受其他地区援助收入</t>
  </si>
  <si>
    <t>表2-4</t>
  </si>
  <si>
    <t>彭阳县2019年一般公共预算（政府经济分类）明细表</t>
  </si>
  <si>
    <t>政府经济分类科目编码</t>
  </si>
  <si>
    <t>政府经济分类名称</t>
  </si>
  <si>
    <t/>
  </si>
  <si>
    <t>501</t>
  </si>
  <si>
    <t>　50101</t>
  </si>
  <si>
    <t>50101-工资奖金津补贴</t>
  </si>
  <si>
    <t>　50102</t>
  </si>
  <si>
    <t>50102-社会保障缴费</t>
  </si>
  <si>
    <t>　50103</t>
  </si>
  <si>
    <t>50103-住房公积金</t>
  </si>
  <si>
    <t>　50199</t>
  </si>
  <si>
    <t>50199-其他工资福利支出</t>
  </si>
  <si>
    <t>502</t>
  </si>
  <si>
    <t>　50201</t>
  </si>
  <si>
    <t>50201-办公经费</t>
  </si>
  <si>
    <t>　50202</t>
  </si>
  <si>
    <t>50202-会议费</t>
  </si>
  <si>
    <t>　50203</t>
  </si>
  <si>
    <t>50203-培训费</t>
  </si>
  <si>
    <t>　50205</t>
  </si>
  <si>
    <t>50205-委托业务费</t>
  </si>
  <si>
    <t>　50206</t>
  </si>
  <si>
    <t>50206-公务接待费</t>
  </si>
  <si>
    <t>　50208</t>
  </si>
  <si>
    <t>50208-公务用车运行维护费</t>
  </si>
  <si>
    <t>　50209</t>
  </si>
  <si>
    <t>50209-维修（护）费</t>
  </si>
  <si>
    <t>　50299</t>
  </si>
  <si>
    <t>50299-其他商品和服务支出</t>
  </si>
  <si>
    <t>503</t>
  </si>
  <si>
    <t>　50306</t>
  </si>
  <si>
    <t>50306-设备购置</t>
  </si>
  <si>
    <t>　50307</t>
  </si>
  <si>
    <t>50307-大型修缮</t>
  </si>
  <si>
    <t>　50399</t>
  </si>
  <si>
    <t>50399-其他资本性支出</t>
  </si>
  <si>
    <t>504</t>
  </si>
  <si>
    <t>　50402</t>
  </si>
  <si>
    <t>50402-基础设施建设</t>
  </si>
  <si>
    <t>505</t>
  </si>
  <si>
    <t>　50501</t>
  </si>
  <si>
    <t>50501-工资福利支出</t>
  </si>
  <si>
    <t>　50502</t>
  </si>
  <si>
    <t>50502-商品和服务支出</t>
  </si>
  <si>
    <t>506</t>
  </si>
  <si>
    <t>　50601</t>
  </si>
  <si>
    <t>50601-资本性支出（一）</t>
  </si>
  <si>
    <t>507</t>
  </si>
  <si>
    <t>　50799</t>
  </si>
  <si>
    <t>50799-其他对企业补助</t>
  </si>
  <si>
    <t>509</t>
  </si>
  <si>
    <t>　50901</t>
  </si>
  <si>
    <t>50901-社会福利和救助</t>
  </si>
  <si>
    <t>　50903</t>
  </si>
  <si>
    <t>50903-个人农业生产补贴</t>
  </si>
  <si>
    <t>　50905</t>
  </si>
  <si>
    <t>50905-离退休费</t>
  </si>
  <si>
    <t>　50999</t>
  </si>
  <si>
    <t>50999-其他对个人和家庭补助</t>
  </si>
  <si>
    <t>510</t>
  </si>
  <si>
    <t>　51002</t>
  </si>
  <si>
    <t>51002-对社会保险基金补助</t>
  </si>
  <si>
    <t>511</t>
  </si>
  <si>
    <t>　51101</t>
  </si>
  <si>
    <t>51101-国内债务付息</t>
  </si>
  <si>
    <t>599</t>
  </si>
  <si>
    <t>　59999</t>
  </si>
  <si>
    <t>59999-其他支出</t>
  </si>
  <si>
    <t>表2－5</t>
  </si>
  <si>
    <t>彭阳县2019年政府性基金预算收支（草案）表</t>
  </si>
  <si>
    <t>收          入</t>
  </si>
  <si>
    <t>支          出</t>
  </si>
  <si>
    <t>2018年完成数</t>
  </si>
  <si>
    <t>2019年预算数</t>
  </si>
  <si>
    <t>比上年增减%</t>
  </si>
  <si>
    <t>一、农网还贷资金收入</t>
  </si>
  <si>
    <t>一、科学技术支出</t>
  </si>
  <si>
    <t>二、铁路建设基金收入</t>
  </si>
  <si>
    <t xml:space="preserve">    核电站乏燃料处理处置基金支出</t>
  </si>
  <si>
    <t>三、民航发展基金收入</t>
  </si>
  <si>
    <t>四、海南省高等级公路车辆通行附加费收入</t>
  </si>
  <si>
    <t xml:space="preserve">    国家电影事业发展专项资金及对应专项债务收入安排的支出</t>
  </si>
  <si>
    <t>五、港口建设费收入</t>
  </si>
  <si>
    <t>七、新型墙体材料专项基金收入</t>
  </si>
  <si>
    <t>八、旅游发展基金收入</t>
  </si>
  <si>
    <t xml:space="preserve">      小型水库移民扶助基金及对应专项债务收入安排的支出</t>
  </si>
  <si>
    <t>九、国家电影事业发展专项资金收入</t>
  </si>
  <si>
    <t>十一、新增建设用地土地有偿使用费收入</t>
  </si>
  <si>
    <t>十二、南水北调工程基金收入</t>
  </si>
  <si>
    <t>十四、城市公用事业附加收入</t>
  </si>
  <si>
    <t>十五、国有土地收益基金收入</t>
  </si>
  <si>
    <t>十六、农业土地开发资金收入</t>
  </si>
  <si>
    <t>十七、国有土地使用权出让收入</t>
  </si>
  <si>
    <t xml:space="preserve">    新增建设用地有偿使用费及对应专项债务收入安排的支出</t>
  </si>
  <si>
    <t>十八、大中型水库移民后期扶持基金收入</t>
  </si>
  <si>
    <t>十九、大中型水库库区基金收入</t>
  </si>
  <si>
    <t>二十、三峡水库库区基金收入</t>
  </si>
  <si>
    <t>二十一、中央特别国债经营基金收入</t>
  </si>
  <si>
    <t>二十二、中央特别国债经营基金财务收入</t>
  </si>
  <si>
    <t>二十二、彩票公益金收入</t>
  </si>
  <si>
    <t>二十三、城市基础设施配套费收入</t>
  </si>
  <si>
    <t>二十四、小型水库移民扶助基金收入</t>
  </si>
  <si>
    <t>二十五、国有重大水利工程建设基金收入</t>
  </si>
  <si>
    <t>二十六、车辆通行费</t>
  </si>
  <si>
    <t xml:space="preserve">      海南省高等级公路车辆通行附加费及对应专项债务收入安排的支出  </t>
  </si>
  <si>
    <t>二十七、核电站乏燃料处理处置基金收入</t>
  </si>
  <si>
    <t>二十八、可再生能源电价附加收入</t>
  </si>
  <si>
    <t>二十九、船舶油污损害赔偿基金收入</t>
  </si>
  <si>
    <t>三十二、废弃电器电子产品处理基金收入</t>
  </si>
  <si>
    <t>三十四、烟草企业上缴专项收入</t>
  </si>
  <si>
    <t>三十五、污水处理收入</t>
  </si>
  <si>
    <t>三十六、彩票发行机构和彩票销售机构的业务费用</t>
  </si>
  <si>
    <t>三十七、其他政府性基金收入</t>
  </si>
  <si>
    <t>三十八、债务收入</t>
  </si>
  <si>
    <t>九、金融支出</t>
  </si>
  <si>
    <t xml:space="preserve">    债务转贷支出</t>
  </si>
  <si>
    <t xml:space="preserve">    债务发行费用支出</t>
  </si>
  <si>
    <t>表2-6</t>
  </si>
  <si>
    <r>
      <rPr>
        <sz val="20"/>
        <color indexed="8"/>
        <rFont val="方正小标宋简体"/>
        <charset val="134"/>
      </rPr>
      <t>彭阳县201</t>
    </r>
    <r>
      <rPr>
        <sz val="20"/>
        <color indexed="8"/>
        <rFont val="方正小标宋简体"/>
        <charset val="134"/>
      </rPr>
      <t>9</t>
    </r>
    <r>
      <rPr>
        <sz val="20"/>
        <color indexed="8"/>
        <rFont val="方正小标宋简体"/>
        <charset val="134"/>
      </rPr>
      <t>年政府性基金预算（政府经济分类）明细表</t>
    </r>
  </si>
  <si>
    <t>　50302</t>
  </si>
  <si>
    <t>50302-基础设施建设</t>
  </si>
  <si>
    <t>　50305</t>
  </si>
  <si>
    <t>50305-土地征迁补偿和安置支出</t>
  </si>
  <si>
    <t>表2-7</t>
  </si>
  <si>
    <t>彭阳县2019年国有资本经营预算收支（草案）表</t>
  </si>
  <si>
    <t>彭阳县2018年底地方政府性债务余额情况表</t>
  </si>
  <si>
    <t>债务余额总计</t>
  </si>
  <si>
    <t>其中：</t>
  </si>
  <si>
    <t>2014年清理甄别锁定债务</t>
  </si>
  <si>
    <t>2015年以后地方政府债务</t>
  </si>
  <si>
    <t>合  计</t>
  </si>
  <si>
    <t>一、银行贷款</t>
  </si>
  <si>
    <t>二、非银行金融机构融资</t>
  </si>
  <si>
    <t xml:space="preserve">      基金融资</t>
  </si>
  <si>
    <t xml:space="preserve">      融资租赁</t>
  </si>
  <si>
    <t>三、供应商应付款</t>
  </si>
  <si>
    <t xml:space="preserve">      应付工程款</t>
  </si>
  <si>
    <t xml:space="preserve">      其他应付款</t>
  </si>
  <si>
    <t>四、地方政府债券</t>
  </si>
  <si>
    <t xml:space="preserve">      置换债券</t>
  </si>
  <si>
    <t xml:space="preserve">      新增债券</t>
  </si>
  <si>
    <t xml:space="preserve">      再融资债券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</si>
</sst>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#,##0;\(#,##0\)"/>
    <numFmt numFmtId="178" formatCode="_-* #,##0.00_-;\-* #,##0.00_-;_-* &quot;-&quot;??_-;_-@_-"/>
    <numFmt numFmtId="179" formatCode="_-&quot;$&quot;\ * #,##0_-;_-&quot;$&quot;\ * #,##0\-;_-&quot;$&quot;\ * &quot;-&quot;_-;_-@_-"/>
    <numFmt numFmtId="180" formatCode="_-&quot;$&quot;\ * #,##0.00_-;_-&quot;$&quot;\ * #,##0.00\-;_-&quot;$&quot;\ * &quot;-&quot;??_-;_-@_-"/>
    <numFmt numFmtId="181" formatCode="\$#,##0.00;\(\$#,##0.00\)"/>
    <numFmt numFmtId="182" formatCode="\$#,##0;\(\$#,##0\)"/>
    <numFmt numFmtId="183" formatCode="#,##0.0_);\(#,##0.0\)"/>
    <numFmt numFmtId="184" formatCode="&quot;$&quot;#,##0_);[Red]\(&quot;$&quot;#,##0\)"/>
    <numFmt numFmtId="185" formatCode="&quot;$&quot;#,##0.00_);[Red]\(&quot;$&quot;#,##0.00\)"/>
    <numFmt numFmtId="186" formatCode="&quot;$&quot;\ #,##0.00_-;[Red]&quot;$&quot;\ #,##0.00\-"/>
    <numFmt numFmtId="187" formatCode="&quot;$&quot;\ #,##0_-;[Red]&quot;$&quot;\ #,##0\-"/>
    <numFmt numFmtId="188" formatCode="#\ ??/??"/>
    <numFmt numFmtId="189" formatCode="_(&quot;$&quot;* #,##0.00_);_(&quot;$&quot;* \(#,##0.00\);_(&quot;$&quot;* &quot;-&quot;??_);_(@_)"/>
    <numFmt numFmtId="190" formatCode="_(&quot;$&quot;* #,##0_);_(&quot;$&quot;* \(#,##0\);_(&quot;$&quot;* &quot;-&quot;_);_(@_)"/>
    <numFmt numFmtId="191" formatCode="_ \¥* #,##0.00_ ;_ \¥* \-#,##0.00_ ;_ \¥* \-??_ ;_ @_ "/>
    <numFmt numFmtId="192" formatCode="0_ "/>
    <numFmt numFmtId="193" formatCode="0.00_ "/>
    <numFmt numFmtId="194" formatCode="0.0_ "/>
    <numFmt numFmtId="195" formatCode="#,##0_ ;[Red]\-#,##0\ "/>
    <numFmt numFmtId="196" formatCode="0_);[Red]\(0\)"/>
  </numFmts>
  <fonts count="103">
    <font>
      <sz val="12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</font>
    <font>
      <sz val="20"/>
      <color indexed="8"/>
      <name val="方正小标宋简体"/>
      <charset val="134"/>
    </font>
    <font>
      <sz val="20"/>
      <color indexed="8"/>
      <name val="方正小标宋简体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1"/>
      <color indexed="8"/>
      <name val="Calibri"/>
      <charset val="134"/>
    </font>
    <font>
      <b/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  <scheme val="major"/>
    </font>
    <font>
      <sz val="11"/>
      <name val="Arial"/>
      <charset val="134"/>
    </font>
    <font>
      <sz val="12"/>
      <name val="黑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2"/>
      <color indexed="8"/>
      <name val="宋体"/>
      <charset val="134"/>
    </font>
    <font>
      <sz val="12"/>
      <name val="Times New Roman"/>
      <charset val="134"/>
    </font>
    <font>
      <sz val="10"/>
      <name val="宋体"/>
      <charset val="134"/>
    </font>
    <font>
      <sz val="20"/>
      <name val="Times New Roman"/>
      <charset val="134"/>
    </font>
    <font>
      <sz val="8"/>
      <name val="Times New Roman"/>
      <charset val="134"/>
    </font>
    <font>
      <sz val="12"/>
      <name val="仿宋_GB2312"/>
      <charset val="134"/>
    </font>
    <font>
      <sz val="12"/>
      <name val="仿宋_GB2312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0"/>
      <name val="Geneva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b/>
      <sz val="10"/>
      <name val="MS Sans Serif"/>
      <charset val="134"/>
    </font>
    <font>
      <sz val="10"/>
      <name val="Times New Roman"/>
      <charset val="134"/>
    </font>
    <font>
      <sz val="10"/>
      <name val="MS Sans Serif"/>
      <charset val="134"/>
    </font>
    <font>
      <sz val="8"/>
      <name val="Arial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sz val="7"/>
      <name val="Small Fonts"/>
      <charset val="134"/>
    </font>
    <font>
      <sz val="10"/>
      <name val="Arial"/>
      <charset val="134"/>
    </font>
    <font>
      <b/>
      <sz val="10"/>
      <name val="MS Sans Serif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sz val="11"/>
      <color theme="1"/>
      <name val="宋体"/>
      <charset val="134"/>
      <scheme val="minor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1"/>
      <color indexed="20"/>
      <name val="宋体"/>
      <charset val="134"/>
    </font>
    <font>
      <sz val="12"/>
      <color indexed="20"/>
      <name val="宋体"/>
      <charset val="134"/>
    </font>
    <font>
      <sz val="12"/>
      <color indexed="16"/>
      <name val="宋体"/>
      <charset val="134"/>
    </font>
    <font>
      <sz val="11"/>
      <color indexed="20"/>
      <name val="Tahoma"/>
      <charset val="134"/>
    </font>
    <font>
      <sz val="9"/>
      <name val="宋体"/>
      <charset val="134"/>
    </font>
    <font>
      <sz val="12"/>
      <name val="宋体"/>
      <charset val="134"/>
      <scheme val="minor"/>
    </font>
    <font>
      <sz val="11"/>
      <color indexed="17"/>
      <name val="宋体"/>
      <charset val="134"/>
    </font>
    <font>
      <sz val="12"/>
      <color indexed="17"/>
      <name val="宋体"/>
      <charset val="134"/>
    </font>
    <font>
      <sz val="11"/>
      <color indexed="17"/>
      <name val="Tahoma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8"/>
      <name val="宋体"/>
      <charset val="134"/>
      <scheme val="minor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Courier"/>
      <charset val="134"/>
    </font>
    <font>
      <b/>
      <sz val="11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Tahoma"/>
      <charset val="134"/>
    </font>
    <font>
      <b/>
      <sz val="9"/>
      <name val="Tahoma"/>
      <charset val="134"/>
    </font>
  </fonts>
  <fills count="6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mediumGray">
        <f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82">
    <xf numFmtId="0" fontId="0" fillId="0" borderId="0"/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5" borderId="8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6" borderId="11" applyNumberFormat="0" applyAlignment="0" applyProtection="0">
      <alignment vertical="center"/>
    </xf>
    <xf numFmtId="0" fontId="43" fillId="7" borderId="12" applyNumberFormat="0" applyAlignment="0" applyProtection="0">
      <alignment vertical="center"/>
    </xf>
    <xf numFmtId="0" fontId="44" fillId="7" borderId="11" applyNumberFormat="0" applyAlignment="0" applyProtection="0">
      <alignment vertical="center"/>
    </xf>
    <xf numFmtId="0" fontId="45" fillId="8" borderId="13" applyNumberFormat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26" fillId="0" borderId="0"/>
    <xf numFmtId="0" fontId="53" fillId="0" borderId="0"/>
    <xf numFmtId="0" fontId="54" fillId="0" borderId="0"/>
    <xf numFmtId="49" fontId="0" fillId="0" borderId="0" applyFont="0" applyFill="0" applyBorder="0" applyAlignment="0" applyProtection="0"/>
    <xf numFmtId="0" fontId="55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1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3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56" fillId="46" borderId="0" applyNumberFormat="0" applyBorder="0" applyAlignment="0" applyProtection="0">
      <alignment vertical="center"/>
    </xf>
    <xf numFmtId="0" fontId="56" fillId="43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56" fillId="47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3" fillId="0" borderId="0">
      <protection locked="0"/>
    </xf>
    <xf numFmtId="0" fontId="57" fillId="50" borderId="0" applyNumberFormat="0" applyBorder="0" applyAlignment="0" applyProtection="0"/>
    <xf numFmtId="0" fontId="25" fillId="36" borderId="0" applyNumberFormat="0" applyBorder="0" applyAlignment="0" applyProtection="0"/>
    <xf numFmtId="0" fontId="57" fillId="42" borderId="0" applyNumberFormat="0" applyBorder="0" applyAlignment="0" applyProtection="0"/>
    <xf numFmtId="0" fontId="57" fillId="51" borderId="0" applyNumberFormat="0" applyBorder="0" applyAlignment="0" applyProtection="0"/>
    <xf numFmtId="0" fontId="25" fillId="52" borderId="0" applyNumberFormat="0" applyBorder="0" applyAlignment="0" applyProtection="0"/>
    <xf numFmtId="0" fontId="25" fillId="53" borderId="0" applyNumberFormat="0" applyBorder="0" applyAlignment="0" applyProtection="0"/>
    <xf numFmtId="0" fontId="57" fillId="54" borderId="0" applyNumberFormat="0" applyBorder="0" applyAlignment="0" applyProtection="0"/>
    <xf numFmtId="0" fontId="25" fillId="38" borderId="0" applyNumberFormat="0" applyBorder="0" applyAlignment="0" applyProtection="0"/>
    <xf numFmtId="0" fontId="57" fillId="53" borderId="0" applyNumberFormat="0" applyBorder="0" applyAlignment="0" applyProtection="0"/>
    <xf numFmtId="0" fontId="57" fillId="48" borderId="0" applyNumberFormat="0" applyBorder="0" applyAlignment="0" applyProtection="0"/>
    <xf numFmtId="0" fontId="25" fillId="40" borderId="0" applyNumberFormat="0" applyBorder="0" applyAlignment="0" applyProtection="0"/>
    <xf numFmtId="0" fontId="57" fillId="49" borderId="0" applyNumberFormat="0" applyBorder="0" applyAlignment="0" applyProtection="0"/>
    <xf numFmtId="0" fontId="25" fillId="41" borderId="0" applyNumberFormat="0" applyBorder="0" applyAlignment="0" applyProtection="0"/>
    <xf numFmtId="0" fontId="57" fillId="41" borderId="0" applyNumberFormat="0" applyBorder="0" applyAlignment="0" applyProtection="0"/>
    <xf numFmtId="0" fontId="29" fillId="0" borderId="0">
      <alignment horizontal="center" wrapText="1"/>
      <protection locked="0"/>
    </xf>
    <xf numFmtId="0" fontId="58" fillId="0" borderId="0" applyNumberFormat="0" applyFill="0" applyBorder="0" applyAlignment="0" applyProtection="0"/>
    <xf numFmtId="176" fontId="0" fillId="0" borderId="0" applyFont="0" applyFill="0" applyBorder="0" applyAlignment="0" applyProtection="0"/>
    <xf numFmtId="177" fontId="59" fillId="0" borderId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81" fontId="59" fillId="0" borderId="0"/>
    <xf numFmtId="15" fontId="60" fillId="0" borderId="0"/>
    <xf numFmtId="182" fontId="59" fillId="0" borderId="0"/>
    <xf numFmtId="0" fontId="61" fillId="53" borderId="0" applyNumberFormat="0" applyBorder="0" applyAlignment="0" applyProtection="0"/>
    <xf numFmtId="0" fontId="62" fillId="0" borderId="16" applyNumberFormat="0" applyAlignment="0" applyProtection="0">
      <alignment horizontal="left" vertical="center"/>
    </xf>
    <xf numFmtId="0" fontId="62" fillId="0" borderId="17">
      <alignment horizontal="left" vertical="center"/>
    </xf>
    <xf numFmtId="0" fontId="61" fillId="52" borderId="2" applyNumberFormat="0" applyBorder="0" applyAlignment="0" applyProtection="0"/>
    <xf numFmtId="183" fontId="63" fillId="55" borderId="0"/>
    <xf numFmtId="183" fontId="64" fillId="56" borderId="0"/>
    <xf numFmtId="38" fontId="0" fillId="0" borderId="0" applyFont="0" applyFill="0" applyBorder="0" applyAlignment="0" applyProtection="0"/>
    <xf numFmtId="4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184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186" fontId="0" fillId="0" borderId="0" applyFont="0" applyFill="0" applyBorder="0" applyAlignment="0" applyProtection="0"/>
    <xf numFmtId="0" fontId="59" fillId="0" borderId="0"/>
    <xf numFmtId="37" fontId="65" fillId="0" borderId="0"/>
    <xf numFmtId="37" fontId="66" fillId="0" borderId="0"/>
    <xf numFmtId="187" fontId="67" fillId="0" borderId="0"/>
    <xf numFmtId="14" fontId="29" fillId="0" borderId="0">
      <alignment horizontal="center" wrapText="1"/>
      <protection locked="0"/>
    </xf>
    <xf numFmtId="10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88" fontId="0" fillId="0" borderId="0" applyFont="0" applyFill="0" applyProtection="0"/>
    <xf numFmtId="0" fontId="0" fillId="0" borderId="0" applyNumberFormat="0" applyFont="0" applyFill="0" applyBorder="0" applyAlignment="0" applyProtection="0">
      <alignment horizontal="left"/>
    </xf>
    <xf numFmtId="15" fontId="0" fillId="0" borderId="0" applyFont="0" applyFill="0" applyBorder="0" applyAlignment="0" applyProtection="0"/>
    <xf numFmtId="4" fontId="0" fillId="0" borderId="0" applyFont="0" applyFill="0" applyBorder="0" applyAlignment="0" applyProtection="0"/>
    <xf numFmtId="0" fontId="58" fillId="0" borderId="18">
      <alignment horizontal="center"/>
    </xf>
    <xf numFmtId="0" fontId="68" fillId="0" borderId="18">
      <alignment horizontal="center"/>
    </xf>
    <xf numFmtId="3" fontId="0" fillId="0" borderId="0" applyFont="0" applyFill="0" applyBorder="0" applyAlignment="0" applyProtection="0"/>
    <xf numFmtId="0" fontId="0" fillId="57" borderId="0" applyNumberFormat="0" applyFont="0" applyBorder="0" applyAlignment="0" applyProtection="0"/>
    <xf numFmtId="0" fontId="69" fillId="58" borderId="19">
      <protection locked="0"/>
    </xf>
    <xf numFmtId="0" fontId="70" fillId="0" borderId="0"/>
    <xf numFmtId="9" fontId="0" fillId="0" borderId="0" applyFont="0" applyFill="0" applyBorder="0" applyAlignment="0" applyProtection="0">
      <alignment vertical="center"/>
    </xf>
    <xf numFmtId="9" fontId="67" fillId="0" borderId="0" applyFont="0" applyFill="0" applyBorder="0" applyAlignment="0" applyProtection="0">
      <alignment vertical="center"/>
    </xf>
    <xf numFmtId="9" fontId="71" fillId="0" borderId="0" applyFont="0" applyFill="0" applyBorder="0" applyAlignment="0" applyProtection="0">
      <alignment vertical="center"/>
    </xf>
    <xf numFmtId="189" fontId="0" fillId="0" borderId="0" applyFont="0" applyFill="0" applyBorder="0" applyAlignment="0" applyProtection="0"/>
    <xf numFmtId="190" fontId="0" fillId="0" borderId="0" applyFont="0" applyFill="0" applyBorder="0" applyAlignment="0" applyProtection="0"/>
    <xf numFmtId="0" fontId="67" fillId="0" borderId="6" applyNumberFormat="0" applyFill="0" applyProtection="0">
      <alignment horizontal="right"/>
    </xf>
    <xf numFmtId="0" fontId="72" fillId="0" borderId="20" applyNumberFormat="0" applyFill="0" applyAlignment="0" applyProtection="0">
      <alignment vertical="center"/>
    </xf>
    <xf numFmtId="0" fontId="73" fillId="0" borderId="21" applyNumberFormat="0" applyFill="0" applyAlignment="0" applyProtection="0">
      <alignment vertical="center"/>
    </xf>
    <xf numFmtId="0" fontId="74" fillId="0" borderId="22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6" applyNumberFormat="0" applyFill="0" applyProtection="0">
      <alignment horizontal="center"/>
    </xf>
    <xf numFmtId="0" fontId="77" fillId="0" borderId="0" applyNumberFormat="0" applyFill="0" applyBorder="0" applyAlignment="0" applyProtection="0"/>
    <xf numFmtId="0" fontId="78" fillId="0" borderId="23" applyNumberFormat="0" applyFill="0" applyProtection="0">
      <alignment horizontal="center"/>
    </xf>
    <xf numFmtId="0" fontId="79" fillId="37" borderId="0" applyNumberFormat="0" applyBorder="0" applyAlignment="0" applyProtection="0">
      <alignment vertical="center"/>
    </xf>
    <xf numFmtId="0" fontId="80" fillId="37" borderId="0" applyNumberFormat="0" applyBorder="0" applyAlignment="0" applyProtection="0">
      <alignment vertical="center"/>
    </xf>
    <xf numFmtId="0" fontId="81" fillId="37" borderId="0" applyNumberFormat="0" applyBorder="0" applyAlignment="0" applyProtection="0"/>
    <xf numFmtId="0" fontId="82" fillId="37" borderId="0" applyNumberFormat="0" applyBorder="0" applyAlignment="0" applyProtection="0">
      <alignment vertical="center"/>
    </xf>
    <xf numFmtId="0" fontId="0" fillId="0" borderId="0"/>
    <xf numFmtId="0" fontId="83" fillId="0" borderId="0"/>
    <xf numFmtId="0" fontId="71" fillId="0" borderId="0">
      <alignment vertical="center"/>
    </xf>
    <xf numFmtId="0" fontId="55" fillId="0" borderId="0">
      <alignment vertical="center"/>
    </xf>
    <xf numFmtId="0" fontId="0" fillId="0" borderId="0">
      <alignment vertical="center"/>
    </xf>
    <xf numFmtId="0" fontId="67" fillId="0" borderId="0"/>
    <xf numFmtId="0" fontId="8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12" fillId="0" borderId="0"/>
    <xf numFmtId="0" fontId="25" fillId="0" borderId="0"/>
    <xf numFmtId="0" fontId="85" fillId="38" borderId="0" applyNumberFormat="0" applyBorder="0" applyAlignment="0" applyProtection="0">
      <alignment vertical="center"/>
    </xf>
    <xf numFmtId="0" fontId="86" fillId="38" borderId="0" applyNumberFormat="0" applyBorder="0" applyAlignment="0" applyProtection="0">
      <alignment vertical="center"/>
    </xf>
    <xf numFmtId="0" fontId="86" fillId="38" borderId="0" applyNumberFormat="0" applyBorder="0" applyAlignment="0" applyProtection="0"/>
    <xf numFmtId="0" fontId="87" fillId="38" borderId="0" applyNumberFormat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191" fontId="0" fillId="0" borderId="0" applyFont="0" applyFill="0" applyBorder="0" applyAlignment="0" applyProtection="0"/>
    <xf numFmtId="0" fontId="88" fillId="53" borderId="25" applyNumberFormat="0" applyAlignment="0" applyProtection="0">
      <alignment vertical="center"/>
    </xf>
    <xf numFmtId="0" fontId="89" fillId="54" borderId="26" applyNumberFormat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2" fillId="0" borderId="27" applyNumberFormat="0" applyFill="0" applyAlignment="0" applyProtection="0">
      <alignment vertical="center"/>
    </xf>
    <xf numFmtId="43" fontId="93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178" fontId="25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71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/>
    <xf numFmtId="0" fontId="56" fillId="59" borderId="0" applyNumberFormat="0" applyBorder="0" applyAlignment="0" applyProtection="0">
      <alignment vertical="center"/>
    </xf>
    <xf numFmtId="0" fontId="56" fillId="60" borderId="0" applyNumberFormat="0" applyBorder="0" applyAlignment="0" applyProtection="0">
      <alignment vertical="center"/>
    </xf>
    <xf numFmtId="0" fontId="56" fillId="61" borderId="0" applyNumberFormat="0" applyBorder="0" applyAlignment="0" applyProtection="0">
      <alignment vertical="center"/>
    </xf>
    <xf numFmtId="0" fontId="56" fillId="62" borderId="0" applyNumberFormat="0" applyBorder="0" applyAlignment="0" applyProtection="0">
      <alignment vertical="center"/>
    </xf>
    <xf numFmtId="0" fontId="94" fillId="63" borderId="0" applyNumberFormat="0" applyBorder="0" applyAlignment="0" applyProtection="0">
      <alignment vertical="center"/>
    </xf>
    <xf numFmtId="0" fontId="95" fillId="53" borderId="28" applyNumberFormat="0" applyAlignment="0" applyProtection="0">
      <alignment vertical="center"/>
    </xf>
    <xf numFmtId="0" fontId="96" fillId="41" borderId="25" applyNumberFormat="0" applyAlignment="0" applyProtection="0">
      <alignment vertical="center"/>
    </xf>
    <xf numFmtId="0" fontId="97" fillId="0" borderId="0"/>
    <xf numFmtId="0" fontId="0" fillId="52" borderId="29" applyNumberFormat="0" applyFont="0" applyAlignment="0" applyProtection="0">
      <alignment vertical="center"/>
    </xf>
  </cellStyleXfs>
  <cellXfs count="14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/>
    <xf numFmtId="0" fontId="0" fillId="0" borderId="2" xfId="0" applyBorder="1"/>
    <xf numFmtId="0" fontId="0" fillId="0" borderId="0" xfId="0" applyFont="1" applyAlignment="1">
      <alignment horizontal="right"/>
    </xf>
    <xf numFmtId="0" fontId="8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0" xfId="0" applyAlignment="1">
      <alignment wrapText="1"/>
    </xf>
    <xf numFmtId="19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9" fillId="0" borderId="0" xfId="0" applyFont="1" applyFill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 wrapText="1"/>
    </xf>
    <xf numFmtId="192" fontId="10" fillId="0" borderId="0" xfId="0" applyNumberFormat="1" applyFont="1" applyFill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wrapText="1"/>
    </xf>
    <xf numFmtId="192" fontId="11" fillId="0" borderId="0" xfId="0" applyNumberFormat="1" applyFont="1" applyFill="1" applyBorder="1" applyAlignment="1" applyProtection="1">
      <alignment wrapText="1"/>
    </xf>
    <xf numFmtId="0" fontId="12" fillId="0" borderId="0" xfId="0" applyFont="1" applyAlignment="1">
      <alignment wrapText="1"/>
    </xf>
    <xf numFmtId="0" fontId="13" fillId="0" borderId="3" xfId="151" applyFont="1" applyBorder="1" applyAlignment="1" applyProtection="1">
      <alignment horizontal="center" vertical="center"/>
    </xf>
    <xf numFmtId="4" fontId="13" fillId="0" borderId="3" xfId="151" applyNumberFormat="1" applyFont="1" applyBorder="1" applyAlignment="1" applyProtection="1">
      <alignment horizontal="center" vertical="center"/>
    </xf>
    <xf numFmtId="0" fontId="14" fillId="0" borderId="2" xfId="0" applyFont="1" applyBorder="1" applyAlignment="1">
      <alignment wrapText="1"/>
    </xf>
    <xf numFmtId="0" fontId="15" fillId="0" borderId="3" xfId="151" applyFont="1" applyBorder="1" applyAlignment="1" applyProtection="1">
      <alignment horizontal="center" vertical="center"/>
    </xf>
    <xf numFmtId="0" fontId="16" fillId="0" borderId="4" xfId="151" applyFont="1" applyBorder="1" applyAlignment="1" applyProtection="1">
      <alignment horizontal="center" vertical="center"/>
    </xf>
    <xf numFmtId="192" fontId="17" fillId="0" borderId="2" xfId="152" applyNumberFormat="1" applyFont="1" applyBorder="1" applyAlignment="1">
      <alignment horizontal="center"/>
    </xf>
    <xf numFmtId="0" fontId="11" fillId="0" borderId="3" xfId="151" applyFont="1" applyBorder="1" applyAlignment="1" applyProtection="1">
      <alignment horizontal="center" vertical="center"/>
    </xf>
    <xf numFmtId="0" fontId="13" fillId="0" borderId="4" xfId="151" applyFont="1" applyBorder="1" applyAlignment="1" applyProtection="1">
      <alignment horizontal="center" vertical="center"/>
    </xf>
    <xf numFmtId="193" fontId="0" fillId="0" borderId="0" xfId="0" applyNumberFormat="1"/>
    <xf numFmtId="193" fontId="2" fillId="0" borderId="0" xfId="0" applyNumberFormat="1" applyFont="1" applyAlignment="1">
      <alignment horizontal="center"/>
    </xf>
    <xf numFmtId="193" fontId="3" fillId="0" borderId="1" xfId="0" applyNumberFormat="1" applyFont="1" applyBorder="1" applyAlignment="1">
      <alignment horizontal="right"/>
    </xf>
    <xf numFmtId="0" fontId="8" fillId="0" borderId="2" xfId="0" applyFont="1" applyBorder="1" applyAlignment="1">
      <alignment horizontal="center" vertical="center" wrapText="1"/>
    </xf>
    <xf numFmtId="193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93" fontId="3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193" fontId="18" fillId="0" borderId="2" xfId="0" applyNumberFormat="1" applyFont="1" applyBorder="1" applyAlignment="1">
      <alignment vertical="center" wrapText="1"/>
    </xf>
    <xf numFmtId="192" fontId="0" fillId="0" borderId="0" xfId="0" applyNumberFormat="1"/>
    <xf numFmtId="0" fontId="10" fillId="0" borderId="0" xfId="148" applyFont="1" applyBorder="1" applyAlignment="1" applyProtection="1">
      <alignment horizontal="center" vertical="center"/>
    </xf>
    <xf numFmtId="192" fontId="10" fillId="0" borderId="0" xfId="148" applyNumberFormat="1" applyFont="1" applyBorder="1" applyAlignment="1" applyProtection="1">
      <alignment horizontal="center" vertical="center"/>
    </xf>
    <xf numFmtId="0" fontId="11" fillId="0" borderId="0" xfId="148" applyFont="1" applyBorder="1" applyAlignment="1" applyProtection="1"/>
    <xf numFmtId="192" fontId="11" fillId="0" borderId="0" xfId="148" applyNumberFormat="1" applyFont="1" applyBorder="1" applyAlignment="1" applyProtection="1"/>
    <xf numFmtId="0" fontId="3" fillId="0" borderId="0" xfId="0" applyFont="1" applyAlignment="1">
      <alignment horizontal="right"/>
    </xf>
    <xf numFmtId="0" fontId="13" fillId="0" borderId="2" xfId="149" applyNumberFormat="1" applyFont="1" applyBorder="1" applyAlignment="1" applyProtection="1">
      <alignment horizontal="center" vertical="center"/>
    </xf>
    <xf numFmtId="192" fontId="13" fillId="0" borderId="2" xfId="148" applyNumberFormat="1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6" fillId="0" borderId="2" xfId="149" applyNumberFormat="1" applyFont="1" applyBorder="1" applyAlignment="1" applyProtection="1">
      <alignment horizontal="center" vertical="center"/>
    </xf>
    <xf numFmtId="192" fontId="19" fillId="0" borderId="2" xfId="150" applyNumberFormat="1" applyFont="1" applyBorder="1"/>
    <xf numFmtId="0" fontId="14" fillId="0" borderId="2" xfId="0" applyFont="1" applyFill="1" applyBorder="1"/>
    <xf numFmtId="0" fontId="13" fillId="0" borderId="2" xfId="149" applyNumberFormat="1" applyFont="1" applyFill="1" applyBorder="1" applyAlignment="1" applyProtection="1">
      <alignment horizontal="center" vertical="center"/>
    </xf>
    <xf numFmtId="192" fontId="20" fillId="0" borderId="2" xfId="146" applyNumberFormat="1" applyFont="1" applyBorder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0" fillId="3" borderId="0" xfId="0" applyFont="1" applyFill="1" applyAlignment="1">
      <alignment horizontal="right" vertical="center"/>
    </xf>
    <xf numFmtId="0" fontId="22" fillId="3" borderId="0" xfId="0" applyFont="1" applyFill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192" fontId="14" fillId="0" borderId="2" xfId="0" applyNumberFormat="1" applyFont="1" applyFill="1" applyBorder="1" applyAlignment="1" applyProtection="1">
      <alignment horizontal="left" vertical="center"/>
      <protection locked="0"/>
    </xf>
    <xf numFmtId="194" fontId="14" fillId="0" borderId="2" xfId="0" applyNumberFormat="1" applyFont="1" applyFill="1" applyBorder="1" applyAlignment="1" applyProtection="1">
      <alignment horizontal="left" vertical="center"/>
      <protection locked="0"/>
    </xf>
    <xf numFmtId="192" fontId="14" fillId="0" borderId="6" xfId="0" applyNumberFormat="1" applyFont="1" applyFill="1" applyBorder="1" applyAlignment="1" applyProtection="1">
      <alignment horizontal="left" vertical="center"/>
      <protection locked="0"/>
    </xf>
    <xf numFmtId="194" fontId="14" fillId="0" borderId="6" xfId="0" applyNumberFormat="1" applyFont="1" applyFill="1" applyBorder="1" applyAlignment="1" applyProtection="1">
      <alignment horizontal="left" vertical="center"/>
      <protection locked="0"/>
    </xf>
    <xf numFmtId="0" fontId="14" fillId="0" borderId="6" xfId="0" applyFont="1" applyFill="1" applyBorder="1" applyAlignment="1">
      <alignment vertical="center"/>
    </xf>
    <xf numFmtId="0" fontId="23" fillId="0" borderId="2" xfId="0" applyFont="1" applyFill="1" applyBorder="1" applyAlignment="1">
      <alignment vertical="center"/>
    </xf>
    <xf numFmtId="1" fontId="14" fillId="0" borderId="2" xfId="0" applyNumberFormat="1" applyFont="1" applyFill="1" applyBorder="1" applyAlignment="1" applyProtection="1">
      <alignment vertical="center"/>
      <protection locked="0"/>
    </xf>
    <xf numFmtId="0" fontId="14" fillId="0" borderId="2" xfId="0" applyNumberFormat="1" applyFont="1" applyFill="1" applyBorder="1" applyAlignment="1" applyProtection="1">
      <alignment vertical="center"/>
      <protection locked="0"/>
    </xf>
    <xf numFmtId="192" fontId="14" fillId="2" borderId="2" xfId="0" applyNumberFormat="1" applyFont="1" applyFill="1" applyBorder="1" applyAlignment="1" applyProtection="1">
      <alignment horizontal="left" vertical="center"/>
      <protection locked="0"/>
    </xf>
    <xf numFmtId="0" fontId="14" fillId="2" borderId="2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4" fillId="3" borderId="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95" fontId="0" fillId="0" borderId="2" xfId="0" applyNumberFormat="1" applyBorder="1" applyAlignment="1">
      <alignment vertical="center"/>
    </xf>
    <xf numFmtId="193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8" fillId="0" borderId="2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195" fontId="0" fillId="0" borderId="2" xfId="169" applyNumberFormat="1" applyFont="1" applyBorder="1" applyAlignment="1" applyProtection="1">
      <alignment vertical="center" wrapText="1"/>
    </xf>
    <xf numFmtId="196" fontId="25" fillId="0" borderId="2" xfId="167" applyNumberFormat="1" applyFont="1" applyFill="1" applyBorder="1" applyAlignment="1">
      <alignment horizontal="right" vertical="center" shrinkToFit="1"/>
    </xf>
    <xf numFmtId="0" fontId="0" fillId="0" borderId="2" xfId="0" applyFont="1" applyBorder="1" applyAlignment="1">
      <alignment vertical="center"/>
    </xf>
    <xf numFmtId="196" fontId="0" fillId="0" borderId="2" xfId="0" applyNumberFormat="1" applyFont="1" applyBorder="1" applyAlignment="1">
      <alignment vertical="center"/>
    </xf>
    <xf numFmtId="0" fontId="26" fillId="0" borderId="2" xfId="0" applyFont="1" applyBorder="1" applyAlignment="1">
      <alignment vertical="center"/>
    </xf>
    <xf numFmtId="193" fontId="0" fillId="0" borderId="0" xfId="0" applyNumberFormat="1" applyAlignment="1">
      <alignment vertical="center"/>
    </xf>
    <xf numFmtId="0" fontId="0" fillId="3" borderId="0" xfId="0" applyFill="1" applyAlignment="1">
      <alignment vertical="center"/>
    </xf>
    <xf numFmtId="193" fontId="2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8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193" fontId="0" fillId="0" borderId="0" xfId="0" applyNumberFormat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0" borderId="0" xfId="0" applyNumberFormat="1" applyAlignment="1">
      <alignment vertical="center"/>
    </xf>
    <xf numFmtId="0" fontId="1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right" vertical="center"/>
    </xf>
    <xf numFmtId="0" fontId="8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horizontal="left" vertical="center"/>
    </xf>
    <xf numFmtId="0" fontId="8" fillId="0" borderId="2" xfId="0" applyNumberFormat="1" applyFont="1" applyBorder="1" applyAlignment="1">
      <alignment vertical="center"/>
    </xf>
    <xf numFmtId="0" fontId="3" fillId="0" borderId="2" xfId="141" applyNumberFormat="1" applyFont="1" applyFill="1" applyBorder="1" applyAlignment="1" applyProtection="1">
      <alignment vertical="center"/>
    </xf>
    <xf numFmtId="3" fontId="3" fillId="4" borderId="2" xfId="141" applyNumberFormat="1" applyFont="1" applyFill="1" applyBorder="1" applyAlignment="1" applyProtection="1">
      <alignment horizontal="right" vertical="center"/>
    </xf>
    <xf numFmtId="0" fontId="3" fillId="0" borderId="2" xfId="0" applyNumberFormat="1" applyFont="1" applyBorder="1" applyAlignment="1">
      <alignment vertical="center" wrapText="1"/>
    </xf>
    <xf numFmtId="193" fontId="0" fillId="0" borderId="0" xfId="0" applyNumberFormat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193" fontId="3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93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3" fontId="3" fillId="0" borderId="2" xfId="141" applyNumberFormat="1" applyFont="1" applyFill="1" applyBorder="1" applyAlignment="1" applyProtection="1">
      <alignment horizontal="center" vertical="center"/>
    </xf>
    <xf numFmtId="0" fontId="3" fillId="0" borderId="2" xfId="141" applyFont="1" applyFill="1" applyBorder="1" applyAlignment="1">
      <alignment horizontal="center" vertical="center"/>
    </xf>
    <xf numFmtId="0" fontId="3" fillId="0" borderId="2" xfId="141" applyNumberFormat="1" applyFont="1" applyFill="1" applyBorder="1" applyAlignment="1" applyProtection="1">
      <alignment horizontal="center" vertical="center"/>
      <protection locked="0"/>
    </xf>
    <xf numFmtId="1" fontId="3" fillId="0" borderId="2" xfId="141" applyNumberFormat="1" applyFont="1" applyFill="1" applyBorder="1" applyAlignment="1" applyProtection="1">
      <alignment horizontal="center" vertical="center"/>
      <protection locked="0"/>
    </xf>
    <xf numFmtId="0" fontId="27" fillId="0" borderId="2" xfId="0" applyNumberFormat="1" applyFont="1" applyFill="1" applyBorder="1" applyAlignment="1">
      <alignment vertical="center" wrapText="1"/>
    </xf>
    <xf numFmtId="0" fontId="3" fillId="3" borderId="2" xfId="141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right" vertical="center"/>
    </xf>
    <xf numFmtId="0" fontId="24" fillId="0" borderId="2" xfId="0" applyNumberFormat="1" applyFont="1" applyBorder="1" applyAlignment="1">
      <alignment horizontal="center" vertical="center" wrapText="1"/>
    </xf>
    <xf numFmtId="0" fontId="26" fillId="0" borderId="0" xfId="0" applyNumberFormat="1" applyFont="1" applyAlignment="1">
      <alignment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93" fontId="24" fillId="0" borderId="2" xfId="0" applyNumberFormat="1" applyFont="1" applyBorder="1" applyAlignment="1">
      <alignment vertical="center"/>
    </xf>
    <xf numFmtId="0" fontId="24" fillId="0" borderId="2" xfId="141" applyFont="1" applyFill="1" applyBorder="1" applyAlignment="1">
      <alignment vertical="center"/>
    </xf>
    <xf numFmtId="195" fontId="24" fillId="0" borderId="2" xfId="169" applyNumberFormat="1" applyFont="1" applyBorder="1" applyAlignment="1" applyProtection="1">
      <alignment vertical="center" wrapText="1"/>
    </xf>
    <xf numFmtId="0" fontId="29" fillId="0" borderId="2" xfId="0" applyFont="1" applyBorder="1" applyAlignment="1">
      <alignment vertical="center" wrapText="1"/>
    </xf>
    <xf numFmtId="0" fontId="12" fillId="0" borderId="0" xfId="0" applyFont="1"/>
    <xf numFmtId="0" fontId="30" fillId="0" borderId="0" xfId="0" applyFont="1"/>
    <xf numFmtId="0" fontId="31" fillId="0" borderId="0" xfId="0" applyFont="1"/>
    <xf numFmtId="0" fontId="0" fillId="0" borderId="0" xfId="0" applyFont="1"/>
    <xf numFmtId="0" fontId="32" fillId="0" borderId="0" xfId="0" applyFont="1"/>
  </cellXfs>
  <cellStyles count="18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20100326高清市院遂宁检察院1080P配置清单26日改" xfId="49"/>
    <cellStyle name="_Book1_1" xfId="50"/>
    <cellStyle name="_Book1_2" xfId="51"/>
    <cellStyle name="_Book1_3" xfId="52"/>
    <cellStyle name="20% - 强调文字颜色 1 2" xfId="53"/>
    <cellStyle name="20% - 强调文字颜色 2 2" xfId="54"/>
    <cellStyle name="20% - 强调文字颜色 3 2" xfId="55"/>
    <cellStyle name="20% - 强调文字颜色 4 2" xfId="56"/>
    <cellStyle name="20% - 强调文字颜色 5 2" xfId="57"/>
    <cellStyle name="20% - 强调文字颜色 6 2" xfId="58"/>
    <cellStyle name="40% - 强调文字颜色 1 2" xfId="59"/>
    <cellStyle name="40% - 强调文字颜色 2 2" xfId="60"/>
    <cellStyle name="40% - 强调文字颜色 3 2" xfId="61"/>
    <cellStyle name="40% - 强调文字颜色 6 2" xfId="62"/>
    <cellStyle name="60% - 强调文字颜色 1 2" xfId="63"/>
    <cellStyle name="60% - 强调文字颜色 2 2" xfId="64"/>
    <cellStyle name="60% - 强调文字颜色 3 2" xfId="65"/>
    <cellStyle name="60% - 强调文字颜色 4 2" xfId="66"/>
    <cellStyle name="60% - 强调文字颜色 5 2" xfId="67"/>
    <cellStyle name="60% - 强调文字颜色 6 2" xfId="68"/>
    <cellStyle name="6mal" xfId="69"/>
    <cellStyle name="Accent1" xfId="70"/>
    <cellStyle name="Accent1 - 20%" xfId="71"/>
    <cellStyle name="Accent1 - 60%" xfId="72"/>
    <cellStyle name="Accent2" xfId="73"/>
    <cellStyle name="Accent2 - 20%" xfId="74"/>
    <cellStyle name="Accent2 - 40%" xfId="75"/>
    <cellStyle name="Accent2 - 60%" xfId="76"/>
    <cellStyle name="Accent3 - 40%" xfId="77"/>
    <cellStyle name="Accent3 - 60%" xfId="78"/>
    <cellStyle name="Accent5" xfId="79"/>
    <cellStyle name="Accent5 - 20%" xfId="80"/>
    <cellStyle name="Accent6" xfId="81"/>
    <cellStyle name="Accent6 - 40%" xfId="82"/>
    <cellStyle name="Accent6 - 60%" xfId="83"/>
    <cellStyle name="args.style" xfId="84"/>
    <cellStyle name="ColLevel_0" xfId="85"/>
    <cellStyle name="Comma [0]_!!!GO" xfId="86"/>
    <cellStyle name="comma zerodec" xfId="87"/>
    <cellStyle name="Comma_!!!GO" xfId="88"/>
    <cellStyle name="Currency [0]_!!!GO" xfId="89"/>
    <cellStyle name="Currency_!!!GO" xfId="90"/>
    <cellStyle name="Currency1" xfId="91"/>
    <cellStyle name="Date" xfId="92"/>
    <cellStyle name="Dollar (zero dec)" xfId="93"/>
    <cellStyle name="Grey" xfId="94"/>
    <cellStyle name="Header1" xfId="95"/>
    <cellStyle name="Header2" xfId="96"/>
    <cellStyle name="Input [yellow]" xfId="97"/>
    <cellStyle name="Input Cells" xfId="98"/>
    <cellStyle name="Linked Cells" xfId="99"/>
    <cellStyle name="Millares [0]_96 Risk" xfId="100"/>
    <cellStyle name="Millares_96 Risk" xfId="101"/>
    <cellStyle name="Milliers_!!!GO" xfId="102"/>
    <cellStyle name="Moneda [0]_96 Risk" xfId="103"/>
    <cellStyle name="Moneda_96 Risk" xfId="104"/>
    <cellStyle name="Mon閠aire [0]_!!!GO" xfId="105"/>
    <cellStyle name="New Times Roman" xfId="106"/>
    <cellStyle name="no dec" xfId="107"/>
    <cellStyle name="no dec 2" xfId="108"/>
    <cellStyle name="Normal - Style1" xfId="109"/>
    <cellStyle name="per.style" xfId="110"/>
    <cellStyle name="Percent [2]" xfId="111"/>
    <cellStyle name="Percent_!!!GO" xfId="112"/>
    <cellStyle name="Pourcentage_pldt" xfId="113"/>
    <cellStyle name="PSChar" xfId="114"/>
    <cellStyle name="PSDate" xfId="115"/>
    <cellStyle name="PSDec" xfId="116"/>
    <cellStyle name="PSHeading" xfId="117"/>
    <cellStyle name="PSHeading 2" xfId="118"/>
    <cellStyle name="PSInt" xfId="119"/>
    <cellStyle name="PSSpacer" xfId="120"/>
    <cellStyle name="sstot" xfId="121"/>
    <cellStyle name="Standard_AREAS" xfId="122"/>
    <cellStyle name="百分比 2" xfId="123"/>
    <cellStyle name="百分比 2 4" xfId="124"/>
    <cellStyle name="百分比 5" xfId="125"/>
    <cellStyle name="捠壿 [0.00]_Region Orders (2)" xfId="126"/>
    <cellStyle name="捠壿_Region Orders (2)" xfId="127"/>
    <cellStyle name="编号" xfId="128"/>
    <cellStyle name="标题 1 2" xfId="129"/>
    <cellStyle name="标题 2 2" xfId="130"/>
    <cellStyle name="标题 3 2" xfId="131"/>
    <cellStyle name="标题 4 2" xfId="132"/>
    <cellStyle name="标题 5" xfId="133"/>
    <cellStyle name="标题1" xfId="134"/>
    <cellStyle name="表标题" xfId="135"/>
    <cellStyle name="部门" xfId="136"/>
    <cellStyle name="差 2" xfId="137"/>
    <cellStyle name="差_2014年国有资本经营预算表" xfId="138"/>
    <cellStyle name="差_Book1" xfId="139"/>
    <cellStyle name="差_金凤区2015年预算支出统计表" xfId="140"/>
    <cellStyle name="常规 10" xfId="141"/>
    <cellStyle name="常规 10 2 3" xfId="142"/>
    <cellStyle name="常规 12 3" xfId="143"/>
    <cellStyle name="常规 16 3" xfId="144"/>
    <cellStyle name="常规 2 2 2 3" xfId="145"/>
    <cellStyle name="常规 2 9" xfId="146"/>
    <cellStyle name="常规 21" xfId="147"/>
    <cellStyle name="常规 22" xfId="148"/>
    <cellStyle name="常规 27" xfId="149"/>
    <cellStyle name="常规 28" xfId="150"/>
    <cellStyle name="常规 30" xfId="151"/>
    <cellStyle name="常规 32" xfId="152"/>
    <cellStyle name="常规 34" xfId="153"/>
    <cellStyle name="常规 8 7" xfId="154"/>
    <cellStyle name="好 2 2 2 5" xfId="155"/>
    <cellStyle name="好_2014年国有资本经营预算表" xfId="156"/>
    <cellStyle name="好_Book1 10 2 4 2 3" xfId="157"/>
    <cellStyle name="好_金凤区2015年预算支出统计表" xfId="158"/>
    <cellStyle name="汇总 2 2 5" xfId="159"/>
    <cellStyle name="货币 2" xfId="160"/>
    <cellStyle name="计算 2 2 5" xfId="161"/>
    <cellStyle name="检查单元格 2 2 5" xfId="162"/>
    <cellStyle name="解释性文本 2 2 5" xfId="163"/>
    <cellStyle name="警告文本 2 2 5" xfId="164"/>
    <cellStyle name="链接单元格 2 2 5" xfId="165"/>
    <cellStyle name="千位分隔 13" xfId="166"/>
    <cellStyle name="千位分隔 2 2 2 4" xfId="167"/>
    <cellStyle name="千位分隔 2 8" xfId="168"/>
    <cellStyle name="千位分隔 5 6" xfId="169"/>
    <cellStyle name="千位分隔 6 5" xfId="170"/>
    <cellStyle name="千位分隔 7 3" xfId="171"/>
    <cellStyle name="千位分隔[0] 2" xfId="172"/>
    <cellStyle name="强调文字颜色 1 2 2 5" xfId="173"/>
    <cellStyle name="强调文字颜色 2 2 2 5" xfId="174"/>
    <cellStyle name="强调文字颜色 3 2 2 5" xfId="175"/>
    <cellStyle name="强调文字颜色 6 2 2 5" xfId="176"/>
    <cellStyle name="适中 2 2 5" xfId="177"/>
    <cellStyle name="输出 2 2 5" xfId="178"/>
    <cellStyle name="输入 2 2 5" xfId="179"/>
    <cellStyle name="未定义" xfId="180"/>
    <cellStyle name="注释 2 2 5" xfId="18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29579;&#27704;&#21018;&#30340;&#25991;&#20214;\&#39044;&#31639;\&#39044;&#31639;&#20869;\2006\&#20154;&#22823;&#25253;&#21578;\&#22266;&#21407;&#24066;&#24066;&#32423;&#36130;&#25919;&#36716;&#25442;&#39044;&#31639;&#25968;&#25454;&#38468;&#20214;1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15"/>
  <sheetViews>
    <sheetView workbookViewId="0">
      <selection activeCell="B8" sqref="B8"/>
    </sheetView>
  </sheetViews>
  <sheetFormatPr defaultColWidth="9" defaultRowHeight="14.25" outlineLevelCol="1"/>
  <cols>
    <col min="1" max="1" width="11.5" customWidth="1"/>
    <col min="2" max="2" width="72.375" customWidth="1"/>
  </cols>
  <sheetData>
    <row r="2" ht="39.75" customHeight="1" spans="1:2">
      <c r="A2" s="2" t="s">
        <v>0</v>
      </c>
      <c r="B2" s="2"/>
    </row>
    <row r="3" ht="36" customHeight="1" spans="1:2">
      <c r="A3" t="s">
        <v>1</v>
      </c>
      <c r="B3" s="144" t="s">
        <v>2</v>
      </c>
    </row>
    <row r="4" ht="36" customHeight="1" spans="1:2">
      <c r="A4" t="s">
        <v>3</v>
      </c>
      <c r="B4" s="144" t="s">
        <v>4</v>
      </c>
    </row>
    <row r="5" ht="36" customHeight="1" spans="1:2">
      <c r="A5" t="s">
        <v>5</v>
      </c>
      <c r="B5" s="144" t="s">
        <v>6</v>
      </c>
    </row>
    <row r="6" ht="36" customHeight="1" spans="1:2">
      <c r="A6" t="s">
        <v>7</v>
      </c>
      <c r="B6" s="144" t="s">
        <v>8</v>
      </c>
    </row>
    <row r="7" ht="36" customHeight="1" spans="1:2">
      <c r="A7" s="145" t="s">
        <v>9</v>
      </c>
      <c r="B7" s="146" t="s">
        <v>10</v>
      </c>
    </row>
    <row r="8" ht="36" customHeight="1" spans="1:2">
      <c r="A8" t="s">
        <v>11</v>
      </c>
      <c r="B8" s="144" t="s">
        <v>12</v>
      </c>
    </row>
    <row r="9" ht="36" customHeight="1" spans="1:2">
      <c r="A9" t="s">
        <v>13</v>
      </c>
      <c r="B9" s="144" t="s">
        <v>14</v>
      </c>
    </row>
    <row r="10" ht="36" customHeight="1" spans="1:2">
      <c r="A10" t="s">
        <v>15</v>
      </c>
      <c r="B10" s="144" t="s">
        <v>16</v>
      </c>
    </row>
    <row r="11" ht="36" customHeight="1" spans="1:2">
      <c r="A11" t="s">
        <v>17</v>
      </c>
      <c r="B11" s="146" t="s">
        <v>18</v>
      </c>
    </row>
    <row r="12" ht="36" customHeight="1" spans="1:2">
      <c r="A12" s="147" t="s">
        <v>19</v>
      </c>
      <c r="B12" s="144" t="s">
        <v>20</v>
      </c>
    </row>
    <row r="13" ht="36" customHeight="1" spans="1:2">
      <c r="A13" s="147" t="s">
        <v>21</v>
      </c>
      <c r="B13" s="144" t="s">
        <v>20</v>
      </c>
    </row>
    <row r="14" ht="36" customHeight="1" spans="1:2">
      <c r="A14" s="147" t="s">
        <v>22</v>
      </c>
      <c r="B14" s="146" t="s">
        <v>23</v>
      </c>
    </row>
    <row r="15" ht="36" customHeight="1" spans="1:2">
      <c r="A15" s="148" t="s">
        <v>24</v>
      </c>
      <c r="B15" s="146" t="s">
        <v>25</v>
      </c>
    </row>
  </sheetData>
  <mergeCells count="1">
    <mergeCell ref="A2:B2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69"/>
  <sheetViews>
    <sheetView workbookViewId="0">
      <selection activeCell="C54" sqref="C54"/>
    </sheetView>
  </sheetViews>
  <sheetFormatPr defaultColWidth="9" defaultRowHeight="14.25" outlineLevelCol="4"/>
  <cols>
    <col min="1" max="1" width="52.75" customWidth="1"/>
    <col min="2" max="2" width="20.5" customWidth="1"/>
    <col min="3" max="3" width="50.875" customWidth="1"/>
    <col min="4" max="4" width="17.25" customWidth="1"/>
    <col min="5" max="5" width="14.5" customWidth="1"/>
  </cols>
  <sheetData>
    <row r="1" ht="18" customHeight="1" spans="1:1">
      <c r="A1" s="1" t="s">
        <v>1669</v>
      </c>
    </row>
    <row r="2" ht="27" customHeight="1" spans="1:5">
      <c r="A2" s="2" t="s">
        <v>1670</v>
      </c>
      <c r="B2" s="2"/>
      <c r="C2" s="2"/>
      <c r="D2" s="2"/>
      <c r="E2" s="2"/>
    </row>
    <row r="3" ht="16.5" customHeight="1" spans="4:5">
      <c r="D3" s="3" t="s">
        <v>28</v>
      </c>
      <c r="E3" s="3"/>
    </row>
    <row r="4" ht="24.75" customHeight="1" spans="1:5">
      <c r="A4" s="12" t="s">
        <v>1671</v>
      </c>
      <c r="B4" s="12"/>
      <c r="C4" s="12" t="s">
        <v>638</v>
      </c>
      <c r="D4" s="12"/>
      <c r="E4" s="54" t="s">
        <v>1672</v>
      </c>
    </row>
    <row r="5" ht="21" customHeight="1" spans="1:5">
      <c r="A5" s="12" t="s">
        <v>1673</v>
      </c>
      <c r="B5" s="12" t="s">
        <v>766</v>
      </c>
      <c r="C5" s="12" t="s">
        <v>1673</v>
      </c>
      <c r="D5" s="12" t="s">
        <v>766</v>
      </c>
      <c r="E5" s="55"/>
    </row>
    <row r="6" ht="18" customHeight="1" spans="1:5">
      <c r="A6" s="13" t="s">
        <v>509</v>
      </c>
      <c r="B6" s="13">
        <v>28000</v>
      </c>
      <c r="C6" s="13" t="s">
        <v>510</v>
      </c>
      <c r="D6" s="13">
        <v>228108</v>
      </c>
      <c r="E6" s="13"/>
    </row>
    <row r="7" ht="18" customHeight="1" spans="1:5">
      <c r="A7" s="13" t="s">
        <v>724</v>
      </c>
      <c r="B7" s="13">
        <f>B8+B42+B43+B50+B53+B54+B55</f>
        <v>208569</v>
      </c>
      <c r="C7" s="13" t="s">
        <v>725</v>
      </c>
      <c r="D7" s="13">
        <f>D8+D15+D44+D45+D49+D52</f>
        <v>130</v>
      </c>
      <c r="E7" s="13"/>
    </row>
    <row r="8" ht="18" customHeight="1" spans="1:5">
      <c r="A8" s="13" t="s">
        <v>1674</v>
      </c>
      <c r="B8" s="13">
        <f>B9+B15+B39</f>
        <v>195616</v>
      </c>
      <c r="C8" s="13" t="s">
        <v>1675</v>
      </c>
      <c r="D8" s="13">
        <f>SUM(D9:D13)</f>
        <v>130</v>
      </c>
      <c r="E8" s="13"/>
    </row>
    <row r="9" ht="18" customHeight="1" spans="1:5">
      <c r="A9" s="13" t="s">
        <v>1676</v>
      </c>
      <c r="B9" s="13">
        <f>SUM(B10:B14)</f>
        <v>5228</v>
      </c>
      <c r="C9" s="13" t="s">
        <v>1677</v>
      </c>
      <c r="D9" s="13"/>
      <c r="E9" s="13"/>
    </row>
    <row r="10" ht="18" customHeight="1" spans="1:5">
      <c r="A10" s="13" t="s">
        <v>1678</v>
      </c>
      <c r="B10" s="13">
        <v>5061</v>
      </c>
      <c r="C10" s="13" t="s">
        <v>1679</v>
      </c>
      <c r="D10" s="13"/>
      <c r="E10" s="13"/>
    </row>
    <row r="11" ht="18" customHeight="1" spans="1:5">
      <c r="A11" s="13" t="s">
        <v>1680</v>
      </c>
      <c r="B11" s="13">
        <v>64</v>
      </c>
      <c r="C11" s="13" t="s">
        <v>1681</v>
      </c>
      <c r="D11" s="13"/>
      <c r="E11" s="13"/>
    </row>
    <row r="12" ht="18" customHeight="1" spans="1:5">
      <c r="A12" s="13" t="s">
        <v>1682</v>
      </c>
      <c r="B12" s="13">
        <v>61</v>
      </c>
      <c r="C12" s="13" t="s">
        <v>1683</v>
      </c>
      <c r="D12" s="13">
        <v>130</v>
      </c>
      <c r="E12" s="13"/>
    </row>
    <row r="13" ht="18" customHeight="1" spans="1:5">
      <c r="A13" s="13" t="s">
        <v>1684</v>
      </c>
      <c r="B13" s="13">
        <v>42</v>
      </c>
      <c r="C13" s="13"/>
      <c r="D13" s="13"/>
      <c r="E13" s="13"/>
    </row>
    <row r="14" ht="18" customHeight="1" spans="1:5">
      <c r="A14" s="13" t="s">
        <v>1685</v>
      </c>
      <c r="B14" s="13"/>
      <c r="C14" s="13"/>
      <c r="D14" s="13"/>
      <c r="E14" s="13"/>
    </row>
    <row r="15" ht="18" customHeight="1" spans="1:5">
      <c r="A15" s="13" t="s">
        <v>1686</v>
      </c>
      <c r="B15" s="13">
        <f>SUM(B16:B38)</f>
        <v>162875</v>
      </c>
      <c r="C15" s="13" t="s">
        <v>1687</v>
      </c>
      <c r="D15" s="13"/>
      <c r="E15" s="13"/>
    </row>
    <row r="16" ht="18" customHeight="1" spans="1:5">
      <c r="A16" s="13" t="s">
        <v>1688</v>
      </c>
      <c r="B16" s="13">
        <v>2952</v>
      </c>
      <c r="C16" s="13" t="s">
        <v>1689</v>
      </c>
      <c r="D16" s="13"/>
      <c r="E16" s="13"/>
    </row>
    <row r="17" ht="18" customHeight="1" spans="1:5">
      <c r="A17" s="13" t="s">
        <v>1690</v>
      </c>
      <c r="B17" s="13">
        <v>88477</v>
      </c>
      <c r="C17" s="13" t="s">
        <v>1691</v>
      </c>
      <c r="D17" s="13"/>
      <c r="E17" s="13"/>
    </row>
    <row r="18" ht="18" customHeight="1" spans="1:5">
      <c r="A18" s="13" t="s">
        <v>1692</v>
      </c>
      <c r="B18" s="13">
        <v>5949</v>
      </c>
      <c r="C18" s="13" t="s">
        <v>1693</v>
      </c>
      <c r="D18" s="13"/>
      <c r="E18" s="13"/>
    </row>
    <row r="19" ht="18" customHeight="1" spans="1:5">
      <c r="A19" s="13" t="s">
        <v>1694</v>
      </c>
      <c r="B19" s="13">
        <v>1115</v>
      </c>
      <c r="C19" s="13" t="s">
        <v>1695</v>
      </c>
      <c r="D19" s="13"/>
      <c r="E19" s="13"/>
    </row>
    <row r="20" ht="18" customHeight="1" spans="1:5">
      <c r="A20" s="13" t="s">
        <v>1696</v>
      </c>
      <c r="B20" s="13">
        <v>967</v>
      </c>
      <c r="C20" s="13" t="s">
        <v>1697</v>
      </c>
      <c r="D20" s="13"/>
      <c r="E20" s="13"/>
    </row>
    <row r="21" ht="18" customHeight="1" spans="1:5">
      <c r="A21" s="13" t="s">
        <v>1698</v>
      </c>
      <c r="B21" s="13">
        <v>45</v>
      </c>
      <c r="C21" s="13" t="s">
        <v>1699</v>
      </c>
      <c r="D21" s="13"/>
      <c r="E21" s="13"/>
    </row>
    <row r="22" ht="18" customHeight="1" spans="1:5">
      <c r="A22" s="13" t="s">
        <v>1700</v>
      </c>
      <c r="B22" s="13"/>
      <c r="C22" s="13" t="s">
        <v>1701</v>
      </c>
      <c r="D22" s="13"/>
      <c r="E22" s="13"/>
    </row>
    <row r="23" ht="18" customHeight="1" spans="1:5">
      <c r="A23" s="13" t="s">
        <v>1702</v>
      </c>
      <c r="B23" s="13">
        <v>753</v>
      </c>
      <c r="C23" s="13" t="s">
        <v>1703</v>
      </c>
      <c r="D23" s="13"/>
      <c r="E23" s="13"/>
    </row>
    <row r="24" ht="18" customHeight="1" spans="1:5">
      <c r="A24" s="13" t="s">
        <v>1704</v>
      </c>
      <c r="B24" s="13">
        <v>4360</v>
      </c>
      <c r="C24" s="13" t="s">
        <v>1705</v>
      </c>
      <c r="D24" s="13"/>
      <c r="E24" s="13"/>
    </row>
    <row r="25" ht="18" customHeight="1" spans="1:5">
      <c r="A25" s="13" t="s">
        <v>1706</v>
      </c>
      <c r="B25" s="13">
        <v>99</v>
      </c>
      <c r="C25" s="13" t="s">
        <v>1707</v>
      </c>
      <c r="D25" s="13"/>
      <c r="E25" s="13"/>
    </row>
    <row r="26" ht="18" customHeight="1" spans="1:5">
      <c r="A26" s="13" t="s">
        <v>1708</v>
      </c>
      <c r="B26" s="13"/>
      <c r="C26" s="13" t="s">
        <v>1709</v>
      </c>
      <c r="D26" s="13"/>
      <c r="E26" s="13"/>
    </row>
    <row r="27" ht="18" customHeight="1" spans="1:5">
      <c r="A27" s="13" t="s">
        <v>1710</v>
      </c>
      <c r="B27" s="13">
        <v>2193</v>
      </c>
      <c r="C27" s="13" t="s">
        <v>1711</v>
      </c>
      <c r="D27" s="13"/>
      <c r="E27" s="13"/>
    </row>
    <row r="28" ht="18" customHeight="1" spans="1:5">
      <c r="A28" s="13" t="s">
        <v>1712</v>
      </c>
      <c r="B28" s="13">
        <v>11019</v>
      </c>
      <c r="C28" s="13" t="s">
        <v>1713</v>
      </c>
      <c r="D28" s="13"/>
      <c r="E28" s="13"/>
    </row>
    <row r="29" ht="18" customHeight="1" spans="1:5">
      <c r="A29" s="13" t="s">
        <v>1714</v>
      </c>
      <c r="B29" s="13">
        <v>10499</v>
      </c>
      <c r="C29" s="13" t="s">
        <v>1715</v>
      </c>
      <c r="D29" s="13"/>
      <c r="E29" s="13"/>
    </row>
    <row r="30" ht="18" customHeight="1" spans="1:5">
      <c r="A30" s="13" t="s">
        <v>1716</v>
      </c>
      <c r="B30" s="13">
        <v>1586</v>
      </c>
      <c r="C30" s="13" t="s">
        <v>1717</v>
      </c>
      <c r="D30" s="13"/>
      <c r="E30" s="13"/>
    </row>
    <row r="31" ht="18" customHeight="1" spans="1:5">
      <c r="A31" s="13" t="s">
        <v>1718</v>
      </c>
      <c r="B31" s="13"/>
      <c r="C31" s="13" t="s">
        <v>1719</v>
      </c>
      <c r="D31" s="13"/>
      <c r="E31" s="13"/>
    </row>
    <row r="32" ht="18" customHeight="1" spans="1:5">
      <c r="A32" s="13" t="s">
        <v>1720</v>
      </c>
      <c r="B32" s="13"/>
      <c r="C32" s="13" t="s">
        <v>1721</v>
      </c>
      <c r="D32" s="13"/>
      <c r="E32" s="13"/>
    </row>
    <row r="33" ht="18" customHeight="1" spans="1:5">
      <c r="A33" s="13" t="s">
        <v>1722</v>
      </c>
      <c r="B33" s="13">
        <v>19430</v>
      </c>
      <c r="C33" s="13" t="s">
        <v>1723</v>
      </c>
      <c r="D33" s="13"/>
      <c r="E33" s="13"/>
    </row>
    <row r="34" ht="18" customHeight="1" spans="1:5">
      <c r="A34" s="13" t="s">
        <v>1724</v>
      </c>
      <c r="B34" s="13">
        <v>735</v>
      </c>
      <c r="C34" s="13" t="s">
        <v>1725</v>
      </c>
      <c r="D34" s="13"/>
      <c r="E34" s="13"/>
    </row>
    <row r="35" ht="18" customHeight="1" spans="1:5">
      <c r="A35" s="13" t="s">
        <v>1726</v>
      </c>
      <c r="B35" s="13">
        <v>9699</v>
      </c>
      <c r="C35" s="13" t="s">
        <v>1727</v>
      </c>
      <c r="D35" s="13"/>
      <c r="E35" s="13"/>
    </row>
    <row r="36" ht="18" customHeight="1" spans="1:5">
      <c r="A36" s="13" t="s">
        <v>1728</v>
      </c>
      <c r="B36" s="13">
        <v>2797</v>
      </c>
      <c r="C36" s="13" t="s">
        <v>1729</v>
      </c>
      <c r="D36" s="13"/>
      <c r="E36" s="13"/>
    </row>
    <row r="37" ht="18" customHeight="1" spans="1:5">
      <c r="A37" s="13" t="s">
        <v>1730</v>
      </c>
      <c r="B37" s="13">
        <v>200</v>
      </c>
      <c r="C37" s="13" t="s">
        <v>1731</v>
      </c>
      <c r="D37" s="13"/>
      <c r="E37" s="13"/>
    </row>
    <row r="38" ht="18" customHeight="1" spans="1:5">
      <c r="A38" s="13" t="s">
        <v>1732</v>
      </c>
      <c r="B38" s="13"/>
      <c r="C38" s="13" t="s">
        <v>1733</v>
      </c>
      <c r="D38" s="13"/>
      <c r="E38" s="13"/>
    </row>
    <row r="39" ht="18" customHeight="1" spans="1:5">
      <c r="A39" s="13" t="s">
        <v>1734</v>
      </c>
      <c r="B39" s="13">
        <f>SUM(B40:B41)</f>
        <v>27513</v>
      </c>
      <c r="C39" s="13" t="s">
        <v>1735</v>
      </c>
      <c r="D39" s="13"/>
      <c r="E39" s="13"/>
    </row>
    <row r="40" ht="18" customHeight="1" spans="1:5">
      <c r="A40" s="13" t="s">
        <v>1736</v>
      </c>
      <c r="B40" s="13">
        <v>27513</v>
      </c>
      <c r="C40" s="13" t="s">
        <v>1737</v>
      </c>
      <c r="D40" s="13"/>
      <c r="E40" s="13"/>
    </row>
    <row r="41" ht="18" customHeight="1" spans="1:5">
      <c r="A41" s="13" t="s">
        <v>1738</v>
      </c>
      <c r="B41" s="13"/>
      <c r="C41" s="13"/>
      <c r="D41" s="13"/>
      <c r="E41" s="13"/>
    </row>
    <row r="42" ht="18" customHeight="1" spans="1:5">
      <c r="A42" s="13" t="s">
        <v>1739</v>
      </c>
      <c r="B42" s="13"/>
      <c r="C42" s="13"/>
      <c r="D42" s="13"/>
      <c r="E42" s="13"/>
    </row>
    <row r="43" ht="18" customHeight="1" spans="1:5">
      <c r="A43" s="13" t="s">
        <v>1740</v>
      </c>
      <c r="B43" s="13"/>
      <c r="C43" s="13"/>
      <c r="D43" s="13"/>
      <c r="E43" s="13"/>
    </row>
    <row r="44" ht="18" customHeight="1" spans="1:5">
      <c r="A44" s="13" t="s">
        <v>1741</v>
      </c>
      <c r="B44" s="13"/>
      <c r="C44" s="13" t="s">
        <v>1742</v>
      </c>
      <c r="D44" s="13"/>
      <c r="E44" s="13"/>
    </row>
    <row r="45" ht="18" customHeight="1" spans="1:5">
      <c r="A45" s="13" t="s">
        <v>1743</v>
      </c>
      <c r="B45" s="13"/>
      <c r="C45" s="13" t="s">
        <v>1744</v>
      </c>
      <c r="D45" s="13"/>
      <c r="E45" s="13"/>
    </row>
    <row r="46" ht="18" customHeight="1" spans="1:5">
      <c r="A46" s="13" t="s">
        <v>1745</v>
      </c>
      <c r="B46" s="13"/>
      <c r="C46" s="13" t="s">
        <v>1746</v>
      </c>
      <c r="D46" s="13"/>
      <c r="E46" s="13"/>
    </row>
    <row r="47" ht="18" customHeight="1" spans="1:5">
      <c r="A47" s="13" t="s">
        <v>1747</v>
      </c>
      <c r="B47" s="13"/>
      <c r="C47" s="13" t="s">
        <v>1748</v>
      </c>
      <c r="D47" s="13"/>
      <c r="E47" s="13"/>
    </row>
    <row r="48" ht="18" customHeight="1" spans="1:5">
      <c r="A48" s="13"/>
      <c r="B48" s="13"/>
      <c r="C48" s="56" t="s">
        <v>1749</v>
      </c>
      <c r="D48" s="13">
        <v>8331</v>
      </c>
      <c r="E48" s="13"/>
    </row>
    <row r="49" ht="18" customHeight="1" spans="1:5">
      <c r="A49" s="13"/>
      <c r="B49" s="13"/>
      <c r="C49" s="13" t="s">
        <v>1750</v>
      </c>
      <c r="D49" s="13"/>
      <c r="E49" s="13"/>
    </row>
    <row r="50" ht="18" customHeight="1" spans="1:5">
      <c r="A50" s="13" t="s">
        <v>1751</v>
      </c>
      <c r="B50" s="13"/>
      <c r="C50" s="13" t="s">
        <v>1752</v>
      </c>
      <c r="D50" s="13"/>
      <c r="E50" s="13"/>
    </row>
    <row r="51" ht="18" customHeight="1" spans="1:5">
      <c r="A51" s="13" t="s">
        <v>1753</v>
      </c>
      <c r="B51" s="13"/>
      <c r="C51" s="13" t="s">
        <v>1754</v>
      </c>
      <c r="D51" s="13"/>
      <c r="E51" s="13"/>
    </row>
    <row r="52" ht="18" customHeight="1" spans="1:5">
      <c r="A52" s="13" t="s">
        <v>1748</v>
      </c>
      <c r="B52" s="13"/>
      <c r="C52" s="13" t="s">
        <v>1755</v>
      </c>
      <c r="D52" s="13"/>
      <c r="E52" s="13"/>
    </row>
    <row r="53" ht="18" customHeight="1" spans="1:5">
      <c r="A53" s="13" t="s">
        <v>1756</v>
      </c>
      <c r="B53" s="13">
        <v>12953</v>
      </c>
      <c r="C53" s="13"/>
      <c r="D53" s="13"/>
      <c r="E53" s="13"/>
    </row>
    <row r="54" ht="18" customHeight="1" spans="1:5">
      <c r="A54" s="13" t="s">
        <v>1757</v>
      </c>
      <c r="B54" s="13"/>
      <c r="C54" s="13"/>
      <c r="D54" s="13"/>
      <c r="E54" s="13"/>
    </row>
    <row r="55" ht="18" customHeight="1" spans="1:5">
      <c r="A55" s="13" t="s">
        <v>1758</v>
      </c>
      <c r="B55" s="13"/>
      <c r="C55" s="13"/>
      <c r="D55" s="13"/>
      <c r="E55" s="13"/>
    </row>
    <row r="56" ht="18" customHeight="1" spans="1:5">
      <c r="A56" s="13"/>
      <c r="B56" s="13"/>
      <c r="C56" s="13"/>
      <c r="D56" s="13"/>
      <c r="E56" s="13"/>
    </row>
    <row r="57" ht="18" customHeight="1" spans="1:5">
      <c r="A57" s="13" t="s">
        <v>738</v>
      </c>
      <c r="B57" s="13">
        <f>B6+B7</f>
        <v>236569</v>
      </c>
      <c r="C57" s="13" t="s">
        <v>739</v>
      </c>
      <c r="D57" s="13">
        <f>D6+D7+D48</f>
        <v>236569</v>
      </c>
      <c r="E57" s="13"/>
    </row>
    <row r="58" ht="17.1" customHeight="1"/>
    <row r="59" ht="17.1" customHeight="1"/>
    <row r="60" ht="17.1" customHeight="1"/>
    <row r="61" ht="17.1" customHeight="1"/>
    <row r="62" ht="17.1" customHeight="1"/>
    <row r="63" ht="17.1" customHeight="1"/>
    <row r="64" ht="17.1" customHeight="1"/>
    <row r="65" ht="17.1" customHeight="1"/>
    <row r="66" ht="17.1" customHeight="1"/>
    <row r="67" ht="17.1" customHeight="1"/>
    <row r="68" ht="17.1" customHeight="1"/>
    <row r="69" ht="17.1" customHeight="1"/>
  </sheetData>
  <mergeCells count="5">
    <mergeCell ref="A2:E2"/>
    <mergeCell ref="D3:E3"/>
    <mergeCell ref="A4:B4"/>
    <mergeCell ref="C4:D4"/>
    <mergeCell ref="E4:E5"/>
  </mergeCells>
  <printOptions horizontalCentered="1"/>
  <pageMargins left="0.349305555555556" right="0.349305555555556" top="0.829861111111111" bottom="0.829861111111111" header="0.11875" footer="0.309027777777778"/>
  <pageSetup paperSize="9" scale="80" firstPageNumber="27" orientation="landscape" useFirstPageNumber="1"/>
  <headerFooter alignWithMargins="0">
    <oddFooter>&amp;L&amp;12&amp;"宋体" &amp;C&amp;12&amp;"宋体" —&amp;P—&amp;R&amp;12&amp;"宋体"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D43"/>
  <sheetViews>
    <sheetView workbookViewId="0">
      <selection activeCell="E9" sqref="E9"/>
    </sheetView>
  </sheetViews>
  <sheetFormatPr defaultColWidth="9" defaultRowHeight="14.25" outlineLevelCol="3"/>
  <cols>
    <col min="1" max="1" width="25.5" customWidth="1"/>
    <col min="2" max="2" width="41.5" customWidth="1"/>
    <col min="3" max="3" width="28.625" style="40" customWidth="1"/>
    <col min="4" max="4" width="19.125" customWidth="1"/>
  </cols>
  <sheetData>
    <row r="1" spans="1:1">
      <c r="A1" s="1" t="s">
        <v>1759</v>
      </c>
    </row>
    <row r="2" ht="26.25" spans="1:4">
      <c r="A2" s="41" t="s">
        <v>1760</v>
      </c>
      <c r="B2" s="41"/>
      <c r="C2" s="42"/>
      <c r="D2" s="41"/>
    </row>
    <row r="3" ht="15" spans="1:4">
      <c r="A3" s="43"/>
      <c r="B3" s="43"/>
      <c r="C3" s="44"/>
      <c r="D3" s="45" t="s">
        <v>28</v>
      </c>
    </row>
    <row r="4" ht="27.95" customHeight="1" spans="1:4">
      <c r="A4" s="46" t="s">
        <v>1761</v>
      </c>
      <c r="B4" s="46" t="s">
        <v>1762</v>
      </c>
      <c r="C4" s="47" t="s">
        <v>36</v>
      </c>
      <c r="D4" s="48" t="s">
        <v>33</v>
      </c>
    </row>
    <row r="5" ht="27.95" customHeight="1" spans="1:4">
      <c r="A5" s="49" t="s">
        <v>71</v>
      </c>
      <c r="B5" s="49" t="s">
        <v>1763</v>
      </c>
      <c r="C5" s="50">
        <f>C6+C11+C20+C24+C26+C29+C31+C33+C38+C40+C42</f>
        <v>236569.3291</v>
      </c>
      <c r="D5" s="50"/>
    </row>
    <row r="6" ht="27.95" customHeight="1" spans="1:4">
      <c r="A6" s="49" t="s">
        <v>1764</v>
      </c>
      <c r="B6" s="49"/>
      <c r="C6" s="50">
        <f>SUM(C7:C10)</f>
        <v>23978.101907</v>
      </c>
      <c r="D6" s="51"/>
    </row>
    <row r="7" ht="27.95" customHeight="1" spans="1:4">
      <c r="A7" s="52" t="s">
        <v>1765</v>
      </c>
      <c r="B7" s="52" t="s">
        <v>1766</v>
      </c>
      <c r="C7" s="53">
        <v>13448.825421</v>
      </c>
      <c r="D7" s="51"/>
    </row>
    <row r="8" ht="27.95" customHeight="1" spans="1:4">
      <c r="A8" s="52" t="s">
        <v>1767</v>
      </c>
      <c r="B8" s="52" t="s">
        <v>1768</v>
      </c>
      <c r="C8" s="53">
        <v>5586.84587</v>
      </c>
      <c r="D8" s="51"/>
    </row>
    <row r="9" ht="27.95" customHeight="1" spans="1:4">
      <c r="A9" s="52" t="s">
        <v>1769</v>
      </c>
      <c r="B9" s="52" t="s">
        <v>1770</v>
      </c>
      <c r="C9" s="53">
        <v>1674.388389</v>
      </c>
      <c r="D9" s="51"/>
    </row>
    <row r="10" ht="27.95" customHeight="1" spans="1:4">
      <c r="A10" s="52" t="s">
        <v>1771</v>
      </c>
      <c r="B10" s="52" t="s">
        <v>1772</v>
      </c>
      <c r="C10" s="53">
        <v>3268.042227</v>
      </c>
      <c r="D10" s="51"/>
    </row>
    <row r="11" ht="27.95" customHeight="1" spans="1:4">
      <c r="A11" s="49" t="s">
        <v>1773</v>
      </c>
      <c r="B11" s="49"/>
      <c r="C11" s="50">
        <f>SUM(C12:C19)</f>
        <v>27182.891695</v>
      </c>
      <c r="D11" s="51"/>
    </row>
    <row r="12" ht="27.95" customHeight="1" spans="1:4">
      <c r="A12" s="46" t="s">
        <v>1774</v>
      </c>
      <c r="B12" s="46" t="s">
        <v>1775</v>
      </c>
      <c r="C12" s="53">
        <v>9973.7128</v>
      </c>
      <c r="D12" s="51"/>
    </row>
    <row r="13" ht="27.95" customHeight="1" spans="1:4">
      <c r="A13" s="46" t="s">
        <v>1776</v>
      </c>
      <c r="B13" s="46" t="s">
        <v>1777</v>
      </c>
      <c r="C13" s="53">
        <v>78.1</v>
      </c>
      <c r="D13" s="51"/>
    </row>
    <row r="14" ht="27.95" customHeight="1" spans="1:4">
      <c r="A14" s="46" t="s">
        <v>1778</v>
      </c>
      <c r="B14" s="46" t="s">
        <v>1779</v>
      </c>
      <c r="C14" s="53">
        <v>355.58</v>
      </c>
      <c r="D14" s="51"/>
    </row>
    <row r="15" ht="27.95" customHeight="1" spans="1:4">
      <c r="A15" s="46" t="s">
        <v>1780</v>
      </c>
      <c r="B15" s="46" t="s">
        <v>1781</v>
      </c>
      <c r="C15" s="53">
        <v>3104.17</v>
      </c>
      <c r="D15" s="51"/>
    </row>
    <row r="16" ht="27.95" customHeight="1" spans="1:4">
      <c r="A16" s="46" t="s">
        <v>1782</v>
      </c>
      <c r="B16" s="46" t="s">
        <v>1783</v>
      </c>
      <c r="C16" s="53">
        <v>185.41</v>
      </c>
      <c r="D16" s="51"/>
    </row>
    <row r="17" ht="27.95" customHeight="1" spans="1:4">
      <c r="A17" s="46" t="s">
        <v>1784</v>
      </c>
      <c r="B17" s="46" t="s">
        <v>1785</v>
      </c>
      <c r="C17" s="53">
        <v>413.02</v>
      </c>
      <c r="D17" s="51"/>
    </row>
    <row r="18" ht="27.95" customHeight="1" spans="1:4">
      <c r="A18" s="46" t="s">
        <v>1786</v>
      </c>
      <c r="B18" s="46" t="s">
        <v>1787</v>
      </c>
      <c r="C18" s="53">
        <v>323.58</v>
      </c>
      <c r="D18" s="51"/>
    </row>
    <row r="19" ht="27.95" customHeight="1" spans="1:4">
      <c r="A19" s="52" t="s">
        <v>1788</v>
      </c>
      <c r="B19" s="52" t="s">
        <v>1789</v>
      </c>
      <c r="C19" s="53">
        <v>12749.318895</v>
      </c>
      <c r="D19" s="51"/>
    </row>
    <row r="20" ht="27.95" customHeight="1" spans="1:4">
      <c r="A20" s="49" t="s">
        <v>1790</v>
      </c>
      <c r="B20" s="49"/>
      <c r="C20" s="50">
        <f t="shared" ref="C20" si="0">SUM(C21:C23)</f>
        <v>1874.195</v>
      </c>
      <c r="D20" s="50"/>
    </row>
    <row r="21" ht="27.95" customHeight="1" spans="1:4">
      <c r="A21" s="46" t="s">
        <v>1791</v>
      </c>
      <c r="B21" s="46" t="s">
        <v>1792</v>
      </c>
      <c r="C21" s="53">
        <v>469.98</v>
      </c>
      <c r="D21" s="51"/>
    </row>
    <row r="22" ht="27.95" customHeight="1" spans="1:4">
      <c r="A22" s="46" t="s">
        <v>1793</v>
      </c>
      <c r="B22" s="46" t="s">
        <v>1794</v>
      </c>
      <c r="C22" s="53">
        <v>100</v>
      </c>
      <c r="D22" s="51"/>
    </row>
    <row r="23" ht="27.95" customHeight="1" spans="1:4">
      <c r="A23" s="46" t="s">
        <v>1795</v>
      </c>
      <c r="B23" s="46" t="s">
        <v>1796</v>
      </c>
      <c r="C23" s="53">
        <v>1304.215</v>
      </c>
      <c r="D23" s="51"/>
    </row>
    <row r="24" ht="27.95" customHeight="1" spans="1:4">
      <c r="A24" s="49" t="s">
        <v>1797</v>
      </c>
      <c r="B24" s="49"/>
      <c r="C24" s="50">
        <f t="shared" ref="C24" si="1">C25</f>
        <v>330</v>
      </c>
      <c r="D24" s="50"/>
    </row>
    <row r="25" ht="27.95" customHeight="1" spans="1:4">
      <c r="A25" s="46" t="s">
        <v>1798</v>
      </c>
      <c r="B25" s="46" t="s">
        <v>1799</v>
      </c>
      <c r="C25" s="53">
        <v>330</v>
      </c>
      <c r="D25" s="51"/>
    </row>
    <row r="26" ht="27.95" customHeight="1" spans="1:4">
      <c r="A26" s="49" t="s">
        <v>1800</v>
      </c>
      <c r="B26" s="49"/>
      <c r="C26" s="50">
        <f t="shared" ref="C26" si="2">SUM(C27:C28)</f>
        <v>77340.025182</v>
      </c>
      <c r="D26" s="50"/>
    </row>
    <row r="27" ht="27.95" customHeight="1" spans="1:4">
      <c r="A27" s="46" t="s">
        <v>1801</v>
      </c>
      <c r="B27" s="46" t="s">
        <v>1802</v>
      </c>
      <c r="C27" s="53">
        <v>72610.227982</v>
      </c>
      <c r="D27" s="51"/>
    </row>
    <row r="28" ht="27.95" customHeight="1" spans="1:4">
      <c r="A28" s="46" t="s">
        <v>1803</v>
      </c>
      <c r="B28" s="46" t="s">
        <v>1804</v>
      </c>
      <c r="C28" s="53">
        <v>4729.7972</v>
      </c>
      <c r="D28" s="51"/>
    </row>
    <row r="29" ht="27.95" customHeight="1" spans="1:4">
      <c r="A29" s="49" t="s">
        <v>1805</v>
      </c>
      <c r="B29" s="49"/>
      <c r="C29" s="50">
        <f t="shared" ref="C29" si="3">C30</f>
        <v>323.8</v>
      </c>
      <c r="D29" s="50"/>
    </row>
    <row r="30" ht="27.95" customHeight="1" spans="1:4">
      <c r="A30" s="46" t="s">
        <v>1806</v>
      </c>
      <c r="B30" s="46" t="s">
        <v>1807</v>
      </c>
      <c r="C30" s="53">
        <v>323.8</v>
      </c>
      <c r="D30" s="51"/>
    </row>
    <row r="31" ht="27.95" customHeight="1" spans="1:4">
      <c r="A31" s="49" t="s">
        <v>1808</v>
      </c>
      <c r="B31" s="49"/>
      <c r="C31" s="50">
        <f t="shared" ref="C31" si="4">C32</f>
        <v>1161.5</v>
      </c>
      <c r="D31" s="50"/>
    </row>
    <row r="32" ht="27.95" customHeight="1" spans="1:4">
      <c r="A32" s="46" t="s">
        <v>1809</v>
      </c>
      <c r="B32" s="46" t="s">
        <v>1810</v>
      </c>
      <c r="C32" s="53">
        <v>1161.5</v>
      </c>
      <c r="D32" s="51"/>
    </row>
    <row r="33" ht="27.95" customHeight="1" spans="1:4">
      <c r="A33" s="49" t="s">
        <v>1811</v>
      </c>
      <c r="B33" s="49"/>
      <c r="C33" s="50">
        <f t="shared" ref="C33" si="5">SUM(C34:C37)</f>
        <v>39861.062316</v>
      </c>
      <c r="D33" s="50"/>
    </row>
    <row r="34" ht="27.95" customHeight="1" spans="1:4">
      <c r="A34" s="46" t="s">
        <v>1812</v>
      </c>
      <c r="B34" s="46" t="s">
        <v>1813</v>
      </c>
      <c r="C34" s="53">
        <v>23360.150276</v>
      </c>
      <c r="D34" s="51"/>
    </row>
    <row r="35" ht="27.95" customHeight="1" spans="1:4">
      <c r="A35" s="46" t="s">
        <v>1814</v>
      </c>
      <c r="B35" s="46" t="s">
        <v>1815</v>
      </c>
      <c r="C35" s="53">
        <v>2803</v>
      </c>
      <c r="D35" s="51"/>
    </row>
    <row r="36" ht="27.95" customHeight="1" spans="1:4">
      <c r="A36" s="46" t="s">
        <v>1816</v>
      </c>
      <c r="B36" s="46" t="s">
        <v>1817</v>
      </c>
      <c r="C36" s="53">
        <v>1380.2</v>
      </c>
      <c r="D36" s="51"/>
    </row>
    <row r="37" ht="27.95" customHeight="1" spans="1:4">
      <c r="A37" s="46" t="s">
        <v>1818</v>
      </c>
      <c r="B37" s="46" t="s">
        <v>1819</v>
      </c>
      <c r="C37" s="53">
        <v>12317.71204</v>
      </c>
      <c r="D37" s="51"/>
    </row>
    <row r="38" ht="27.95" customHeight="1" spans="1:4">
      <c r="A38" s="49" t="s">
        <v>1820</v>
      </c>
      <c r="B38" s="49"/>
      <c r="C38" s="50">
        <f t="shared" ref="C38" si="6">C39</f>
        <v>4</v>
      </c>
      <c r="D38" s="50"/>
    </row>
    <row r="39" ht="27.95" customHeight="1" spans="1:4">
      <c r="A39" s="46" t="s">
        <v>1821</v>
      </c>
      <c r="B39" s="46" t="s">
        <v>1822</v>
      </c>
      <c r="C39" s="53">
        <v>4</v>
      </c>
      <c r="D39" s="51"/>
    </row>
    <row r="40" ht="27.95" customHeight="1" spans="1:4">
      <c r="A40" s="49" t="s">
        <v>1823</v>
      </c>
      <c r="B40" s="49"/>
      <c r="C40" s="50">
        <f t="shared" ref="C40" si="7">C41</f>
        <v>26743</v>
      </c>
      <c r="D40" s="50"/>
    </row>
    <row r="41" ht="27.95" customHeight="1" spans="1:4">
      <c r="A41" s="46" t="s">
        <v>1824</v>
      </c>
      <c r="B41" s="46" t="s">
        <v>1825</v>
      </c>
      <c r="C41" s="53">
        <v>26743</v>
      </c>
      <c r="D41" s="51"/>
    </row>
    <row r="42" ht="27.95" customHeight="1" spans="1:4">
      <c r="A42" s="49" t="s">
        <v>1826</v>
      </c>
      <c r="B42" s="49"/>
      <c r="C42" s="50">
        <f t="shared" ref="C42" si="8">C43</f>
        <v>37770.753</v>
      </c>
      <c r="D42" s="50"/>
    </row>
    <row r="43" ht="27.95" customHeight="1" spans="1:4">
      <c r="A43" s="46" t="s">
        <v>1827</v>
      </c>
      <c r="B43" s="46" t="s">
        <v>1828</v>
      </c>
      <c r="C43" s="53">
        <v>37770.753</v>
      </c>
      <c r="D43" s="51"/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74"/>
  <sheetViews>
    <sheetView workbookViewId="0">
      <selection activeCell="E10" sqref="E10"/>
    </sheetView>
  </sheetViews>
  <sheetFormatPr defaultColWidth="9" defaultRowHeight="14.25"/>
  <cols>
    <col min="1" max="1" width="42.375" customWidth="1"/>
    <col min="2" max="3" width="9.375" customWidth="1"/>
    <col min="4" max="4" width="9.125" customWidth="1"/>
    <col min="5" max="5" width="53.375" customWidth="1"/>
    <col min="6" max="6" width="10.75" customWidth="1"/>
    <col min="7" max="7" width="9.5" customWidth="1"/>
    <col min="8" max="8" width="10" style="31" customWidth="1"/>
  </cols>
  <sheetData>
    <row r="1" spans="1:8">
      <c r="A1" s="1" t="s">
        <v>1829</v>
      </c>
      <c r="H1" s="31" t="s">
        <v>635</v>
      </c>
    </row>
    <row r="2" ht="26.25" customHeight="1" spans="1:9">
      <c r="A2" s="2" t="s">
        <v>1830</v>
      </c>
      <c r="B2" s="2"/>
      <c r="C2" s="2"/>
      <c r="D2" s="2"/>
      <c r="E2" s="2"/>
      <c r="F2" s="2"/>
      <c r="G2" s="2"/>
      <c r="H2" s="32"/>
      <c r="I2" s="2"/>
    </row>
    <row r="3" ht="18" customHeight="1" spans="8:9">
      <c r="H3" s="33" t="s">
        <v>28</v>
      </c>
      <c r="I3" s="3"/>
    </row>
    <row r="4" ht="25.5" customHeight="1" spans="1:9">
      <c r="A4" s="34" t="s">
        <v>1831</v>
      </c>
      <c r="B4" s="34"/>
      <c r="C4" s="34"/>
      <c r="D4" s="34"/>
      <c r="E4" s="34" t="s">
        <v>1832</v>
      </c>
      <c r="F4" s="34"/>
      <c r="G4" s="34"/>
      <c r="H4" s="35"/>
      <c r="I4" s="34" t="s">
        <v>33</v>
      </c>
    </row>
    <row r="5" ht="34.5" customHeight="1" spans="1:9">
      <c r="A5" s="34" t="s">
        <v>639</v>
      </c>
      <c r="B5" s="34" t="s">
        <v>1833</v>
      </c>
      <c r="C5" s="34" t="s">
        <v>1834</v>
      </c>
      <c r="D5" s="34" t="s">
        <v>1835</v>
      </c>
      <c r="E5" s="34" t="s">
        <v>639</v>
      </c>
      <c r="F5" s="34" t="s">
        <v>1833</v>
      </c>
      <c r="G5" s="34" t="s">
        <v>1834</v>
      </c>
      <c r="H5" s="35" t="s">
        <v>1835</v>
      </c>
      <c r="I5" s="34"/>
    </row>
    <row r="6" ht="30.95" customHeight="1" spans="1:9">
      <c r="A6" s="36" t="s">
        <v>1836</v>
      </c>
      <c r="B6" s="36"/>
      <c r="C6" s="36"/>
      <c r="D6" s="36"/>
      <c r="E6" s="36" t="s">
        <v>1837</v>
      </c>
      <c r="F6" s="36"/>
      <c r="G6" s="36"/>
      <c r="H6" s="37"/>
      <c r="I6" s="36"/>
    </row>
    <row r="7" ht="30.95" customHeight="1" spans="1:9">
      <c r="A7" s="36" t="s">
        <v>1838</v>
      </c>
      <c r="B7" s="36"/>
      <c r="C7" s="36"/>
      <c r="D7" s="36"/>
      <c r="E7" s="36" t="s">
        <v>1839</v>
      </c>
      <c r="F7" s="36"/>
      <c r="G7" s="36"/>
      <c r="H7" s="37"/>
      <c r="I7" s="36"/>
    </row>
    <row r="8" ht="30.95" customHeight="1" spans="1:9">
      <c r="A8" s="36" t="s">
        <v>1840</v>
      </c>
      <c r="B8" s="36"/>
      <c r="C8" s="36"/>
      <c r="D8" s="36"/>
      <c r="E8" s="36" t="s">
        <v>652</v>
      </c>
      <c r="F8" s="36"/>
      <c r="G8" s="36"/>
      <c r="H8" s="37"/>
      <c r="I8" s="36"/>
    </row>
    <row r="9" ht="30.95" customHeight="1" spans="1:9">
      <c r="A9" s="36" t="s">
        <v>1841</v>
      </c>
      <c r="B9" s="36"/>
      <c r="C9" s="36"/>
      <c r="D9" s="36"/>
      <c r="E9" s="36" t="s">
        <v>1842</v>
      </c>
      <c r="F9" s="36"/>
      <c r="G9" s="36"/>
      <c r="H9" s="37"/>
      <c r="I9" s="36"/>
    </row>
    <row r="10" ht="30.95" customHeight="1" spans="1:9">
      <c r="A10" s="36" t="s">
        <v>1843</v>
      </c>
      <c r="B10" s="36"/>
      <c r="C10" s="36"/>
      <c r="D10" s="36"/>
      <c r="E10" s="36" t="s">
        <v>658</v>
      </c>
      <c r="F10" s="36">
        <f>SUM(F11:F12)</f>
        <v>199</v>
      </c>
      <c r="G10" s="36">
        <f>SUM(G11:G12)</f>
        <v>192</v>
      </c>
      <c r="H10" s="37">
        <f t="shared" ref="H10:H15" si="0">(G10-F10)/F10*100</f>
        <v>-3.51758793969849</v>
      </c>
      <c r="I10" s="36"/>
    </row>
    <row r="11" ht="30.95" customHeight="1" spans="1:9">
      <c r="A11" s="36" t="s">
        <v>1844</v>
      </c>
      <c r="B11" s="36"/>
      <c r="C11" s="36"/>
      <c r="D11" s="36"/>
      <c r="E11" s="36" t="s">
        <v>660</v>
      </c>
      <c r="F11" s="36">
        <v>199</v>
      </c>
      <c r="G11" s="36">
        <v>192</v>
      </c>
      <c r="H11" s="37">
        <f t="shared" si="0"/>
        <v>-3.51758793969849</v>
      </c>
      <c r="I11" s="36"/>
    </row>
    <row r="12" ht="30.95" customHeight="1" spans="1:9">
      <c r="A12" s="36" t="s">
        <v>1845</v>
      </c>
      <c r="B12" s="36"/>
      <c r="C12" s="36"/>
      <c r="D12" s="36"/>
      <c r="E12" s="36" t="s">
        <v>1846</v>
      </c>
      <c r="F12" s="36"/>
      <c r="G12" s="36"/>
      <c r="H12" s="37"/>
      <c r="I12" s="36"/>
    </row>
    <row r="13" ht="30.95" customHeight="1" spans="1:9">
      <c r="A13" s="36" t="s">
        <v>1847</v>
      </c>
      <c r="B13" s="36"/>
      <c r="C13" s="36"/>
      <c r="D13" s="36"/>
      <c r="E13" s="36" t="s">
        <v>666</v>
      </c>
      <c r="F13" s="36"/>
      <c r="G13" s="36"/>
      <c r="H13" s="37"/>
      <c r="I13" s="36"/>
    </row>
    <row r="14" ht="30.95" customHeight="1" spans="1:9">
      <c r="A14" s="36" t="s">
        <v>1848</v>
      </c>
      <c r="B14" s="36"/>
      <c r="C14" s="36"/>
      <c r="D14" s="36"/>
      <c r="E14" s="36" t="s">
        <v>672</v>
      </c>
      <c r="F14" s="36">
        <f>SUM(F15:F21)</f>
        <v>15884</v>
      </c>
      <c r="G14" s="36">
        <f>SUM(G15:G21)</f>
        <v>7720</v>
      </c>
      <c r="H14" s="37">
        <f t="shared" si="0"/>
        <v>-51.397632838076</v>
      </c>
      <c r="I14" s="36"/>
    </row>
    <row r="15" ht="30.95" customHeight="1" spans="1:9">
      <c r="A15" s="36" t="s">
        <v>1849</v>
      </c>
      <c r="B15" s="36"/>
      <c r="C15" s="36"/>
      <c r="D15" s="36"/>
      <c r="E15" s="36" t="s">
        <v>676</v>
      </c>
      <c r="F15" s="36">
        <v>15884</v>
      </c>
      <c r="G15" s="36">
        <v>7600</v>
      </c>
      <c r="H15" s="37">
        <f t="shared" si="0"/>
        <v>-52.1531100478469</v>
      </c>
      <c r="I15" s="36"/>
    </row>
    <row r="16" ht="30.95" customHeight="1" spans="1:9">
      <c r="A16" s="36" t="s">
        <v>1850</v>
      </c>
      <c r="B16" s="36"/>
      <c r="C16" s="36"/>
      <c r="D16" s="36"/>
      <c r="E16" s="36" t="s">
        <v>678</v>
      </c>
      <c r="F16" s="36"/>
      <c r="G16" s="36"/>
      <c r="H16" s="37"/>
      <c r="I16" s="36"/>
    </row>
    <row r="17" ht="30.95" customHeight="1" spans="1:9">
      <c r="A17" s="36" t="s">
        <v>1851</v>
      </c>
      <c r="B17" s="36"/>
      <c r="C17" s="36"/>
      <c r="D17" s="36"/>
      <c r="E17" s="36" t="s">
        <v>680</v>
      </c>
      <c r="F17" s="36"/>
      <c r="G17" s="36"/>
      <c r="H17" s="37"/>
      <c r="I17" s="36"/>
    </row>
    <row r="18" ht="30.95" customHeight="1" spans="1:9">
      <c r="A18" s="36" t="s">
        <v>1852</v>
      </c>
      <c r="B18" s="36">
        <v>36</v>
      </c>
      <c r="C18" s="36">
        <v>20</v>
      </c>
      <c r="D18" s="37">
        <f>(C18-B18)/B18*100</f>
        <v>-44.4444444444444</v>
      </c>
      <c r="E18" s="36" t="s">
        <v>682</v>
      </c>
      <c r="F18" s="36"/>
      <c r="G18" s="36">
        <v>20</v>
      </c>
      <c r="H18" s="37"/>
      <c r="I18" s="36"/>
    </row>
    <row r="19" ht="30.95" customHeight="1" spans="1:9">
      <c r="A19" s="36" t="s">
        <v>1853</v>
      </c>
      <c r="B19" s="36">
        <v>7667</v>
      </c>
      <c r="C19" s="36">
        <v>7600</v>
      </c>
      <c r="D19" s="37">
        <f>(C19-B19)/B19*100</f>
        <v>-0.873875048910917</v>
      </c>
      <c r="E19" s="36" t="s">
        <v>1854</v>
      </c>
      <c r="F19" s="36"/>
      <c r="G19" s="36"/>
      <c r="H19" s="37"/>
      <c r="I19" s="36"/>
    </row>
    <row r="20" ht="30.95" customHeight="1" spans="1:9">
      <c r="A20" s="36" t="s">
        <v>1855</v>
      </c>
      <c r="B20" s="36"/>
      <c r="C20" s="36"/>
      <c r="D20" s="37"/>
      <c r="E20" s="36" t="s">
        <v>686</v>
      </c>
      <c r="F20" s="36"/>
      <c r="G20" s="36"/>
      <c r="H20" s="37"/>
      <c r="I20" s="36"/>
    </row>
    <row r="21" ht="30.95" customHeight="1" spans="1:9">
      <c r="A21" s="36" t="s">
        <v>1856</v>
      </c>
      <c r="B21" s="36"/>
      <c r="C21" s="36"/>
      <c r="D21" s="37"/>
      <c r="E21" s="36" t="s">
        <v>688</v>
      </c>
      <c r="F21" s="36"/>
      <c r="G21" s="36">
        <v>100</v>
      </c>
      <c r="H21" s="37"/>
      <c r="I21" s="36"/>
    </row>
    <row r="22" ht="30.95" customHeight="1" spans="1:9">
      <c r="A22" s="36" t="s">
        <v>1857</v>
      </c>
      <c r="B22" s="36"/>
      <c r="C22" s="36"/>
      <c r="D22" s="37"/>
      <c r="E22" s="36" t="s">
        <v>690</v>
      </c>
      <c r="F22" s="36">
        <f>SUM(F23:F27)</f>
        <v>0</v>
      </c>
      <c r="G22" s="36">
        <f>SUM(G23:G27)</f>
        <v>0</v>
      </c>
      <c r="H22" s="37"/>
      <c r="I22" s="36"/>
    </row>
    <row r="23" ht="30.95" customHeight="1" spans="1:9">
      <c r="A23" s="36" t="s">
        <v>1858</v>
      </c>
      <c r="B23" s="36"/>
      <c r="C23" s="36"/>
      <c r="D23" s="37"/>
      <c r="E23" s="36" t="s">
        <v>696</v>
      </c>
      <c r="F23" s="36"/>
      <c r="G23" s="36"/>
      <c r="H23" s="37"/>
      <c r="I23" s="36"/>
    </row>
    <row r="24" ht="30.95" customHeight="1" spans="1:9">
      <c r="A24" s="36" t="s">
        <v>1859</v>
      </c>
      <c r="B24" s="36"/>
      <c r="C24" s="36"/>
      <c r="D24" s="37"/>
      <c r="E24" s="36" t="s">
        <v>697</v>
      </c>
      <c r="F24" s="36"/>
      <c r="G24" s="36"/>
      <c r="H24" s="37"/>
      <c r="I24" s="36"/>
    </row>
    <row r="25" ht="30.95" customHeight="1" spans="1:9">
      <c r="A25" s="36" t="s">
        <v>1860</v>
      </c>
      <c r="B25" s="36"/>
      <c r="C25" s="36"/>
      <c r="D25" s="37"/>
      <c r="E25" s="36" t="s">
        <v>698</v>
      </c>
      <c r="F25" s="36"/>
      <c r="G25" s="36"/>
      <c r="H25" s="37"/>
      <c r="I25" s="36"/>
    </row>
    <row r="26" ht="30.95" customHeight="1" spans="1:9">
      <c r="A26" s="36" t="s">
        <v>1861</v>
      </c>
      <c r="B26" s="36"/>
      <c r="C26" s="36"/>
      <c r="D26" s="37"/>
      <c r="E26" s="36" t="s">
        <v>699</v>
      </c>
      <c r="F26" s="36"/>
      <c r="G26" s="36"/>
      <c r="H26" s="37"/>
      <c r="I26" s="36"/>
    </row>
    <row r="27" ht="30.95" customHeight="1" spans="1:9">
      <c r="A27" s="36" t="s">
        <v>1862</v>
      </c>
      <c r="B27" s="36"/>
      <c r="C27" s="36"/>
      <c r="D27" s="37"/>
      <c r="E27" s="36" t="s">
        <v>700</v>
      </c>
      <c r="F27" s="36"/>
      <c r="G27" s="36"/>
      <c r="H27" s="37"/>
      <c r="I27" s="36"/>
    </row>
    <row r="28" ht="30.95" customHeight="1" spans="1:9">
      <c r="A28" s="36" t="s">
        <v>1863</v>
      </c>
      <c r="B28" s="36"/>
      <c r="C28" s="36"/>
      <c r="D28" s="37"/>
      <c r="E28" s="36" t="s">
        <v>702</v>
      </c>
      <c r="F28" s="36">
        <f>SUM(F29:F34)</f>
        <v>0</v>
      </c>
      <c r="G28" s="36">
        <f>SUM(G29:G34)</f>
        <v>0</v>
      </c>
      <c r="H28" s="37"/>
      <c r="I28" s="36"/>
    </row>
    <row r="29" ht="30.95" customHeight="1" spans="1:9">
      <c r="A29" s="36" t="s">
        <v>1864</v>
      </c>
      <c r="B29" s="36"/>
      <c r="C29" s="36"/>
      <c r="D29" s="37"/>
      <c r="E29" s="36" t="s">
        <v>1865</v>
      </c>
      <c r="F29" s="36"/>
      <c r="G29" s="36"/>
      <c r="H29" s="37"/>
      <c r="I29" s="36"/>
    </row>
    <row r="30" ht="30.95" customHeight="1" spans="1:9">
      <c r="A30" s="36" t="s">
        <v>1866</v>
      </c>
      <c r="B30" s="36"/>
      <c r="C30" s="36"/>
      <c r="D30" s="37"/>
      <c r="E30" s="36" t="s">
        <v>704</v>
      </c>
      <c r="F30" s="36"/>
      <c r="G30" s="36"/>
      <c r="H30" s="37"/>
      <c r="I30" s="36"/>
    </row>
    <row r="31" ht="30.95" customHeight="1" spans="1:9">
      <c r="A31" s="36" t="s">
        <v>1867</v>
      </c>
      <c r="B31" s="36"/>
      <c r="C31" s="36"/>
      <c r="D31" s="37"/>
      <c r="E31" s="36" t="s">
        <v>705</v>
      </c>
      <c r="F31" s="36"/>
      <c r="G31" s="36"/>
      <c r="H31" s="37"/>
      <c r="I31" s="36"/>
    </row>
    <row r="32" ht="30.95" customHeight="1" spans="1:9">
      <c r="A32" s="36" t="s">
        <v>1868</v>
      </c>
      <c r="B32" s="36"/>
      <c r="C32" s="36"/>
      <c r="D32" s="37"/>
      <c r="E32" s="36" t="s">
        <v>706</v>
      </c>
      <c r="F32" s="36"/>
      <c r="G32" s="36"/>
      <c r="H32" s="37"/>
      <c r="I32" s="36"/>
    </row>
    <row r="33" ht="30.95" customHeight="1" spans="1:9">
      <c r="A33" s="36" t="s">
        <v>1869</v>
      </c>
      <c r="B33" s="36"/>
      <c r="C33" s="36"/>
      <c r="D33" s="37"/>
      <c r="E33" s="36" t="s">
        <v>707</v>
      </c>
      <c r="F33" s="36"/>
      <c r="G33" s="36"/>
      <c r="H33" s="37"/>
      <c r="I33" s="36"/>
    </row>
    <row r="34" ht="30.95" customHeight="1" spans="1:9">
      <c r="A34" s="36" t="s">
        <v>1870</v>
      </c>
      <c r="B34" s="36"/>
      <c r="C34" s="36"/>
      <c r="D34" s="37"/>
      <c r="E34" s="36" t="s">
        <v>708</v>
      </c>
      <c r="F34" s="36"/>
      <c r="G34" s="36"/>
      <c r="H34" s="37"/>
      <c r="I34" s="36"/>
    </row>
    <row r="35" ht="30.95" customHeight="1" spans="1:9">
      <c r="A35" s="36" t="s">
        <v>1871</v>
      </c>
      <c r="B35" s="36">
        <v>162</v>
      </c>
      <c r="C35" s="36">
        <v>100</v>
      </c>
      <c r="D35" s="37">
        <f>(C35-B35)/B35*100</f>
        <v>-38.2716049382716</v>
      </c>
      <c r="E35" s="36" t="s">
        <v>709</v>
      </c>
      <c r="F35" s="36">
        <f>F36+F37</f>
        <v>0</v>
      </c>
      <c r="G35" s="36">
        <f>G36+G37</f>
        <v>0</v>
      </c>
      <c r="H35" s="37"/>
      <c r="I35" s="36"/>
    </row>
    <row r="36" ht="30.95" customHeight="1" spans="1:9">
      <c r="A36" s="36" t="s">
        <v>1872</v>
      </c>
      <c r="B36" s="36">
        <v>27</v>
      </c>
      <c r="C36" s="36">
        <v>30</v>
      </c>
      <c r="D36" s="37">
        <f>(C36-B36)/B36*100</f>
        <v>11.1111111111111</v>
      </c>
      <c r="E36" s="36" t="s">
        <v>710</v>
      </c>
      <c r="F36" s="36"/>
      <c r="G36" s="36"/>
      <c r="H36" s="37"/>
      <c r="I36" s="36"/>
    </row>
    <row r="37" ht="30.95" customHeight="1" spans="1:9">
      <c r="A37" s="36" t="s">
        <v>1873</v>
      </c>
      <c r="B37" s="36"/>
      <c r="C37" s="36"/>
      <c r="D37" s="37"/>
      <c r="E37" s="36" t="s">
        <v>711</v>
      </c>
      <c r="F37" s="36"/>
      <c r="G37" s="36"/>
      <c r="H37" s="37"/>
      <c r="I37" s="36"/>
    </row>
    <row r="38" ht="30.95" customHeight="1" spans="1:9">
      <c r="A38" s="36" t="s">
        <v>1874</v>
      </c>
      <c r="B38" s="36"/>
      <c r="C38" s="36"/>
      <c r="D38" s="37"/>
      <c r="E38" s="36" t="s">
        <v>712</v>
      </c>
      <c r="F38" s="36"/>
      <c r="G38" s="36"/>
      <c r="H38" s="37"/>
      <c r="I38" s="36"/>
    </row>
    <row r="39" ht="30.95" customHeight="1" spans="1:9">
      <c r="A39" s="36"/>
      <c r="B39" s="36"/>
      <c r="C39" s="36"/>
      <c r="D39" s="37"/>
      <c r="E39" s="36" t="s">
        <v>714</v>
      </c>
      <c r="F39" s="36">
        <f>F40</f>
        <v>925</v>
      </c>
      <c r="G39" s="36">
        <f>G40</f>
        <v>51</v>
      </c>
      <c r="H39" s="37">
        <f t="shared" ref="H39:H44" si="1">(G39-F39)/F39*100</f>
        <v>-94.4864864864865</v>
      </c>
      <c r="I39" s="36"/>
    </row>
    <row r="40" ht="30.95" customHeight="1" spans="1:9">
      <c r="A40" s="36"/>
      <c r="B40" s="36"/>
      <c r="C40" s="36"/>
      <c r="D40" s="37"/>
      <c r="E40" s="36" t="s">
        <v>715</v>
      </c>
      <c r="F40" s="36">
        <v>925</v>
      </c>
      <c r="G40" s="36">
        <v>51</v>
      </c>
      <c r="H40" s="37">
        <f t="shared" si="1"/>
        <v>-94.4864864864865</v>
      </c>
      <c r="I40" s="36"/>
    </row>
    <row r="41" ht="30.95" customHeight="1" spans="1:9">
      <c r="A41" s="36"/>
      <c r="B41" s="36"/>
      <c r="C41" s="36"/>
      <c r="D41" s="37"/>
      <c r="E41" s="36" t="s">
        <v>1875</v>
      </c>
      <c r="F41" s="36"/>
      <c r="G41" s="36"/>
      <c r="H41" s="37"/>
      <c r="I41" s="36"/>
    </row>
    <row r="42" ht="30.95" customHeight="1" spans="1:9">
      <c r="A42" s="36"/>
      <c r="B42" s="36"/>
      <c r="C42" s="36"/>
      <c r="D42" s="37"/>
      <c r="E42" s="36" t="s">
        <v>440</v>
      </c>
      <c r="F42" s="36"/>
      <c r="G42" s="36"/>
      <c r="H42" s="37"/>
      <c r="I42" s="36"/>
    </row>
    <row r="43" ht="30.95" customHeight="1" spans="1:9">
      <c r="A43" s="36"/>
      <c r="B43" s="36"/>
      <c r="C43" s="36"/>
      <c r="D43" s="37"/>
      <c r="E43" s="36" t="s">
        <v>716</v>
      </c>
      <c r="F43" s="36">
        <f>SUM(F44:F46)</f>
        <v>2981</v>
      </c>
      <c r="G43" s="36">
        <f>SUM(G44:G46)</f>
        <v>4231</v>
      </c>
      <c r="H43" s="37">
        <f t="shared" si="1"/>
        <v>41.9322375041932</v>
      </c>
      <c r="I43" s="36"/>
    </row>
    <row r="44" ht="30.95" customHeight="1" spans="1:9">
      <c r="A44" s="36"/>
      <c r="B44" s="36"/>
      <c r="C44" s="36"/>
      <c r="D44" s="37"/>
      <c r="E44" s="36" t="s">
        <v>717</v>
      </c>
      <c r="F44" s="36">
        <v>43</v>
      </c>
      <c r="G44" s="36"/>
      <c r="H44" s="37">
        <f t="shared" si="1"/>
        <v>-100</v>
      </c>
      <c r="I44" s="36"/>
    </row>
    <row r="45" ht="30.95" customHeight="1" spans="1:9">
      <c r="A45" s="36"/>
      <c r="B45" s="36"/>
      <c r="C45" s="36"/>
      <c r="D45" s="37"/>
      <c r="E45" s="36" t="s">
        <v>718</v>
      </c>
      <c r="F45" s="36">
        <v>27</v>
      </c>
      <c r="G45" s="36">
        <v>30</v>
      </c>
      <c r="H45" s="37">
        <f t="shared" ref="H45:H50" si="2">(G45-F45)/F45*100</f>
        <v>11.1111111111111</v>
      </c>
      <c r="I45" s="36"/>
    </row>
    <row r="46" ht="30.95" customHeight="1" spans="1:9">
      <c r="A46" s="36"/>
      <c r="B46" s="36"/>
      <c r="C46" s="36"/>
      <c r="D46" s="37"/>
      <c r="E46" s="36" t="s">
        <v>719</v>
      </c>
      <c r="F46" s="36">
        <v>2911</v>
      </c>
      <c r="G46" s="36">
        <v>4201</v>
      </c>
      <c r="H46" s="37">
        <f t="shared" si="2"/>
        <v>44.3146684987977</v>
      </c>
      <c r="I46" s="36"/>
    </row>
    <row r="47" ht="30.95" customHeight="1" spans="1:9">
      <c r="A47" s="36"/>
      <c r="B47" s="36"/>
      <c r="C47" s="36"/>
      <c r="D47" s="37"/>
      <c r="E47" s="38" t="s">
        <v>720</v>
      </c>
      <c r="F47" s="38">
        <v>277</v>
      </c>
      <c r="G47" s="38"/>
      <c r="H47" s="39">
        <f t="shared" si="2"/>
        <v>-100</v>
      </c>
      <c r="I47" s="36"/>
    </row>
    <row r="48" ht="30.95" customHeight="1" spans="1:9">
      <c r="A48" s="36"/>
      <c r="B48" s="36"/>
      <c r="C48" s="36"/>
      <c r="D48" s="37"/>
      <c r="E48" s="38" t="s">
        <v>721</v>
      </c>
      <c r="F48" s="38">
        <v>277</v>
      </c>
      <c r="G48" s="38"/>
      <c r="H48" s="39">
        <f t="shared" si="2"/>
        <v>-100</v>
      </c>
      <c r="I48" s="36"/>
    </row>
    <row r="49" ht="30.95" customHeight="1" spans="1:9">
      <c r="A49" s="36" t="s">
        <v>722</v>
      </c>
      <c r="B49" s="36">
        <f>SUM(B3:B46)</f>
        <v>7892</v>
      </c>
      <c r="C49" s="36">
        <f>SUM(C3:C46)</f>
        <v>7750</v>
      </c>
      <c r="D49" s="37">
        <f>(C49-B49)/B49*100</f>
        <v>-1.79929042067917</v>
      </c>
      <c r="E49" s="36" t="s">
        <v>723</v>
      </c>
      <c r="F49" s="36">
        <f>F6+F8+F10+F13+F14+F22+F28+F35+F39+F41+F43+F47</f>
        <v>20266</v>
      </c>
      <c r="G49" s="36">
        <f>G6+G8+G10+G13+G14+G22+G28+G35+G39+G41+G43+G47</f>
        <v>12194</v>
      </c>
      <c r="H49" s="37">
        <f t="shared" si="2"/>
        <v>-39.8302575742623</v>
      </c>
      <c r="I49" s="36"/>
    </row>
    <row r="50" ht="30.95" customHeight="1" spans="1:9">
      <c r="A50" s="36" t="s">
        <v>724</v>
      </c>
      <c r="B50" s="36">
        <f>B51+B54+B55+B56</f>
        <v>15159</v>
      </c>
      <c r="C50" s="36">
        <f>C51+C54+C55+C56</f>
        <v>4444</v>
      </c>
      <c r="D50" s="37">
        <f t="shared" ref="D50:D60" si="3">(C50-B50)/B50*100</f>
        <v>-70.6840820634607</v>
      </c>
      <c r="E50" s="36" t="s">
        <v>725</v>
      </c>
      <c r="F50" s="36">
        <f>F51+F54+F55+F56+F57+F58</f>
        <v>2785</v>
      </c>
      <c r="G50" s="36">
        <f t="shared" ref="G50" si="4">G51+G54+G55+G56+G57+G58</f>
        <v>0</v>
      </c>
      <c r="H50" s="39">
        <f t="shared" si="2"/>
        <v>-100</v>
      </c>
      <c r="I50" s="36"/>
    </row>
    <row r="51" ht="30.95" customHeight="1" spans="1:9">
      <c r="A51" s="36" t="s">
        <v>726</v>
      </c>
      <c r="B51" s="36">
        <f>SUM(B52:B53)</f>
        <v>4063</v>
      </c>
      <c r="C51" s="36">
        <f>SUM(C52:C53)</f>
        <v>4444</v>
      </c>
      <c r="D51" s="37">
        <f t="shared" si="3"/>
        <v>9.37730740831898</v>
      </c>
      <c r="E51" s="36" t="s">
        <v>727</v>
      </c>
      <c r="F51" s="36"/>
      <c r="G51" s="36"/>
      <c r="H51" s="37"/>
      <c r="I51" s="36"/>
    </row>
    <row r="52" ht="30.95" customHeight="1" spans="1:9">
      <c r="A52" s="36" t="s">
        <v>728</v>
      </c>
      <c r="B52" s="36">
        <v>4063</v>
      </c>
      <c r="C52" s="36">
        <v>4444</v>
      </c>
      <c r="D52" s="37">
        <f t="shared" si="3"/>
        <v>9.37730740831898</v>
      </c>
      <c r="E52" s="36" t="s">
        <v>729</v>
      </c>
      <c r="F52" s="36"/>
      <c r="G52" s="36"/>
      <c r="H52" s="37"/>
      <c r="I52" s="36"/>
    </row>
    <row r="53" ht="30.95" customHeight="1" spans="1:9">
      <c r="A53" s="36" t="s">
        <v>730</v>
      </c>
      <c r="B53" s="36"/>
      <c r="C53" s="36"/>
      <c r="D53" s="37"/>
      <c r="E53" s="36" t="s">
        <v>731</v>
      </c>
      <c r="F53" s="36"/>
      <c r="G53" s="36"/>
      <c r="H53" s="37"/>
      <c r="I53" s="36"/>
    </row>
    <row r="54" ht="30.95" customHeight="1" spans="1:9">
      <c r="A54" s="36" t="s">
        <v>732</v>
      </c>
      <c r="B54" s="36">
        <v>340</v>
      </c>
      <c r="C54" s="36"/>
      <c r="D54" s="37">
        <f t="shared" si="3"/>
        <v>-100</v>
      </c>
      <c r="E54" s="36" t="s">
        <v>733</v>
      </c>
      <c r="F54" s="36"/>
      <c r="G54" s="36"/>
      <c r="H54" s="37"/>
      <c r="I54" s="36"/>
    </row>
    <row r="55" ht="30.95" customHeight="1" spans="1:9">
      <c r="A55" s="36" t="s">
        <v>734</v>
      </c>
      <c r="B55" s="36"/>
      <c r="C55" s="36"/>
      <c r="D55" s="37"/>
      <c r="E55" s="36" t="s">
        <v>735</v>
      </c>
      <c r="F55" s="36">
        <v>528</v>
      </c>
      <c r="G55" s="36"/>
      <c r="H55" s="39">
        <f>(G55-F55)/F55*100</f>
        <v>-100</v>
      </c>
      <c r="I55" s="36"/>
    </row>
    <row r="56" ht="30.95" customHeight="1" spans="1:9">
      <c r="A56" s="36" t="s">
        <v>736</v>
      </c>
      <c r="B56" s="36">
        <v>10756</v>
      </c>
      <c r="C56" s="36"/>
      <c r="D56" s="37">
        <f t="shared" si="3"/>
        <v>-100</v>
      </c>
      <c r="E56" s="36" t="s">
        <v>1876</v>
      </c>
      <c r="F56" s="36"/>
      <c r="G56" s="36"/>
      <c r="H56" s="37"/>
      <c r="I56" s="36"/>
    </row>
    <row r="57" ht="30.95" customHeight="1" spans="1:9">
      <c r="A57" s="36"/>
      <c r="B57" s="36"/>
      <c r="C57" s="36"/>
      <c r="D57" s="37"/>
      <c r="E57" s="36" t="s">
        <v>737</v>
      </c>
      <c r="F57" s="36">
        <v>2257</v>
      </c>
      <c r="G57" s="36"/>
      <c r="H57" s="39">
        <f>(G57-F57)/F57*100</f>
        <v>-100</v>
      </c>
      <c r="I57" s="36"/>
    </row>
    <row r="58" ht="30.95" customHeight="1" spans="1:9">
      <c r="A58" s="36"/>
      <c r="B58" s="36"/>
      <c r="C58" s="36"/>
      <c r="D58" s="37"/>
      <c r="E58" s="36" t="s">
        <v>1877</v>
      </c>
      <c r="F58" s="36"/>
      <c r="G58" s="36"/>
      <c r="H58" s="37"/>
      <c r="I58" s="36"/>
    </row>
    <row r="59" ht="30.95" customHeight="1" spans="1:9">
      <c r="A59" s="36"/>
      <c r="B59" s="36"/>
      <c r="C59" s="36"/>
      <c r="D59" s="37"/>
      <c r="E59" s="36"/>
      <c r="F59" s="36"/>
      <c r="G59" s="36"/>
      <c r="H59" s="37"/>
      <c r="I59" s="36"/>
    </row>
    <row r="60" ht="30.95" customHeight="1" spans="1:9">
      <c r="A60" s="36" t="s">
        <v>738</v>
      </c>
      <c r="B60" s="36">
        <f t="shared" ref="B60:G60" si="5">B49+B50</f>
        <v>23051</v>
      </c>
      <c r="C60" s="36">
        <f t="shared" si="5"/>
        <v>12194</v>
      </c>
      <c r="D60" s="37">
        <f t="shared" si="3"/>
        <v>-47.0999088976617</v>
      </c>
      <c r="E60" s="36" t="s">
        <v>739</v>
      </c>
      <c r="F60" s="36">
        <f>F49+F50</f>
        <v>23051</v>
      </c>
      <c r="G60" s="36">
        <f t="shared" si="5"/>
        <v>12194</v>
      </c>
      <c r="H60" s="37">
        <f>(G60-F60)/F60*100</f>
        <v>-47.0999088976617</v>
      </c>
      <c r="I60" s="36"/>
    </row>
    <row r="61" ht="62.1" customHeight="1"/>
    <row r="62" ht="27.95" customHeight="1"/>
    <row r="63" ht="27.95" customHeight="1"/>
    <row r="64" ht="27.95" customHeight="1"/>
    <row r="65" ht="27.95" customHeight="1"/>
    <row r="66" ht="27.95" customHeight="1"/>
    <row r="67" ht="27.95" customHeight="1"/>
    <row r="68" ht="27.95" customHeight="1"/>
    <row r="69" ht="27.95" customHeight="1"/>
    <row r="70" ht="27.95" customHeight="1"/>
    <row r="71" ht="27.95" customHeight="1"/>
    <row r="72" ht="27.95" customHeight="1"/>
    <row r="73" ht="27.95" customHeight="1"/>
    <row r="74" ht="27.95" customHeight="1"/>
  </sheetData>
  <mergeCells count="6">
    <mergeCell ref="A2:I2"/>
    <mergeCell ref="H3:I3"/>
    <mergeCell ref="A4:D4"/>
    <mergeCell ref="E4:H4"/>
    <mergeCell ref="A61:I61"/>
    <mergeCell ref="I4:I5"/>
  </mergeCells>
  <printOptions horizontalCentered="1"/>
  <pageMargins left="0.349305555555556" right="0.349305555555556" top="0.979166666666667" bottom="0.979166666666667" header="0.11875" footer="0.309027777777778"/>
  <pageSetup paperSize="9" scale="80" firstPageNumber="37" orientation="landscape" useFirstPageNumber="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19"/>
  <sheetViews>
    <sheetView workbookViewId="0">
      <selection activeCell="B8" sqref="B8"/>
    </sheetView>
  </sheetViews>
  <sheetFormatPr defaultColWidth="9" defaultRowHeight="14.25" outlineLevelCol="6"/>
  <cols>
    <col min="1" max="1" width="24.125" style="14" customWidth="1"/>
    <col min="2" max="2" width="43.25" style="14" customWidth="1"/>
    <col min="3" max="3" width="30.75" style="15" customWidth="1"/>
    <col min="4" max="4" width="17.125" style="14" customWidth="1"/>
    <col min="5" max="5" width="9.5" style="14" customWidth="1"/>
    <col min="6" max="16384" width="9" style="14"/>
  </cols>
  <sheetData>
    <row r="1" spans="1:1">
      <c r="A1" s="16" t="s">
        <v>1878</v>
      </c>
    </row>
    <row r="2" ht="15" customHeight="1"/>
    <row r="3" ht="33" customHeight="1" spans="1:4">
      <c r="A3" s="17" t="s">
        <v>1879</v>
      </c>
      <c r="B3" s="18"/>
      <c r="C3" s="19"/>
      <c r="D3" s="18"/>
    </row>
    <row r="4" ht="21.75" customHeight="1" spans="1:4">
      <c r="A4" s="20"/>
      <c r="B4" s="20"/>
      <c r="C4" s="21"/>
      <c r="D4" s="22" t="s">
        <v>28</v>
      </c>
    </row>
    <row r="5" ht="33" customHeight="1" spans="1:4">
      <c r="A5" s="23" t="s">
        <v>1761</v>
      </c>
      <c r="B5" s="23" t="s">
        <v>1762</v>
      </c>
      <c r="C5" s="24" t="s">
        <v>36</v>
      </c>
      <c r="D5" s="25"/>
    </row>
    <row r="6" ht="24.95" customHeight="1" spans="1:7">
      <c r="A6" s="26" t="s">
        <v>71</v>
      </c>
      <c r="B6" s="27" t="s">
        <v>1763</v>
      </c>
      <c r="C6" s="28">
        <v>12194.27</v>
      </c>
      <c r="D6" s="25"/>
      <c r="E6" s="15"/>
      <c r="G6" s="15"/>
    </row>
    <row r="7" ht="24.95" customHeight="1" spans="1:7">
      <c r="A7" s="26" t="s">
        <v>1773</v>
      </c>
      <c r="B7" s="27"/>
      <c r="C7" s="28">
        <v>30</v>
      </c>
      <c r="D7" s="25"/>
      <c r="E7" s="15"/>
      <c r="G7" s="15"/>
    </row>
    <row r="8" ht="24.95" customHeight="1" spans="1:7">
      <c r="A8" s="29" t="s">
        <v>1774</v>
      </c>
      <c r="B8" s="30" t="s">
        <v>1775</v>
      </c>
      <c r="C8" s="28">
        <v>30</v>
      </c>
      <c r="D8" s="25"/>
      <c r="E8" s="15"/>
      <c r="G8" s="15"/>
    </row>
    <row r="9" ht="24.95" customHeight="1" spans="1:7">
      <c r="A9" s="26" t="s">
        <v>1790</v>
      </c>
      <c r="B9" s="27"/>
      <c r="C9" s="28">
        <v>10642</v>
      </c>
      <c r="D9" s="25"/>
      <c r="E9" s="15"/>
      <c r="G9" s="15"/>
    </row>
    <row r="10" ht="24.95" customHeight="1" spans="1:7">
      <c r="A10" s="29" t="s">
        <v>1880</v>
      </c>
      <c r="B10" s="30" t="s">
        <v>1881</v>
      </c>
      <c r="C10" s="28">
        <v>151</v>
      </c>
      <c r="D10" s="25"/>
      <c r="E10" s="15"/>
      <c r="G10" s="15"/>
    </row>
    <row r="11" ht="24.95" customHeight="1" spans="1:7">
      <c r="A11" s="29" t="s">
        <v>1882</v>
      </c>
      <c r="B11" s="30" t="s">
        <v>1883</v>
      </c>
      <c r="C11" s="28">
        <v>7620</v>
      </c>
      <c r="D11" s="25"/>
      <c r="E11" s="15"/>
      <c r="G11" s="15"/>
    </row>
    <row r="12" ht="24.95" customHeight="1" spans="1:7">
      <c r="A12" s="29" t="s">
        <v>1795</v>
      </c>
      <c r="B12" s="30" t="s">
        <v>1796</v>
      </c>
      <c r="C12" s="28">
        <v>2871</v>
      </c>
      <c r="D12" s="25"/>
      <c r="E12" s="15"/>
      <c r="G12" s="15"/>
    </row>
    <row r="13" ht="24.95" customHeight="1" spans="1:7">
      <c r="A13" s="26" t="s">
        <v>1800</v>
      </c>
      <c r="B13" s="27"/>
      <c r="C13" s="28">
        <v>534</v>
      </c>
      <c r="D13" s="25"/>
      <c r="E13" s="15"/>
      <c r="G13" s="15"/>
    </row>
    <row r="14" ht="24.95" customHeight="1" spans="1:7">
      <c r="A14" s="29" t="s">
        <v>1803</v>
      </c>
      <c r="B14" s="30" t="s">
        <v>1804</v>
      </c>
      <c r="C14" s="28">
        <v>534</v>
      </c>
      <c r="D14" s="25"/>
      <c r="E14" s="15"/>
      <c r="G14" s="15"/>
    </row>
    <row r="15" ht="24.95" customHeight="1" spans="1:7">
      <c r="A15" s="26" t="s">
        <v>1811</v>
      </c>
      <c r="B15" s="27"/>
      <c r="C15" s="28">
        <v>352</v>
      </c>
      <c r="D15" s="25"/>
      <c r="E15" s="15"/>
      <c r="G15" s="15"/>
    </row>
    <row r="16" ht="24.95" customHeight="1" spans="1:7">
      <c r="A16" s="29" t="s">
        <v>1812</v>
      </c>
      <c r="B16" s="30" t="s">
        <v>1813</v>
      </c>
      <c r="C16" s="28">
        <v>160</v>
      </c>
      <c r="D16" s="25"/>
      <c r="E16" s="15"/>
      <c r="G16" s="15"/>
    </row>
    <row r="17" ht="24.95" customHeight="1" spans="1:7">
      <c r="A17" s="29" t="s">
        <v>1818</v>
      </c>
      <c r="B17" s="30" t="s">
        <v>1819</v>
      </c>
      <c r="C17" s="28">
        <v>192</v>
      </c>
      <c r="D17" s="25"/>
      <c r="E17" s="15"/>
      <c r="G17" s="15"/>
    </row>
    <row r="18" ht="24.95" customHeight="1" spans="1:7">
      <c r="A18" s="26" t="s">
        <v>1826</v>
      </c>
      <c r="B18" s="27"/>
      <c r="C18" s="28">
        <v>636.27</v>
      </c>
      <c r="D18" s="25"/>
      <c r="E18" s="15"/>
      <c r="G18" s="15"/>
    </row>
    <row r="19" ht="24.95" customHeight="1" spans="1:7">
      <c r="A19" s="29" t="s">
        <v>1827</v>
      </c>
      <c r="B19" s="30" t="s">
        <v>1828</v>
      </c>
      <c r="C19" s="28">
        <v>636.27</v>
      </c>
      <c r="D19" s="25"/>
      <c r="E19" s="15"/>
      <c r="G19" s="15"/>
    </row>
  </sheetData>
  <mergeCells count="1">
    <mergeCell ref="A3:D3"/>
  </mergeCells>
  <pageMargins left="0.699305555555556" right="0.699305555555556" top="0.75" bottom="0.75" header="0.3" footer="0.3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D18"/>
  <sheetViews>
    <sheetView workbookViewId="0">
      <selection activeCell="A2" sqref="A2:D2"/>
    </sheetView>
  </sheetViews>
  <sheetFormatPr defaultColWidth="9" defaultRowHeight="14.25" outlineLevelCol="3"/>
  <cols>
    <col min="1" max="1" width="31.625" customWidth="1"/>
    <col min="2" max="2" width="25" customWidth="1"/>
    <col min="3" max="3" width="29.75" customWidth="1"/>
    <col min="4" max="4" width="29.125" customWidth="1"/>
  </cols>
  <sheetData>
    <row r="1" spans="1:1">
      <c r="A1" s="1" t="s">
        <v>1884</v>
      </c>
    </row>
    <row r="2" ht="26.25" spans="1:4">
      <c r="A2" s="2" t="s">
        <v>1885</v>
      </c>
      <c r="B2" s="2"/>
      <c r="C2" s="2"/>
      <c r="D2" s="2"/>
    </row>
    <row r="3" ht="20.25" customHeight="1" spans="4:4">
      <c r="D3" s="11" t="s">
        <v>28</v>
      </c>
    </row>
    <row r="4" ht="24" customHeight="1" spans="1:4">
      <c r="A4" s="12" t="s">
        <v>742</v>
      </c>
      <c r="B4" s="12"/>
      <c r="C4" s="12" t="s">
        <v>638</v>
      </c>
      <c r="D4" s="12"/>
    </row>
    <row r="5" ht="24" customHeight="1" spans="1:4">
      <c r="A5" s="12" t="s">
        <v>743</v>
      </c>
      <c r="B5" s="12" t="s">
        <v>744</v>
      </c>
      <c r="C5" s="12" t="s">
        <v>743</v>
      </c>
      <c r="D5" s="12" t="s">
        <v>744</v>
      </c>
    </row>
    <row r="6" ht="24" customHeight="1" spans="1:4">
      <c r="A6" s="13" t="s">
        <v>745</v>
      </c>
      <c r="B6" s="13"/>
      <c r="C6" s="13" t="s">
        <v>746</v>
      </c>
      <c r="D6" s="13"/>
    </row>
    <row r="7" ht="24" customHeight="1" spans="1:4">
      <c r="A7" s="13" t="s">
        <v>747</v>
      </c>
      <c r="B7" s="13"/>
      <c r="C7" s="13" t="s">
        <v>748</v>
      </c>
      <c r="D7" s="13"/>
    </row>
    <row r="8" ht="24" customHeight="1" spans="1:4">
      <c r="A8" s="13" t="s">
        <v>749</v>
      </c>
      <c r="B8" s="13"/>
      <c r="C8" s="13" t="s">
        <v>750</v>
      </c>
      <c r="D8" s="13"/>
    </row>
    <row r="9" ht="24" customHeight="1" spans="1:4">
      <c r="A9" s="13" t="s">
        <v>751</v>
      </c>
      <c r="B9" s="13"/>
      <c r="C9" s="13"/>
      <c r="D9" s="13"/>
    </row>
    <row r="10" ht="24" customHeight="1" spans="1:4">
      <c r="A10" s="13" t="s">
        <v>752</v>
      </c>
      <c r="B10" s="13"/>
      <c r="C10" s="13"/>
      <c r="D10" s="13"/>
    </row>
    <row r="11" ht="24" customHeight="1" spans="1:4">
      <c r="A11" s="13"/>
      <c r="B11" s="13"/>
      <c r="C11" s="13"/>
      <c r="D11" s="13"/>
    </row>
    <row r="12" ht="24" customHeight="1" spans="1:4">
      <c r="A12" s="13"/>
      <c r="B12" s="13"/>
      <c r="C12" s="13"/>
      <c r="D12" s="13"/>
    </row>
    <row r="13" ht="24" customHeight="1" spans="1:4">
      <c r="A13" s="13"/>
      <c r="B13" s="13"/>
      <c r="C13" s="13"/>
      <c r="D13" s="13"/>
    </row>
    <row r="14" ht="24" customHeight="1" spans="1:4">
      <c r="A14" s="13"/>
      <c r="B14" s="13"/>
      <c r="C14" s="13"/>
      <c r="D14" s="13"/>
    </row>
    <row r="15" ht="24" customHeight="1" spans="1:4">
      <c r="A15" s="13"/>
      <c r="B15" s="13"/>
      <c r="C15" s="13"/>
      <c r="D15" s="13"/>
    </row>
    <row r="16" ht="24" customHeight="1" spans="1:4">
      <c r="A16" s="13"/>
      <c r="B16" s="13"/>
      <c r="C16" s="13"/>
      <c r="D16" s="13"/>
    </row>
    <row r="17" ht="24" customHeight="1" spans="1:4">
      <c r="A17" s="13"/>
      <c r="B17" s="13"/>
      <c r="C17" s="13"/>
      <c r="D17" s="13"/>
    </row>
    <row r="18" ht="24" customHeight="1" spans="1:4">
      <c r="A18" s="13" t="s">
        <v>753</v>
      </c>
      <c r="B18" s="13">
        <v>0</v>
      </c>
      <c r="C18" s="13" t="s">
        <v>754</v>
      </c>
      <c r="D18" s="13">
        <v>0</v>
      </c>
    </row>
  </sheetData>
  <mergeCells count="3">
    <mergeCell ref="A2:D2"/>
    <mergeCell ref="A4:B4"/>
    <mergeCell ref="C4:D4"/>
  </mergeCells>
  <pageMargins left="0.699305555555556" right="0.699305555555556" top="0.75" bottom="0.75" header="0.3" footer="0.3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8"/>
  <sheetViews>
    <sheetView workbookViewId="0">
      <selection activeCell="D12" sqref="D12"/>
    </sheetView>
  </sheetViews>
  <sheetFormatPr defaultColWidth="9" defaultRowHeight="14.25" outlineLevelCol="4"/>
  <cols>
    <col min="1" max="1" width="30.375" customWidth="1"/>
    <col min="2" max="2" width="18.25" customWidth="1"/>
    <col min="3" max="3" width="23.25" customWidth="1"/>
    <col min="4" max="4" width="24.25" customWidth="1"/>
    <col min="5" max="5" width="21.875" customWidth="1"/>
  </cols>
  <sheetData>
    <row r="1" ht="17.25" customHeight="1" spans="1:1">
      <c r="A1" s="1" t="s">
        <v>24</v>
      </c>
    </row>
    <row r="2" spans="1:5">
      <c r="A2" s="2" t="s">
        <v>1886</v>
      </c>
      <c r="B2" s="2"/>
      <c r="C2" s="2"/>
      <c r="D2" s="2"/>
      <c r="E2" s="2"/>
    </row>
    <row r="3" ht="20.25" customHeight="1" spans="1:5">
      <c r="A3" s="2"/>
      <c r="B3" s="2"/>
      <c r="C3" s="2"/>
      <c r="D3" s="2"/>
      <c r="E3" s="2"/>
    </row>
    <row r="4" ht="26.25" customHeight="1" spans="4:5">
      <c r="D4" s="3" t="s">
        <v>28</v>
      </c>
      <c r="E4" s="3"/>
    </row>
    <row r="5" ht="33.75" customHeight="1" spans="1:5">
      <c r="A5" s="4"/>
      <c r="B5" s="4" t="s">
        <v>1887</v>
      </c>
      <c r="C5" s="4" t="s">
        <v>1888</v>
      </c>
      <c r="D5" s="4"/>
      <c r="E5" s="4" t="s">
        <v>33</v>
      </c>
    </row>
    <row r="6" ht="42.75" customHeight="1" spans="1:5">
      <c r="A6" s="4"/>
      <c r="B6" s="4"/>
      <c r="C6" s="4" t="s">
        <v>1889</v>
      </c>
      <c r="D6" s="4" t="s">
        <v>1890</v>
      </c>
      <c r="E6" s="4"/>
    </row>
    <row r="7" ht="27.95" customHeight="1" spans="1:5">
      <c r="A7" s="5" t="s">
        <v>1891</v>
      </c>
      <c r="B7" s="6">
        <f>C7+D7</f>
        <v>155099</v>
      </c>
      <c r="C7" s="6">
        <f>C8+C9+C12+C15</f>
        <v>858</v>
      </c>
      <c r="D7" s="6">
        <f>D8+D9+D12+D15</f>
        <v>154241</v>
      </c>
      <c r="E7" s="6"/>
    </row>
    <row r="8" ht="27.95" customHeight="1" spans="1:5">
      <c r="A8" s="7" t="s">
        <v>1892</v>
      </c>
      <c r="B8" s="6">
        <f t="shared" ref="B8:B18" si="0">C8+D8</f>
        <v>858</v>
      </c>
      <c r="C8" s="6">
        <v>858</v>
      </c>
      <c r="D8" s="6">
        <v>0</v>
      </c>
      <c r="E8" s="6"/>
    </row>
    <row r="9" ht="27.95" customHeight="1" spans="1:5">
      <c r="A9" s="7" t="s">
        <v>1893</v>
      </c>
      <c r="B9" s="6">
        <f t="shared" si="0"/>
        <v>0</v>
      </c>
      <c r="C9" s="6">
        <v>0</v>
      </c>
      <c r="D9" s="6">
        <v>0</v>
      </c>
      <c r="E9" s="6"/>
    </row>
    <row r="10" ht="27.95" customHeight="1" spans="1:5">
      <c r="A10" s="6" t="s">
        <v>1894</v>
      </c>
      <c r="B10" s="6">
        <f t="shared" si="0"/>
        <v>0</v>
      </c>
      <c r="C10" s="6">
        <v>0</v>
      </c>
      <c r="D10" s="6">
        <v>0</v>
      </c>
      <c r="E10" s="6"/>
    </row>
    <row r="11" ht="27.95" customHeight="1" spans="1:5">
      <c r="A11" s="6" t="s">
        <v>1895</v>
      </c>
      <c r="B11" s="6">
        <f t="shared" si="0"/>
        <v>0</v>
      </c>
      <c r="C11" s="6">
        <v>0</v>
      </c>
      <c r="D11" s="6">
        <v>0</v>
      </c>
      <c r="E11" s="6"/>
    </row>
    <row r="12" ht="27.95" customHeight="1" spans="1:5">
      <c r="A12" s="7" t="s">
        <v>1896</v>
      </c>
      <c r="B12" s="6">
        <f t="shared" si="0"/>
        <v>0</v>
      </c>
      <c r="C12" s="6"/>
      <c r="D12" s="6">
        <v>0</v>
      </c>
      <c r="E12" s="6"/>
    </row>
    <row r="13" ht="27.95" customHeight="1" spans="1:5">
      <c r="A13" s="6" t="s">
        <v>1897</v>
      </c>
      <c r="B13" s="6">
        <f t="shared" si="0"/>
        <v>0</v>
      </c>
      <c r="C13" s="6"/>
      <c r="D13" s="6">
        <v>0</v>
      </c>
      <c r="E13" s="6"/>
    </row>
    <row r="14" ht="27.95" customHeight="1" spans="1:5">
      <c r="A14" s="6" t="s">
        <v>1898</v>
      </c>
      <c r="B14" s="6">
        <f t="shared" si="0"/>
        <v>0</v>
      </c>
      <c r="C14" s="6">
        <v>0</v>
      </c>
      <c r="D14" s="6">
        <v>0</v>
      </c>
      <c r="E14" s="6"/>
    </row>
    <row r="15" ht="27.95" customHeight="1" spans="1:5">
      <c r="A15" s="7" t="s">
        <v>1899</v>
      </c>
      <c r="B15" s="6">
        <f t="shared" si="0"/>
        <v>154241</v>
      </c>
      <c r="C15" s="6">
        <f>SUM(C16:C18)</f>
        <v>0</v>
      </c>
      <c r="D15" s="6">
        <f>SUM(D16:D18)</f>
        <v>154241</v>
      </c>
      <c r="E15" s="6"/>
    </row>
    <row r="16" ht="27.95" customHeight="1" spans="1:5">
      <c r="A16" s="6" t="s">
        <v>1900</v>
      </c>
      <c r="B16" s="6">
        <f t="shared" si="0"/>
        <v>79939</v>
      </c>
      <c r="C16" s="6">
        <v>0</v>
      </c>
      <c r="D16" s="6">
        <v>79939</v>
      </c>
      <c r="E16" s="6"/>
    </row>
    <row r="17" ht="27.95" customHeight="1" spans="1:5">
      <c r="A17" s="8" t="s">
        <v>1901</v>
      </c>
      <c r="B17" s="6">
        <f t="shared" si="0"/>
        <v>56825</v>
      </c>
      <c r="C17" s="6"/>
      <c r="D17" s="6">
        <v>56825</v>
      </c>
      <c r="E17" s="6"/>
    </row>
    <row r="18" ht="21" customHeight="1" spans="1:5">
      <c r="A18" s="9" t="s">
        <v>1902</v>
      </c>
      <c r="B18" s="6">
        <f t="shared" si="0"/>
        <v>17477</v>
      </c>
      <c r="C18" s="10"/>
      <c r="D18" s="10">
        <v>17477</v>
      </c>
      <c r="E18" s="10"/>
    </row>
  </sheetData>
  <mergeCells count="6">
    <mergeCell ref="D4:E4"/>
    <mergeCell ref="C5:D5"/>
    <mergeCell ref="A5:A6"/>
    <mergeCell ref="B5:B6"/>
    <mergeCell ref="E5:E6"/>
    <mergeCell ref="A2:E3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33"/>
  <sheetViews>
    <sheetView workbookViewId="0">
      <selection activeCell="D26" sqref="D26:D32"/>
    </sheetView>
  </sheetViews>
  <sheetFormatPr defaultColWidth="9" defaultRowHeight="15.75" outlineLevelCol="7"/>
  <cols>
    <col min="1" max="1" width="32.125" style="133" customWidth="1"/>
    <col min="2" max="3" width="11.5" style="133" customWidth="1"/>
    <col min="4" max="4" width="14.875" style="133" customWidth="1"/>
    <col min="5" max="5" width="13.75" style="133" customWidth="1"/>
    <col min="6" max="6" width="17.125" style="133" customWidth="1"/>
    <col min="7" max="7" width="17.25" style="133" customWidth="1"/>
    <col min="8" max="16384" width="9" style="133"/>
  </cols>
  <sheetData>
    <row r="1" spans="1:1">
      <c r="A1" s="133" t="s">
        <v>26</v>
      </c>
    </row>
    <row r="2" ht="26.25" spans="1:7">
      <c r="A2" s="82" t="s">
        <v>27</v>
      </c>
      <c r="B2" s="134"/>
      <c r="C2" s="134"/>
      <c r="D2" s="134"/>
      <c r="E2" s="134"/>
      <c r="F2" s="134"/>
      <c r="G2" s="134"/>
    </row>
    <row r="3" spans="6:7">
      <c r="F3" s="135" t="s">
        <v>28</v>
      </c>
      <c r="G3" s="135"/>
    </row>
    <row r="4" ht="19.5" customHeight="1" spans="1:8">
      <c r="A4" s="136" t="s">
        <v>29</v>
      </c>
      <c r="B4" s="136" t="s">
        <v>30</v>
      </c>
      <c r="C4" s="136" t="s">
        <v>31</v>
      </c>
      <c r="D4" s="136"/>
      <c r="E4" s="136"/>
      <c r="F4" s="136" t="s">
        <v>32</v>
      </c>
      <c r="G4" s="136" t="s">
        <v>33</v>
      </c>
      <c r="H4" s="137"/>
    </row>
    <row r="5" ht="18.75" customHeight="1" spans="1:8">
      <c r="A5" s="136"/>
      <c r="B5" s="136"/>
      <c r="C5" s="136" t="s">
        <v>34</v>
      </c>
      <c r="D5" s="138" t="s">
        <v>35</v>
      </c>
      <c r="E5" s="136"/>
      <c r="F5" s="136"/>
      <c r="G5" s="136"/>
      <c r="H5" s="137"/>
    </row>
    <row r="6" ht="26.25" customHeight="1" spans="1:8">
      <c r="A6" s="136"/>
      <c r="B6" s="136"/>
      <c r="C6" s="136"/>
      <c r="D6" s="136" t="s">
        <v>36</v>
      </c>
      <c r="E6" s="136" t="s">
        <v>37</v>
      </c>
      <c r="F6" s="136"/>
      <c r="G6" s="136"/>
      <c r="H6" s="137"/>
    </row>
    <row r="7" ht="24.95" customHeight="1" spans="1:7">
      <c r="A7" s="139" t="s">
        <v>38</v>
      </c>
      <c r="B7" s="90">
        <f>B8+B25</f>
        <v>24018</v>
      </c>
      <c r="C7" s="90">
        <f>C8+C25</f>
        <v>26000</v>
      </c>
      <c r="D7" s="90">
        <f>D8+D25</f>
        <v>26446</v>
      </c>
      <c r="E7" s="140">
        <f>D7/C7*100</f>
        <v>101.715384615385</v>
      </c>
      <c r="F7" s="140">
        <f>(D7-B7)/B7*100</f>
        <v>10.1090848530269</v>
      </c>
      <c r="G7" s="90"/>
    </row>
    <row r="8" ht="24.95" customHeight="1" spans="1:7">
      <c r="A8" s="90" t="s">
        <v>39</v>
      </c>
      <c r="B8" s="90">
        <f>SUM(B9:B24)</f>
        <v>17940</v>
      </c>
      <c r="C8" s="90">
        <f>SUM(C9:C24)</f>
        <v>19200</v>
      </c>
      <c r="D8" s="90">
        <f>SUM(D9:D24)</f>
        <v>19684</v>
      </c>
      <c r="E8" s="140">
        <f>D8/C8*100</f>
        <v>102.520833333333</v>
      </c>
      <c r="F8" s="140">
        <f>(D8-B8)/B8*100</f>
        <v>9.72129319955407</v>
      </c>
      <c r="G8" s="90"/>
    </row>
    <row r="9" ht="24.95" customHeight="1" spans="1:7">
      <c r="A9" s="90" t="s">
        <v>40</v>
      </c>
      <c r="B9" s="90">
        <v>11046</v>
      </c>
      <c r="C9" s="141">
        <v>12482</v>
      </c>
      <c r="D9" s="142">
        <v>10811</v>
      </c>
      <c r="E9" s="140">
        <f>D9/C9*100</f>
        <v>86.612722320141</v>
      </c>
      <c r="F9" s="140">
        <f>(D9-B9)/B9*100</f>
        <v>-2.12746695636429</v>
      </c>
      <c r="G9" s="90"/>
    </row>
    <row r="10" ht="24.95" customHeight="1" spans="1:7">
      <c r="A10" s="90" t="s">
        <v>41</v>
      </c>
      <c r="B10" s="90"/>
      <c r="C10" s="141"/>
      <c r="D10" s="142"/>
      <c r="E10" s="140"/>
      <c r="F10" s="140"/>
      <c r="G10" s="90"/>
    </row>
    <row r="11" ht="24.95" customHeight="1" spans="1:7">
      <c r="A11" s="90" t="s">
        <v>42</v>
      </c>
      <c r="B11" s="90">
        <v>1465</v>
      </c>
      <c r="C11" s="141">
        <v>1500</v>
      </c>
      <c r="D11" s="142">
        <v>2824</v>
      </c>
      <c r="E11" s="140">
        <f>D11/C11*100</f>
        <v>188.266666666667</v>
      </c>
      <c r="F11" s="140">
        <f>(D11-B11)/B11*100</f>
        <v>92.7645051194539</v>
      </c>
      <c r="G11" s="90"/>
    </row>
    <row r="12" ht="24.95" customHeight="1" spans="1:7">
      <c r="A12" s="90" t="s">
        <v>43</v>
      </c>
      <c r="B12" s="90">
        <v>504</v>
      </c>
      <c r="C12" s="141">
        <v>420</v>
      </c>
      <c r="D12" s="142">
        <v>548</v>
      </c>
      <c r="E12" s="140">
        <f>D12/C12*100</f>
        <v>130.47619047619</v>
      </c>
      <c r="F12" s="140">
        <f>(D12-B12)/B12*100</f>
        <v>8.73015873015873</v>
      </c>
      <c r="G12" s="90"/>
    </row>
    <row r="13" ht="24.95" customHeight="1" spans="1:7">
      <c r="A13" s="90" t="s">
        <v>44</v>
      </c>
      <c r="B13" s="90"/>
      <c r="C13" s="141"/>
      <c r="D13" s="142"/>
      <c r="E13" s="140"/>
      <c r="F13" s="140"/>
      <c r="G13" s="90"/>
    </row>
    <row r="14" ht="24.95" customHeight="1" spans="1:7">
      <c r="A14" s="90" t="s">
        <v>45</v>
      </c>
      <c r="B14" s="90">
        <v>1903</v>
      </c>
      <c r="C14" s="141">
        <v>2100</v>
      </c>
      <c r="D14" s="142">
        <v>1803</v>
      </c>
      <c r="E14" s="140">
        <f t="shared" ref="E14:E22" si="0">D14/C14*100</f>
        <v>85.8571428571429</v>
      </c>
      <c r="F14" s="140">
        <f t="shared" ref="F14:F22" si="1">(D14-B14)/B14*100</f>
        <v>-5.25486074619023</v>
      </c>
      <c r="G14" s="90"/>
    </row>
    <row r="15" ht="24.95" customHeight="1" spans="1:7">
      <c r="A15" s="90" t="s">
        <v>46</v>
      </c>
      <c r="B15" s="90">
        <v>273</v>
      </c>
      <c r="C15" s="141">
        <v>270</v>
      </c>
      <c r="D15" s="142">
        <v>267</v>
      </c>
      <c r="E15" s="140">
        <f t="shared" si="0"/>
        <v>98.8888888888889</v>
      </c>
      <c r="F15" s="140">
        <f t="shared" si="1"/>
        <v>-2.1978021978022</v>
      </c>
      <c r="G15" s="90"/>
    </row>
    <row r="16" ht="24.95" customHeight="1" spans="1:7">
      <c r="A16" s="90" t="s">
        <v>47</v>
      </c>
      <c r="B16" s="90">
        <v>255</v>
      </c>
      <c r="C16" s="141">
        <v>260</v>
      </c>
      <c r="D16" s="142">
        <v>299</v>
      </c>
      <c r="E16" s="140">
        <f t="shared" si="0"/>
        <v>115</v>
      </c>
      <c r="F16" s="140">
        <f t="shared" si="1"/>
        <v>17.2549019607843</v>
      </c>
      <c r="G16" s="90"/>
    </row>
    <row r="17" ht="24.95" customHeight="1" spans="1:7">
      <c r="A17" s="90" t="s">
        <v>48</v>
      </c>
      <c r="B17" s="90">
        <v>277</v>
      </c>
      <c r="C17" s="141">
        <v>280</v>
      </c>
      <c r="D17" s="142">
        <v>309</v>
      </c>
      <c r="E17" s="140">
        <f t="shared" si="0"/>
        <v>110.357142857143</v>
      </c>
      <c r="F17" s="140">
        <f t="shared" si="1"/>
        <v>11.5523465703971</v>
      </c>
      <c r="G17" s="90"/>
    </row>
    <row r="18" ht="24.95" customHeight="1" spans="1:7">
      <c r="A18" s="90" t="s">
        <v>49</v>
      </c>
      <c r="B18" s="90">
        <v>431</v>
      </c>
      <c r="C18" s="141">
        <v>350</v>
      </c>
      <c r="D18" s="142">
        <v>424</v>
      </c>
      <c r="E18" s="140">
        <f t="shared" si="0"/>
        <v>121.142857142857</v>
      </c>
      <c r="F18" s="140">
        <f t="shared" si="1"/>
        <v>-1.62412993039443</v>
      </c>
      <c r="G18" s="90"/>
    </row>
    <row r="19" ht="24.95" customHeight="1" spans="1:7">
      <c r="A19" s="90" t="s">
        <v>50</v>
      </c>
      <c r="B19" s="90">
        <v>401</v>
      </c>
      <c r="C19" s="141">
        <v>368</v>
      </c>
      <c r="D19" s="142">
        <v>514</v>
      </c>
      <c r="E19" s="140">
        <f t="shared" si="0"/>
        <v>139.673913043478</v>
      </c>
      <c r="F19" s="140">
        <f t="shared" si="1"/>
        <v>28.1795511221945</v>
      </c>
      <c r="G19" s="90"/>
    </row>
    <row r="20" ht="24.95" customHeight="1" spans="1:7">
      <c r="A20" s="90" t="s">
        <v>51</v>
      </c>
      <c r="B20" s="90">
        <v>839</v>
      </c>
      <c r="C20" s="141">
        <v>600</v>
      </c>
      <c r="D20" s="142">
        <v>541</v>
      </c>
      <c r="E20" s="140">
        <f t="shared" si="0"/>
        <v>90.1666666666667</v>
      </c>
      <c r="F20" s="140">
        <f t="shared" si="1"/>
        <v>-35.5184743742551</v>
      </c>
      <c r="G20" s="90"/>
    </row>
    <row r="21" ht="24.95" customHeight="1" spans="1:7">
      <c r="A21" s="90" t="s">
        <v>52</v>
      </c>
      <c r="B21" s="90">
        <v>462</v>
      </c>
      <c r="C21" s="141">
        <v>450</v>
      </c>
      <c r="D21" s="142">
        <v>840</v>
      </c>
      <c r="E21" s="140">
        <f t="shared" si="0"/>
        <v>186.666666666667</v>
      </c>
      <c r="F21" s="140">
        <f t="shared" si="1"/>
        <v>81.8181818181818</v>
      </c>
      <c r="G21" s="90"/>
    </row>
    <row r="22" ht="24.95" customHeight="1" spans="1:7">
      <c r="A22" s="90" t="s">
        <v>53</v>
      </c>
      <c r="B22" s="90">
        <v>84</v>
      </c>
      <c r="C22" s="141">
        <v>120</v>
      </c>
      <c r="D22" s="142">
        <v>344</v>
      </c>
      <c r="E22" s="140">
        <f t="shared" si="0"/>
        <v>286.666666666667</v>
      </c>
      <c r="F22" s="140">
        <f t="shared" si="1"/>
        <v>309.52380952381</v>
      </c>
      <c r="G22" s="90"/>
    </row>
    <row r="23" ht="24.95" customHeight="1" spans="1:7">
      <c r="A23" s="13" t="s">
        <v>54</v>
      </c>
      <c r="B23" s="90"/>
      <c r="C23" s="90"/>
      <c r="D23" s="142">
        <v>160</v>
      </c>
      <c r="E23" s="140"/>
      <c r="F23" s="140"/>
      <c r="G23" s="90"/>
    </row>
    <row r="24" ht="24.95" customHeight="1" spans="1:7">
      <c r="A24" s="90" t="s">
        <v>55</v>
      </c>
      <c r="B24" s="90"/>
      <c r="C24" s="90"/>
      <c r="D24" s="90"/>
      <c r="E24" s="140"/>
      <c r="F24" s="140"/>
      <c r="G24" s="90"/>
    </row>
    <row r="25" ht="24.95" customHeight="1" spans="1:7">
      <c r="A25" s="90" t="s">
        <v>56</v>
      </c>
      <c r="B25" s="90">
        <f>SUM(B26:B33)</f>
        <v>6078</v>
      </c>
      <c r="C25" s="90">
        <f>SUM(C26:C33)</f>
        <v>6800</v>
      </c>
      <c r="D25" s="90">
        <f>SUM(D26:D33)</f>
        <v>6762</v>
      </c>
      <c r="E25" s="140">
        <f>D25/C25*100</f>
        <v>99.4411764705882</v>
      </c>
      <c r="F25" s="140">
        <f>(D25-B25)/B25*100</f>
        <v>11.253701875617</v>
      </c>
      <c r="G25" s="90"/>
    </row>
    <row r="26" ht="24.95" customHeight="1" spans="1:7">
      <c r="A26" s="90" t="s">
        <v>57</v>
      </c>
      <c r="B26" s="90">
        <v>1397</v>
      </c>
      <c r="C26" s="90">
        <v>980</v>
      </c>
      <c r="D26" s="90">
        <v>1979</v>
      </c>
      <c r="E26" s="140">
        <f>D26/C26*100</f>
        <v>201.938775510204</v>
      </c>
      <c r="F26" s="140">
        <f>(D26-B26)/B26*100</f>
        <v>41.6607015032212</v>
      </c>
      <c r="G26" s="90"/>
    </row>
    <row r="27" ht="24.95" customHeight="1" spans="1:7">
      <c r="A27" s="90" t="s">
        <v>58</v>
      </c>
      <c r="B27" s="90">
        <v>214</v>
      </c>
      <c r="C27" s="90">
        <v>500</v>
      </c>
      <c r="D27" s="90">
        <v>332</v>
      </c>
      <c r="E27" s="140">
        <f>D27/C27*100</f>
        <v>66.4</v>
      </c>
      <c r="F27" s="140">
        <f>(D27-B27)/B27*100</f>
        <v>55.1401869158878</v>
      </c>
      <c r="G27" s="90"/>
    </row>
    <row r="28" ht="24.95" customHeight="1" spans="1:7">
      <c r="A28" s="90" t="s">
        <v>59</v>
      </c>
      <c r="B28" s="90">
        <v>746</v>
      </c>
      <c r="C28" s="90">
        <v>450</v>
      </c>
      <c r="D28" s="90">
        <v>1267</v>
      </c>
      <c r="E28" s="140">
        <f>D28/C28*100</f>
        <v>281.555555555556</v>
      </c>
      <c r="F28" s="140">
        <f>(D28-B28)/B28*100</f>
        <v>69.8391420911528</v>
      </c>
      <c r="G28" s="90"/>
    </row>
    <row r="29" ht="24.95" customHeight="1" spans="1:7">
      <c r="A29" s="90" t="s">
        <v>60</v>
      </c>
      <c r="B29" s="90"/>
      <c r="C29" s="90"/>
      <c r="D29" s="90"/>
      <c r="E29" s="140"/>
      <c r="F29" s="140"/>
      <c r="G29" s="90"/>
    </row>
    <row r="30" ht="24.95" customHeight="1" spans="1:7">
      <c r="A30" s="90" t="s">
        <v>61</v>
      </c>
      <c r="B30" s="90">
        <v>2625</v>
      </c>
      <c r="C30" s="90">
        <v>3160</v>
      </c>
      <c r="D30" s="90">
        <v>826</v>
      </c>
      <c r="E30" s="140">
        <f>D30/C30*100</f>
        <v>26.1392405063291</v>
      </c>
      <c r="F30" s="140">
        <f>(D30-B30)/B30*100</f>
        <v>-68.5333333333333</v>
      </c>
      <c r="G30" s="90"/>
    </row>
    <row r="31" ht="24.95" customHeight="1" spans="1:7">
      <c r="A31" s="90" t="s">
        <v>62</v>
      </c>
      <c r="B31" s="90"/>
      <c r="C31" s="90"/>
      <c r="D31" s="90"/>
      <c r="E31" s="140"/>
      <c r="F31" s="140"/>
      <c r="G31" s="90"/>
    </row>
    <row r="32" ht="24.95" customHeight="1" spans="1:7">
      <c r="A32" s="90" t="s">
        <v>63</v>
      </c>
      <c r="B32" s="90">
        <v>1096</v>
      </c>
      <c r="C32" s="90">
        <v>1710</v>
      </c>
      <c r="D32" s="90">
        <v>2358</v>
      </c>
      <c r="E32" s="140">
        <f>D32/C32*100</f>
        <v>137.894736842105</v>
      </c>
      <c r="F32" s="140">
        <f>(D32-B32)/B32*100</f>
        <v>115.14598540146</v>
      </c>
      <c r="G32" s="143"/>
    </row>
    <row r="33" ht="24.95" customHeight="1" spans="1:7">
      <c r="A33" s="95" t="s">
        <v>64</v>
      </c>
      <c r="B33" s="95"/>
      <c r="C33" s="95"/>
      <c r="D33" s="95"/>
      <c r="E33" s="95"/>
      <c r="F33" s="95"/>
      <c r="G33" s="95"/>
    </row>
  </sheetData>
  <mergeCells count="9">
    <mergeCell ref="A2:G2"/>
    <mergeCell ref="F3:G3"/>
    <mergeCell ref="C4:E4"/>
    <mergeCell ref="D5:E5"/>
    <mergeCell ref="A4:A6"/>
    <mergeCell ref="B4:B6"/>
    <mergeCell ref="C5:C6"/>
    <mergeCell ref="F4:F6"/>
    <mergeCell ref="G4:G6"/>
  </mergeCells>
  <printOptions horizontalCentered="1"/>
  <pageMargins left="0.708333333333333" right="0.708333333333333" top="0.747916666666667" bottom="0.747916666666667" header="0.314583333333333" footer="0.31458333333333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Z223"/>
  <sheetViews>
    <sheetView tabSelected="1" topLeftCell="B4" workbookViewId="0">
      <selection activeCell="K4" sqref="K4:K6"/>
    </sheetView>
  </sheetViews>
  <sheetFormatPr defaultColWidth="9" defaultRowHeight="14.25"/>
  <cols>
    <col min="1" max="1" width="9" style="80" hidden="1" customWidth="1"/>
    <col min="2" max="2" width="33.75" style="80" customWidth="1"/>
    <col min="3" max="3" width="11.625" style="80" customWidth="1"/>
    <col min="4" max="4" width="12.75" style="80" customWidth="1"/>
    <col min="5" max="5" width="15.125" style="80" customWidth="1"/>
    <col min="6" max="6" width="13.375" style="96" customWidth="1"/>
    <col min="7" max="7" width="15.5" style="96" customWidth="1"/>
    <col min="8" max="8" width="14.75" style="80" customWidth="1"/>
    <col min="9" max="26" width="9" style="80" hidden="1" customWidth="1"/>
    <col min="27" max="16384" width="9" style="80"/>
  </cols>
  <sheetData>
    <row r="1" spans="1:2">
      <c r="A1" s="81" t="s">
        <v>65</v>
      </c>
      <c r="B1" s="81"/>
    </row>
    <row r="2" ht="29.25" customHeight="1" spans="1:8">
      <c r="A2" s="82" t="s">
        <v>66</v>
      </c>
      <c r="B2" s="82"/>
      <c r="C2" s="82"/>
      <c r="D2" s="82"/>
      <c r="E2" s="82"/>
      <c r="F2" s="98"/>
      <c r="G2" s="98"/>
      <c r="H2" s="82"/>
    </row>
    <row r="3" ht="24.75" customHeight="1" spans="1:8">
      <c r="A3" s="83" t="s">
        <v>28</v>
      </c>
      <c r="B3" s="83"/>
      <c r="C3" s="83"/>
      <c r="D3" s="83"/>
      <c r="E3" s="83"/>
      <c r="F3" s="119"/>
      <c r="G3" s="119"/>
      <c r="H3" s="83"/>
    </row>
    <row r="4" ht="27.75" customHeight="1" spans="1:22">
      <c r="A4" s="80" t="s">
        <v>67</v>
      </c>
      <c r="B4" s="120" t="s">
        <v>29</v>
      </c>
      <c r="C4" s="120" t="s">
        <v>68</v>
      </c>
      <c r="D4" s="120" t="s">
        <v>69</v>
      </c>
      <c r="E4" s="120"/>
      <c r="F4" s="121"/>
      <c r="G4" s="121" t="s">
        <v>70</v>
      </c>
      <c r="H4" s="122" t="s">
        <v>33</v>
      </c>
      <c r="J4" s="80" t="s">
        <v>71</v>
      </c>
      <c r="K4" s="80" t="s">
        <v>72</v>
      </c>
      <c r="L4" s="80" t="s">
        <v>73</v>
      </c>
      <c r="M4" s="80" t="s">
        <v>74</v>
      </c>
      <c r="N4" s="80" t="s">
        <v>75</v>
      </c>
      <c r="O4" s="80" t="s">
        <v>76</v>
      </c>
      <c r="P4" s="80" t="s">
        <v>77</v>
      </c>
      <c r="S4" s="80" t="s">
        <v>78</v>
      </c>
      <c r="T4" s="80" t="s">
        <v>79</v>
      </c>
      <c r="U4" s="80" t="s">
        <v>80</v>
      </c>
      <c r="V4" s="80" t="s">
        <v>81</v>
      </c>
    </row>
    <row r="5" ht="18" customHeight="1" spans="2:8">
      <c r="B5" s="120"/>
      <c r="C5" s="120"/>
      <c r="D5" s="120" t="s">
        <v>82</v>
      </c>
      <c r="E5" s="120" t="s">
        <v>35</v>
      </c>
      <c r="F5" s="121" t="s">
        <v>83</v>
      </c>
      <c r="G5" s="121"/>
      <c r="H5" s="122"/>
    </row>
    <row r="6" ht="10.5" customHeight="1" spans="2:8">
      <c r="B6" s="120"/>
      <c r="C6" s="120"/>
      <c r="D6" s="120"/>
      <c r="E6" s="120"/>
      <c r="F6" s="121"/>
      <c r="G6" s="121"/>
      <c r="H6" s="122"/>
    </row>
    <row r="7" ht="27" customHeight="1" spans="2:23">
      <c r="B7" s="120" t="s">
        <v>84</v>
      </c>
      <c r="C7" s="120">
        <f>C8+C37+C46+C52+C65+C76+C87+C93+C115+C129+C145+C152+C163+C171+C180+C185+C201+C208+C212+C218+C221</f>
        <v>362727</v>
      </c>
      <c r="D7" s="120">
        <f>D8+D37+D46+D52+D65+D76+D87+D93+D115+D129+D145+D152+D163+D171+D180+D185+D201+D208+D212+D218+D221</f>
        <v>384824</v>
      </c>
      <c r="E7" s="120">
        <f>E8+E37+E46+E52+E65+E76+E87+E93+E115+E129+E145+E152+E163+E171+E180+E185+E201+E208+E212+E218+E221</f>
        <v>382643</v>
      </c>
      <c r="F7" s="121">
        <f>E7/D7*100</f>
        <v>99.4332474066067</v>
      </c>
      <c r="G7" s="121">
        <f>(E7-C7)/C7*100</f>
        <v>5.4906306947098</v>
      </c>
      <c r="H7" s="120"/>
      <c r="J7" s="80">
        <v>295000</v>
      </c>
      <c r="K7" s="80">
        <v>259856</v>
      </c>
      <c r="L7" s="80">
        <v>8846</v>
      </c>
      <c r="M7" s="80">
        <v>11837</v>
      </c>
      <c r="N7" s="80">
        <v>1750</v>
      </c>
      <c r="O7" s="80">
        <v>-480</v>
      </c>
      <c r="P7" s="80">
        <v>13191</v>
      </c>
      <c r="S7" s="80">
        <v>44429</v>
      </c>
      <c r="T7" s="80">
        <v>12409</v>
      </c>
      <c r="U7" s="80">
        <v>45001</v>
      </c>
      <c r="V7" s="80">
        <v>11837</v>
      </c>
      <c r="W7" s="80">
        <v>351300</v>
      </c>
    </row>
    <row r="8" ht="27" customHeight="1" spans="1:26">
      <c r="A8" s="80" t="s">
        <v>85</v>
      </c>
      <c r="B8" s="123" t="s">
        <v>86</v>
      </c>
      <c r="C8" s="124">
        <f>SUM(C9:C36)</f>
        <v>17932</v>
      </c>
      <c r="D8" s="124">
        <f>SUM(D9:D36)</f>
        <v>19594</v>
      </c>
      <c r="E8" s="124">
        <f>SUM(E9:E36)</f>
        <v>19594</v>
      </c>
      <c r="F8" s="125">
        <f t="shared" ref="F8:F68" si="0">E8/D8*100</f>
        <v>100</v>
      </c>
      <c r="G8" s="125">
        <f t="shared" ref="G8:G68" si="1">(E8-C8)/C8*100</f>
        <v>9.2683470890029</v>
      </c>
      <c r="H8" s="120"/>
      <c r="J8" s="80">
        <v>14786</v>
      </c>
      <c r="K8" s="80">
        <v>12487</v>
      </c>
      <c r="L8" s="80">
        <v>250</v>
      </c>
      <c r="M8" s="80">
        <v>1274</v>
      </c>
      <c r="N8" s="80">
        <v>0</v>
      </c>
      <c r="O8" s="80">
        <v>0</v>
      </c>
      <c r="P8" s="80">
        <v>775</v>
      </c>
      <c r="S8" s="80">
        <v>5601</v>
      </c>
      <c r="T8" s="80">
        <v>1578</v>
      </c>
      <c r="U8" s="80">
        <v>5905</v>
      </c>
      <c r="V8" s="80">
        <v>1274</v>
      </c>
      <c r="X8" s="80">
        <v>15858</v>
      </c>
      <c r="Y8" s="80">
        <v>1</v>
      </c>
      <c r="Z8" s="80">
        <f>D8-X8</f>
        <v>3736</v>
      </c>
    </row>
    <row r="9" ht="27" customHeight="1" spans="1:22">
      <c r="A9" s="80" t="s">
        <v>87</v>
      </c>
      <c r="B9" s="126" t="s">
        <v>88</v>
      </c>
      <c r="C9" s="127">
        <v>517</v>
      </c>
      <c r="D9" s="128">
        <v>573</v>
      </c>
      <c r="E9" s="128">
        <v>573</v>
      </c>
      <c r="F9" s="125">
        <f t="shared" si="0"/>
        <v>100</v>
      </c>
      <c r="G9" s="125">
        <f t="shared" si="1"/>
        <v>10.8317214700193</v>
      </c>
      <c r="H9" s="120"/>
      <c r="J9" s="80">
        <v>568</v>
      </c>
      <c r="K9" s="80">
        <v>485</v>
      </c>
      <c r="M9" s="80">
        <v>43</v>
      </c>
      <c r="P9" s="80">
        <v>40</v>
      </c>
      <c r="S9" s="80">
        <v>239</v>
      </c>
      <c r="T9" s="80">
        <v>67</v>
      </c>
      <c r="U9" s="80">
        <v>263</v>
      </c>
      <c r="V9" s="80">
        <v>43</v>
      </c>
    </row>
    <row r="10" ht="27" customHeight="1" spans="1:22">
      <c r="A10" s="80" t="s">
        <v>89</v>
      </c>
      <c r="B10" s="126" t="s">
        <v>90</v>
      </c>
      <c r="C10" s="127">
        <v>450</v>
      </c>
      <c r="D10" s="128">
        <v>501</v>
      </c>
      <c r="E10" s="128">
        <v>501</v>
      </c>
      <c r="F10" s="125">
        <f t="shared" si="0"/>
        <v>100</v>
      </c>
      <c r="G10" s="125">
        <f t="shared" si="1"/>
        <v>11.3333333333333</v>
      </c>
      <c r="H10" s="120"/>
      <c r="J10" s="80">
        <v>479</v>
      </c>
      <c r="K10" s="80">
        <v>439</v>
      </c>
      <c r="M10" s="80">
        <v>5</v>
      </c>
      <c r="P10" s="80">
        <v>35</v>
      </c>
      <c r="S10" s="80">
        <v>169</v>
      </c>
      <c r="T10" s="80">
        <v>47</v>
      </c>
      <c r="U10" s="80">
        <v>211</v>
      </c>
      <c r="V10" s="80">
        <v>5</v>
      </c>
    </row>
    <row r="11" ht="27" customHeight="1" spans="1:22">
      <c r="A11" s="80" t="s">
        <v>91</v>
      </c>
      <c r="B11" s="126" t="s">
        <v>92</v>
      </c>
      <c r="C11" s="127">
        <v>6151</v>
      </c>
      <c r="D11" s="128">
        <v>6393</v>
      </c>
      <c r="E11" s="128">
        <v>6393</v>
      </c>
      <c r="F11" s="125">
        <f t="shared" si="0"/>
        <v>100</v>
      </c>
      <c r="G11" s="125">
        <f t="shared" si="1"/>
        <v>3.93431962282556</v>
      </c>
      <c r="H11" s="120"/>
      <c r="J11" s="80">
        <v>5772</v>
      </c>
      <c r="K11" s="80">
        <v>4381</v>
      </c>
      <c r="L11" s="80">
        <v>200</v>
      </c>
      <c r="M11" s="80">
        <v>691</v>
      </c>
      <c r="P11" s="80">
        <v>500</v>
      </c>
      <c r="S11" s="80">
        <v>2044</v>
      </c>
      <c r="T11" s="80">
        <v>583</v>
      </c>
      <c r="U11" s="80">
        <v>1936</v>
      </c>
      <c r="V11" s="80">
        <v>691</v>
      </c>
    </row>
    <row r="12" ht="27" customHeight="1" spans="1:22">
      <c r="A12" s="80" t="s">
        <v>93</v>
      </c>
      <c r="B12" s="126" t="s">
        <v>94</v>
      </c>
      <c r="C12" s="127">
        <v>295</v>
      </c>
      <c r="D12" s="128">
        <v>1127</v>
      </c>
      <c r="E12" s="128">
        <v>1127</v>
      </c>
      <c r="F12" s="125">
        <f t="shared" si="0"/>
        <v>100</v>
      </c>
      <c r="G12" s="125">
        <f t="shared" si="1"/>
        <v>282.033898305085</v>
      </c>
      <c r="H12" s="120"/>
      <c r="J12" s="80">
        <v>740</v>
      </c>
      <c r="K12" s="80">
        <v>699</v>
      </c>
      <c r="M12" s="80">
        <v>41</v>
      </c>
      <c r="S12" s="80">
        <v>202</v>
      </c>
      <c r="T12" s="80">
        <v>53</v>
      </c>
      <c r="U12" s="80">
        <v>214</v>
      </c>
      <c r="V12" s="80">
        <v>41</v>
      </c>
    </row>
    <row r="13" ht="27" customHeight="1" spans="1:22">
      <c r="A13" s="80" t="s">
        <v>95</v>
      </c>
      <c r="B13" s="126" t="s">
        <v>96</v>
      </c>
      <c r="C13" s="127">
        <v>280</v>
      </c>
      <c r="D13" s="128">
        <v>282</v>
      </c>
      <c r="E13" s="128">
        <v>282</v>
      </c>
      <c r="F13" s="125">
        <f t="shared" si="0"/>
        <v>100</v>
      </c>
      <c r="G13" s="125">
        <f t="shared" si="1"/>
        <v>0.714285714285714</v>
      </c>
      <c r="H13" s="120"/>
      <c r="J13" s="80">
        <v>278</v>
      </c>
      <c r="K13" s="80">
        <v>254</v>
      </c>
      <c r="M13" s="80">
        <v>24</v>
      </c>
      <c r="S13" s="80">
        <v>122</v>
      </c>
      <c r="T13" s="80">
        <v>33</v>
      </c>
      <c r="U13" s="80">
        <v>131</v>
      </c>
      <c r="V13" s="80">
        <v>24</v>
      </c>
    </row>
    <row r="14" ht="27" customHeight="1" spans="1:22">
      <c r="A14" s="80" t="s">
        <v>97</v>
      </c>
      <c r="B14" s="126" t="s">
        <v>98</v>
      </c>
      <c r="C14" s="127">
        <v>1723</v>
      </c>
      <c r="D14" s="128">
        <v>1978</v>
      </c>
      <c r="E14" s="128">
        <v>1978</v>
      </c>
      <c r="F14" s="125">
        <f t="shared" si="0"/>
        <v>100</v>
      </c>
      <c r="G14" s="125">
        <f t="shared" si="1"/>
        <v>14.7997678467789</v>
      </c>
      <c r="H14" s="120"/>
      <c r="J14" s="80">
        <v>1683</v>
      </c>
      <c r="K14" s="80">
        <v>1401</v>
      </c>
      <c r="L14" s="80">
        <v>50</v>
      </c>
      <c r="M14" s="80">
        <v>232</v>
      </c>
      <c r="S14" s="80">
        <v>1110</v>
      </c>
      <c r="T14" s="80">
        <v>316</v>
      </c>
      <c r="U14" s="80">
        <v>1194</v>
      </c>
      <c r="V14" s="80">
        <v>232</v>
      </c>
    </row>
    <row r="15" ht="27" customHeight="1" spans="1:22">
      <c r="A15" s="80" t="s">
        <v>99</v>
      </c>
      <c r="B15" s="126" t="s">
        <v>100</v>
      </c>
      <c r="C15" s="127">
        <v>310</v>
      </c>
      <c r="D15" s="128">
        <v>320</v>
      </c>
      <c r="E15" s="128">
        <v>320</v>
      </c>
      <c r="F15" s="125">
        <f t="shared" si="0"/>
        <v>100</v>
      </c>
      <c r="G15" s="125">
        <f t="shared" si="1"/>
        <v>3.2258064516129</v>
      </c>
      <c r="H15" s="120"/>
      <c r="J15" s="80">
        <v>180</v>
      </c>
      <c r="K15" s="80">
        <v>180</v>
      </c>
      <c r="M15" s="80">
        <v>0</v>
      </c>
      <c r="V15" s="80">
        <v>0</v>
      </c>
    </row>
    <row r="16" ht="27" customHeight="1" spans="1:22">
      <c r="A16" s="80" t="s">
        <v>101</v>
      </c>
      <c r="B16" s="126" t="s">
        <v>102</v>
      </c>
      <c r="C16" s="127">
        <v>824</v>
      </c>
      <c r="D16" s="128">
        <v>1312</v>
      </c>
      <c r="E16" s="128">
        <v>1312</v>
      </c>
      <c r="F16" s="125">
        <f t="shared" si="0"/>
        <v>100</v>
      </c>
      <c r="G16" s="125">
        <f t="shared" si="1"/>
        <v>59.2233009708738</v>
      </c>
      <c r="H16" s="120"/>
      <c r="J16" s="80">
        <v>154</v>
      </c>
      <c r="K16" s="80">
        <v>155</v>
      </c>
      <c r="M16" s="80">
        <v>-1</v>
      </c>
      <c r="S16" s="80">
        <v>68</v>
      </c>
      <c r="T16" s="80">
        <v>19</v>
      </c>
      <c r="U16" s="80">
        <v>88</v>
      </c>
      <c r="V16" s="80">
        <v>-1</v>
      </c>
    </row>
    <row r="17" ht="27" customHeight="1" spans="1:22">
      <c r="A17" s="80" t="s">
        <v>103</v>
      </c>
      <c r="B17" s="126" t="s">
        <v>104</v>
      </c>
      <c r="C17" s="127"/>
      <c r="D17" s="128"/>
      <c r="E17" s="128"/>
      <c r="F17" s="125"/>
      <c r="G17" s="125"/>
      <c r="H17" s="120"/>
      <c r="J17" s="80">
        <v>0</v>
      </c>
      <c r="M17" s="80">
        <v>0</v>
      </c>
      <c r="V17" s="80">
        <v>0</v>
      </c>
    </row>
    <row r="18" ht="27" customHeight="1" spans="1:22">
      <c r="A18" s="80" t="s">
        <v>105</v>
      </c>
      <c r="B18" s="126" t="s">
        <v>106</v>
      </c>
      <c r="C18" s="127">
        <v>1760</v>
      </c>
      <c r="D18" s="128">
        <v>890</v>
      </c>
      <c r="E18" s="128">
        <v>890</v>
      </c>
      <c r="F18" s="125">
        <f t="shared" si="0"/>
        <v>100</v>
      </c>
      <c r="G18" s="125">
        <f t="shared" si="1"/>
        <v>-49.4318181818182</v>
      </c>
      <c r="H18" s="120"/>
      <c r="J18" s="80">
        <v>505</v>
      </c>
      <c r="K18" s="80">
        <v>492</v>
      </c>
      <c r="M18" s="80">
        <v>13</v>
      </c>
      <c r="S18" s="80">
        <v>206</v>
      </c>
      <c r="T18" s="80">
        <v>56</v>
      </c>
      <c r="U18" s="80">
        <v>249</v>
      </c>
      <c r="V18" s="80">
        <v>13</v>
      </c>
    </row>
    <row r="19" ht="27" customHeight="1" spans="1:22">
      <c r="A19" s="80" t="s">
        <v>107</v>
      </c>
      <c r="B19" s="126" t="s">
        <v>108</v>
      </c>
      <c r="C19" s="127">
        <v>395</v>
      </c>
      <c r="D19" s="128">
        <v>506</v>
      </c>
      <c r="E19" s="128">
        <v>506</v>
      </c>
      <c r="F19" s="125">
        <f t="shared" si="0"/>
        <v>100</v>
      </c>
      <c r="G19" s="125">
        <f t="shared" si="1"/>
        <v>28.1012658227848</v>
      </c>
      <c r="H19" s="120"/>
      <c r="J19" s="80">
        <v>357</v>
      </c>
      <c r="K19" s="80">
        <v>336</v>
      </c>
      <c r="M19" s="80">
        <v>21</v>
      </c>
      <c r="S19" s="80">
        <v>131</v>
      </c>
      <c r="T19" s="80">
        <v>36</v>
      </c>
      <c r="U19" s="80">
        <v>146</v>
      </c>
      <c r="V19" s="80">
        <v>21</v>
      </c>
    </row>
    <row r="20" ht="27" customHeight="1" spans="1:22">
      <c r="A20" s="80" t="s">
        <v>109</v>
      </c>
      <c r="B20" s="126" t="s">
        <v>110</v>
      </c>
      <c r="C20" s="127">
        <v>283</v>
      </c>
      <c r="D20" s="128">
        <v>491</v>
      </c>
      <c r="E20" s="128">
        <v>491</v>
      </c>
      <c r="F20" s="125">
        <f t="shared" si="0"/>
        <v>100</v>
      </c>
      <c r="G20" s="125">
        <f t="shared" si="1"/>
        <v>73.4982332155477</v>
      </c>
      <c r="H20" s="120"/>
      <c r="J20" s="80">
        <v>243</v>
      </c>
      <c r="K20" s="80">
        <v>234</v>
      </c>
      <c r="M20" s="80">
        <v>9</v>
      </c>
      <c r="S20" s="80">
        <v>52</v>
      </c>
      <c r="T20" s="80">
        <v>15</v>
      </c>
      <c r="U20" s="80">
        <v>58</v>
      </c>
      <c r="V20" s="80">
        <v>9</v>
      </c>
    </row>
    <row r="21" ht="27" customHeight="1" spans="1:22">
      <c r="A21" s="80" t="s">
        <v>111</v>
      </c>
      <c r="B21" s="126" t="s">
        <v>112</v>
      </c>
      <c r="C21" s="127"/>
      <c r="D21" s="128"/>
      <c r="E21" s="128"/>
      <c r="F21" s="125"/>
      <c r="G21" s="125"/>
      <c r="H21" s="120"/>
      <c r="J21" s="80">
        <v>0</v>
      </c>
      <c r="M21" s="80">
        <v>0</v>
      </c>
      <c r="V21" s="80">
        <v>0</v>
      </c>
    </row>
    <row r="22" ht="27" customHeight="1" spans="1:22">
      <c r="A22" s="80" t="s">
        <v>113</v>
      </c>
      <c r="B22" s="126" t="s">
        <v>114</v>
      </c>
      <c r="C22" s="127">
        <v>724</v>
      </c>
      <c r="D22" s="128">
        <v>769</v>
      </c>
      <c r="E22" s="128">
        <v>769</v>
      </c>
      <c r="F22" s="125">
        <f t="shared" si="0"/>
        <v>100</v>
      </c>
      <c r="G22" s="125">
        <f t="shared" si="1"/>
        <v>6.21546961325967</v>
      </c>
      <c r="H22" s="120"/>
      <c r="J22" s="80">
        <v>748</v>
      </c>
      <c r="K22" s="80">
        <v>656</v>
      </c>
      <c r="M22" s="80">
        <v>92</v>
      </c>
      <c r="S22" s="80">
        <v>493</v>
      </c>
      <c r="T22" s="80">
        <v>137</v>
      </c>
      <c r="U22" s="80">
        <v>538</v>
      </c>
      <c r="V22" s="80">
        <v>92</v>
      </c>
    </row>
    <row r="23" ht="27" customHeight="1" spans="1:22">
      <c r="A23" s="80" t="s">
        <v>115</v>
      </c>
      <c r="B23" s="126" t="s">
        <v>116</v>
      </c>
      <c r="C23" s="127">
        <v>25</v>
      </c>
      <c r="D23" s="128">
        <v>25</v>
      </c>
      <c r="E23" s="128">
        <v>25</v>
      </c>
      <c r="F23" s="125">
        <f t="shared" si="0"/>
        <v>100</v>
      </c>
      <c r="G23" s="125">
        <f t="shared" si="1"/>
        <v>0</v>
      </c>
      <c r="H23" s="120"/>
      <c r="J23" s="80">
        <v>29</v>
      </c>
      <c r="K23" s="80">
        <v>29</v>
      </c>
      <c r="M23" s="80">
        <v>0</v>
      </c>
      <c r="V23" s="80">
        <v>0</v>
      </c>
    </row>
    <row r="24" ht="27" customHeight="1" spans="1:22">
      <c r="A24" s="80" t="s">
        <v>117</v>
      </c>
      <c r="B24" s="126" t="s">
        <v>118</v>
      </c>
      <c r="C24" s="127">
        <v>53</v>
      </c>
      <c r="D24" s="128">
        <v>56</v>
      </c>
      <c r="E24" s="128">
        <v>56</v>
      </c>
      <c r="F24" s="125">
        <f t="shared" si="0"/>
        <v>100</v>
      </c>
      <c r="G24" s="125">
        <f t="shared" si="1"/>
        <v>5.66037735849057</v>
      </c>
      <c r="H24" s="120"/>
      <c r="J24" s="80">
        <v>47</v>
      </c>
      <c r="K24" s="80">
        <v>41</v>
      </c>
      <c r="M24" s="80">
        <v>6</v>
      </c>
      <c r="S24" s="80">
        <v>26</v>
      </c>
      <c r="T24" s="80">
        <v>7</v>
      </c>
      <c r="U24" s="80">
        <v>27</v>
      </c>
      <c r="V24" s="80">
        <v>6</v>
      </c>
    </row>
    <row r="25" ht="27" customHeight="1" spans="1:22">
      <c r="A25" s="80" t="s">
        <v>119</v>
      </c>
      <c r="B25" s="126" t="s">
        <v>120</v>
      </c>
      <c r="C25" s="127">
        <v>511</v>
      </c>
      <c r="D25" s="128">
        <v>326</v>
      </c>
      <c r="E25" s="128">
        <v>326</v>
      </c>
      <c r="F25" s="125">
        <f t="shared" si="0"/>
        <v>100</v>
      </c>
      <c r="G25" s="125">
        <f t="shared" si="1"/>
        <v>-36.2035225048924</v>
      </c>
      <c r="H25" s="120"/>
      <c r="J25" s="80">
        <v>208</v>
      </c>
      <c r="K25" s="80">
        <v>193</v>
      </c>
      <c r="M25" s="80">
        <v>15</v>
      </c>
      <c r="S25" s="80">
        <v>31</v>
      </c>
      <c r="T25" s="80">
        <v>9</v>
      </c>
      <c r="U25" s="80">
        <v>25</v>
      </c>
      <c r="V25" s="80">
        <v>15</v>
      </c>
    </row>
    <row r="26" ht="27" customHeight="1" spans="1:22">
      <c r="A26" s="80" t="s">
        <v>121</v>
      </c>
      <c r="B26" s="126" t="s">
        <v>122</v>
      </c>
      <c r="C26" s="127"/>
      <c r="D26" s="128"/>
      <c r="E26" s="128"/>
      <c r="F26" s="125"/>
      <c r="G26" s="125"/>
      <c r="H26" s="120"/>
      <c r="J26" s="80">
        <v>0</v>
      </c>
      <c r="M26" s="80">
        <v>0</v>
      </c>
      <c r="V26" s="80">
        <v>0</v>
      </c>
    </row>
    <row r="27" ht="27" customHeight="1" spans="1:22">
      <c r="A27" s="80" t="s">
        <v>123</v>
      </c>
      <c r="B27" s="126" t="s">
        <v>124</v>
      </c>
      <c r="C27" s="127">
        <v>503</v>
      </c>
      <c r="D27" s="128">
        <v>100</v>
      </c>
      <c r="E27" s="128">
        <v>100</v>
      </c>
      <c r="F27" s="125">
        <f t="shared" si="0"/>
        <v>100</v>
      </c>
      <c r="G27" s="125">
        <f t="shared" si="1"/>
        <v>-80.1192842942346</v>
      </c>
      <c r="H27" s="120"/>
      <c r="J27" s="80">
        <v>146</v>
      </c>
      <c r="K27" s="80">
        <v>126</v>
      </c>
      <c r="M27" s="80">
        <v>20</v>
      </c>
      <c r="S27" s="80">
        <v>55</v>
      </c>
      <c r="T27" s="80">
        <v>16</v>
      </c>
      <c r="U27" s="80">
        <v>51</v>
      </c>
      <c r="V27" s="80">
        <v>20</v>
      </c>
    </row>
    <row r="28" ht="27" customHeight="1" spans="1:22">
      <c r="A28" s="80" t="s">
        <v>125</v>
      </c>
      <c r="B28" s="126" t="s">
        <v>126</v>
      </c>
      <c r="C28" s="127">
        <v>114</v>
      </c>
      <c r="D28" s="128">
        <v>101</v>
      </c>
      <c r="E28" s="128">
        <v>101</v>
      </c>
      <c r="F28" s="125">
        <f t="shared" si="0"/>
        <v>100</v>
      </c>
      <c r="G28" s="125">
        <f t="shared" si="1"/>
        <v>-11.4035087719298</v>
      </c>
      <c r="H28" s="120"/>
      <c r="J28" s="80">
        <v>110</v>
      </c>
      <c r="K28" s="80">
        <v>98</v>
      </c>
      <c r="M28" s="80">
        <v>12</v>
      </c>
      <c r="S28" s="80">
        <v>59</v>
      </c>
      <c r="T28" s="80">
        <v>17</v>
      </c>
      <c r="U28" s="80">
        <v>64</v>
      </c>
      <c r="V28" s="80">
        <v>12</v>
      </c>
    </row>
    <row r="29" ht="27" customHeight="1" spans="1:22">
      <c r="A29" s="80" t="s">
        <v>127</v>
      </c>
      <c r="B29" s="126" t="s">
        <v>128</v>
      </c>
      <c r="C29" s="127">
        <v>608</v>
      </c>
      <c r="D29" s="128">
        <v>623</v>
      </c>
      <c r="E29" s="128">
        <v>623</v>
      </c>
      <c r="F29" s="125">
        <f t="shared" si="0"/>
        <v>100</v>
      </c>
      <c r="G29" s="125">
        <f t="shared" si="1"/>
        <v>2.46710526315789</v>
      </c>
      <c r="H29" s="120"/>
      <c r="J29" s="80">
        <v>414</v>
      </c>
      <c r="K29" s="80">
        <v>400</v>
      </c>
      <c r="M29" s="80">
        <v>14</v>
      </c>
      <c r="S29" s="80">
        <v>100</v>
      </c>
      <c r="T29" s="80">
        <v>28</v>
      </c>
      <c r="U29" s="80">
        <v>114</v>
      </c>
      <c r="V29" s="80">
        <v>14</v>
      </c>
    </row>
    <row r="30" ht="27" customHeight="1" spans="1:22">
      <c r="A30" s="80" t="s">
        <v>129</v>
      </c>
      <c r="B30" s="126" t="s">
        <v>130</v>
      </c>
      <c r="C30" s="127">
        <v>781</v>
      </c>
      <c r="D30" s="129">
        <v>803</v>
      </c>
      <c r="E30" s="129">
        <v>803</v>
      </c>
      <c r="F30" s="125">
        <f t="shared" si="0"/>
        <v>100</v>
      </c>
      <c r="G30" s="125">
        <f t="shared" si="1"/>
        <v>2.8169014084507</v>
      </c>
      <c r="H30" s="120"/>
      <c r="J30" s="80">
        <v>961</v>
      </c>
      <c r="K30" s="80">
        <v>695</v>
      </c>
      <c r="M30" s="80">
        <v>66</v>
      </c>
      <c r="P30" s="80">
        <v>200</v>
      </c>
      <c r="S30" s="80">
        <v>314</v>
      </c>
      <c r="T30" s="80">
        <v>87</v>
      </c>
      <c r="U30" s="80">
        <v>335</v>
      </c>
      <c r="V30" s="80">
        <v>66</v>
      </c>
    </row>
    <row r="31" ht="27" customHeight="1" spans="1:22">
      <c r="A31" s="80" t="s">
        <v>131</v>
      </c>
      <c r="B31" s="126" t="s">
        <v>132</v>
      </c>
      <c r="C31" s="127">
        <v>228</v>
      </c>
      <c r="D31" s="129">
        <v>539</v>
      </c>
      <c r="E31" s="129">
        <v>539</v>
      </c>
      <c r="F31" s="125">
        <f t="shared" si="0"/>
        <v>100</v>
      </c>
      <c r="G31" s="125">
        <f t="shared" si="1"/>
        <v>136.40350877193</v>
      </c>
      <c r="H31" s="120"/>
      <c r="J31" s="80">
        <v>208</v>
      </c>
      <c r="K31" s="80">
        <v>197</v>
      </c>
      <c r="M31" s="80">
        <v>11</v>
      </c>
      <c r="S31" s="80">
        <v>80</v>
      </c>
      <c r="T31" s="80">
        <v>24</v>
      </c>
      <c r="U31" s="80">
        <v>93</v>
      </c>
      <c r="V31" s="80">
        <v>11</v>
      </c>
    </row>
    <row r="32" ht="27" customHeight="1" spans="1:22">
      <c r="A32" s="80" t="s">
        <v>133</v>
      </c>
      <c r="B32" s="126" t="s">
        <v>134</v>
      </c>
      <c r="C32" s="127">
        <v>426</v>
      </c>
      <c r="D32" s="130">
        <v>382</v>
      </c>
      <c r="E32" s="130">
        <v>382</v>
      </c>
      <c r="F32" s="125">
        <f t="shared" si="0"/>
        <v>100</v>
      </c>
      <c r="G32" s="125">
        <f t="shared" si="1"/>
        <v>-10.3286384976526</v>
      </c>
      <c r="H32" s="120"/>
      <c r="J32" s="80">
        <v>300</v>
      </c>
      <c r="K32" s="80">
        <v>346</v>
      </c>
      <c r="M32" s="80">
        <v>-46</v>
      </c>
      <c r="S32" s="80">
        <v>69</v>
      </c>
      <c r="T32" s="80">
        <v>19</v>
      </c>
      <c r="U32" s="80">
        <v>134</v>
      </c>
      <c r="V32" s="80">
        <v>-46</v>
      </c>
    </row>
    <row r="33" ht="27" customHeight="1" spans="1:22">
      <c r="A33" s="80" t="s">
        <v>135</v>
      </c>
      <c r="B33" s="126" t="s">
        <v>136</v>
      </c>
      <c r="C33" s="127">
        <v>113</v>
      </c>
      <c r="D33" s="128">
        <v>114</v>
      </c>
      <c r="E33" s="128">
        <v>114</v>
      </c>
      <c r="F33" s="125">
        <f t="shared" si="0"/>
        <v>100</v>
      </c>
      <c r="G33" s="125">
        <f t="shared" si="1"/>
        <v>0.884955752212389</v>
      </c>
      <c r="H33" s="120"/>
      <c r="J33" s="80">
        <v>91</v>
      </c>
      <c r="K33" s="80">
        <v>85</v>
      </c>
      <c r="M33" s="80">
        <v>6</v>
      </c>
      <c r="S33" s="80">
        <v>31</v>
      </c>
      <c r="T33" s="80">
        <v>9</v>
      </c>
      <c r="U33" s="80">
        <v>34</v>
      </c>
      <c r="V33" s="80">
        <v>6</v>
      </c>
    </row>
    <row r="34" ht="27" customHeight="1" spans="1:22">
      <c r="A34" s="80" t="s">
        <v>137</v>
      </c>
      <c r="B34" s="126" t="s">
        <v>138</v>
      </c>
      <c r="C34" s="127"/>
      <c r="D34" s="128"/>
      <c r="E34" s="128"/>
      <c r="F34" s="125"/>
      <c r="G34" s="125"/>
      <c r="H34" s="120"/>
      <c r="J34" s="80">
        <v>0</v>
      </c>
      <c r="M34" s="80">
        <v>0</v>
      </c>
      <c r="V34" s="80">
        <v>0</v>
      </c>
    </row>
    <row r="35" ht="27" customHeight="1" spans="1:22">
      <c r="A35" s="80" t="s">
        <v>139</v>
      </c>
      <c r="B35" s="126" t="s">
        <v>140</v>
      </c>
      <c r="C35" s="127">
        <v>7</v>
      </c>
      <c r="D35" s="128">
        <v>57</v>
      </c>
      <c r="E35" s="128">
        <v>57</v>
      </c>
      <c r="F35" s="125">
        <f t="shared" si="0"/>
        <v>100</v>
      </c>
      <c r="G35" s="125">
        <f t="shared" si="1"/>
        <v>714.285714285714</v>
      </c>
      <c r="H35" s="120"/>
      <c r="J35" s="80">
        <v>5</v>
      </c>
      <c r="K35" s="80">
        <v>5</v>
      </c>
      <c r="M35" s="80">
        <v>0</v>
      </c>
      <c r="V35" s="80">
        <v>0</v>
      </c>
    </row>
    <row r="36" ht="27" customHeight="1" spans="1:22">
      <c r="A36" s="80" t="s">
        <v>141</v>
      </c>
      <c r="B36" s="126" t="s">
        <v>142</v>
      </c>
      <c r="C36" s="127">
        <v>851</v>
      </c>
      <c r="D36" s="128">
        <v>1326</v>
      </c>
      <c r="E36" s="128">
        <v>1326</v>
      </c>
      <c r="F36" s="125">
        <f t="shared" si="0"/>
        <v>100</v>
      </c>
      <c r="G36" s="125">
        <f t="shared" si="1"/>
        <v>55.8166862514689</v>
      </c>
      <c r="H36" s="120"/>
      <c r="J36" s="80">
        <v>560</v>
      </c>
      <c r="K36" s="80">
        <v>560</v>
      </c>
      <c r="M36" s="80">
        <v>0</v>
      </c>
      <c r="V36" s="80">
        <v>0</v>
      </c>
    </row>
    <row r="37" ht="27" customHeight="1" spans="1:26">
      <c r="A37" s="80" t="s">
        <v>143</v>
      </c>
      <c r="B37" s="123" t="s">
        <v>144</v>
      </c>
      <c r="C37" s="124"/>
      <c r="D37" s="124"/>
      <c r="E37" s="124"/>
      <c r="F37" s="125"/>
      <c r="G37" s="125"/>
      <c r="H37" s="120"/>
      <c r="M37" s="80">
        <v>0</v>
      </c>
      <c r="V37" s="80">
        <v>0</v>
      </c>
      <c r="Y37" s="80">
        <v>1</v>
      </c>
      <c r="Z37" s="80">
        <f>D37-X37</f>
        <v>0</v>
      </c>
    </row>
    <row r="38" ht="27" customHeight="1" spans="1:22">
      <c r="A38" s="80" t="s">
        <v>145</v>
      </c>
      <c r="B38" s="126" t="s">
        <v>146</v>
      </c>
      <c r="C38" s="124"/>
      <c r="D38" s="124"/>
      <c r="E38" s="124"/>
      <c r="F38" s="125"/>
      <c r="G38" s="125"/>
      <c r="H38" s="120"/>
      <c r="J38" s="80">
        <v>0</v>
      </c>
      <c r="M38" s="80">
        <v>0</v>
      </c>
      <c r="V38" s="80">
        <v>0</v>
      </c>
    </row>
    <row r="39" ht="27" customHeight="1" spans="1:22">
      <c r="A39" s="80" t="s">
        <v>147</v>
      </c>
      <c r="B39" s="126" t="s">
        <v>148</v>
      </c>
      <c r="C39" s="124"/>
      <c r="D39" s="124"/>
      <c r="E39" s="124"/>
      <c r="F39" s="125"/>
      <c r="G39" s="125"/>
      <c r="H39" s="120"/>
      <c r="J39" s="80">
        <v>0</v>
      </c>
      <c r="M39" s="80">
        <v>0</v>
      </c>
      <c r="V39" s="80">
        <v>0</v>
      </c>
    </row>
    <row r="40" ht="27" customHeight="1" spans="1:22">
      <c r="A40" s="80" t="s">
        <v>149</v>
      </c>
      <c r="B40" s="126" t="s">
        <v>150</v>
      </c>
      <c r="C40" s="124"/>
      <c r="D40" s="124"/>
      <c r="E40" s="124"/>
      <c r="F40" s="125"/>
      <c r="G40" s="125"/>
      <c r="H40" s="120"/>
      <c r="J40" s="80">
        <v>0</v>
      </c>
      <c r="M40" s="80">
        <v>0</v>
      </c>
      <c r="V40" s="80">
        <v>0</v>
      </c>
    </row>
    <row r="41" ht="27" customHeight="1" spans="1:22">
      <c r="A41" s="80" t="s">
        <v>151</v>
      </c>
      <c r="B41" s="126" t="s">
        <v>152</v>
      </c>
      <c r="C41" s="124"/>
      <c r="D41" s="124"/>
      <c r="E41" s="124"/>
      <c r="F41" s="125"/>
      <c r="G41" s="125"/>
      <c r="H41" s="120"/>
      <c r="J41" s="80">
        <v>0</v>
      </c>
      <c r="M41" s="80">
        <v>0</v>
      </c>
      <c r="V41" s="80">
        <v>0</v>
      </c>
    </row>
    <row r="42" ht="27" customHeight="1" spans="1:22">
      <c r="A42" s="80" t="s">
        <v>153</v>
      </c>
      <c r="B42" s="126" t="s">
        <v>154</v>
      </c>
      <c r="C42" s="124"/>
      <c r="D42" s="124"/>
      <c r="E42" s="124"/>
      <c r="F42" s="125"/>
      <c r="G42" s="125"/>
      <c r="H42" s="120"/>
      <c r="J42" s="80">
        <v>0</v>
      </c>
      <c r="M42" s="80">
        <v>0</v>
      </c>
      <c r="V42" s="80">
        <v>0</v>
      </c>
    </row>
    <row r="43" ht="27" customHeight="1" spans="1:22">
      <c r="A43" s="80" t="s">
        <v>155</v>
      </c>
      <c r="B43" s="126" t="s">
        <v>156</v>
      </c>
      <c r="C43" s="124"/>
      <c r="D43" s="124"/>
      <c r="E43" s="124"/>
      <c r="F43" s="125"/>
      <c r="G43" s="125"/>
      <c r="H43" s="120"/>
      <c r="J43" s="80">
        <v>0</v>
      </c>
      <c r="M43" s="80">
        <v>0</v>
      </c>
      <c r="V43" s="80">
        <v>0</v>
      </c>
    </row>
    <row r="44" ht="27" customHeight="1" spans="1:22">
      <c r="A44" s="80" t="s">
        <v>157</v>
      </c>
      <c r="B44" s="126" t="s">
        <v>158</v>
      </c>
      <c r="C44" s="124"/>
      <c r="D44" s="124"/>
      <c r="E44" s="124"/>
      <c r="F44" s="125"/>
      <c r="G44" s="125"/>
      <c r="H44" s="120"/>
      <c r="J44" s="80">
        <v>0</v>
      </c>
      <c r="M44" s="80">
        <v>0</v>
      </c>
      <c r="V44" s="80">
        <v>0</v>
      </c>
    </row>
    <row r="45" ht="27" customHeight="1" spans="1:22">
      <c r="A45" s="80" t="s">
        <v>159</v>
      </c>
      <c r="B45" s="126" t="s">
        <v>160</v>
      </c>
      <c r="C45" s="124"/>
      <c r="D45" s="124"/>
      <c r="E45" s="124"/>
      <c r="F45" s="125"/>
      <c r="G45" s="125"/>
      <c r="H45" s="120"/>
      <c r="J45" s="80">
        <v>0</v>
      </c>
      <c r="M45" s="80">
        <v>0</v>
      </c>
      <c r="V45" s="80">
        <v>0</v>
      </c>
    </row>
    <row r="46" ht="27" customHeight="1" spans="1:26">
      <c r="A46" s="80" t="s">
        <v>161</v>
      </c>
      <c r="B46" s="123" t="s">
        <v>162</v>
      </c>
      <c r="C46" s="124"/>
      <c r="D46" s="124"/>
      <c r="E46" s="124"/>
      <c r="F46" s="125"/>
      <c r="G46" s="125"/>
      <c r="H46" s="120"/>
      <c r="J46" s="80">
        <v>239</v>
      </c>
      <c r="K46" s="80">
        <v>156</v>
      </c>
      <c r="L46" s="80">
        <v>0</v>
      </c>
      <c r="M46" s="80">
        <v>11</v>
      </c>
      <c r="N46" s="80">
        <v>0</v>
      </c>
      <c r="O46" s="80">
        <v>22</v>
      </c>
      <c r="P46" s="80">
        <v>50</v>
      </c>
      <c r="S46" s="80">
        <v>53</v>
      </c>
      <c r="T46" s="80">
        <v>16</v>
      </c>
      <c r="U46" s="80">
        <v>58</v>
      </c>
      <c r="V46" s="80">
        <v>11</v>
      </c>
      <c r="Y46" s="80">
        <v>1</v>
      </c>
      <c r="Z46" s="80">
        <f>D46-X46</f>
        <v>0</v>
      </c>
    </row>
    <row r="47" ht="27" customHeight="1" spans="1:22">
      <c r="A47" s="80" t="s">
        <v>163</v>
      </c>
      <c r="B47" s="126" t="s">
        <v>164</v>
      </c>
      <c r="C47" s="124"/>
      <c r="D47" s="124"/>
      <c r="E47" s="124"/>
      <c r="F47" s="125"/>
      <c r="G47" s="125"/>
      <c r="H47" s="120"/>
      <c r="J47" s="80">
        <v>0</v>
      </c>
      <c r="M47" s="80">
        <v>0</v>
      </c>
      <c r="V47" s="80">
        <v>0</v>
      </c>
    </row>
    <row r="48" ht="27" customHeight="1" spans="1:22">
      <c r="A48" s="80" t="s">
        <v>165</v>
      </c>
      <c r="B48" s="126" t="s">
        <v>166</v>
      </c>
      <c r="C48" s="124"/>
      <c r="D48" s="124"/>
      <c r="E48" s="124"/>
      <c r="F48" s="125"/>
      <c r="G48" s="125"/>
      <c r="H48" s="120"/>
      <c r="J48" s="80">
        <v>0</v>
      </c>
      <c r="M48" s="80">
        <v>0</v>
      </c>
      <c r="V48" s="80">
        <v>0</v>
      </c>
    </row>
    <row r="49" ht="27" customHeight="1" spans="1:22">
      <c r="A49" s="80" t="s">
        <v>167</v>
      </c>
      <c r="B49" s="126" t="s">
        <v>168</v>
      </c>
      <c r="C49" s="124"/>
      <c r="D49" s="124"/>
      <c r="E49" s="124"/>
      <c r="F49" s="125"/>
      <c r="G49" s="125"/>
      <c r="H49" s="120"/>
      <c r="J49" s="80">
        <v>0</v>
      </c>
      <c r="M49" s="80">
        <v>0</v>
      </c>
      <c r="V49" s="80">
        <v>0</v>
      </c>
    </row>
    <row r="50" ht="27" customHeight="1" spans="1:22">
      <c r="A50" s="80" t="s">
        <v>169</v>
      </c>
      <c r="B50" s="126" t="s">
        <v>170</v>
      </c>
      <c r="C50" s="124"/>
      <c r="D50" s="124"/>
      <c r="E50" s="124"/>
      <c r="F50" s="125"/>
      <c r="G50" s="125"/>
      <c r="H50" s="120"/>
      <c r="J50" s="80">
        <v>0</v>
      </c>
      <c r="M50" s="80">
        <v>0</v>
      </c>
      <c r="V50" s="80">
        <v>0</v>
      </c>
    </row>
    <row r="51" ht="27" customHeight="1" spans="1:22">
      <c r="A51" s="80" t="s">
        <v>171</v>
      </c>
      <c r="B51" s="126" t="s">
        <v>172</v>
      </c>
      <c r="C51" s="124"/>
      <c r="D51" s="124"/>
      <c r="E51" s="124"/>
      <c r="F51" s="125"/>
      <c r="G51" s="125"/>
      <c r="H51" s="120"/>
      <c r="J51" s="80">
        <v>239</v>
      </c>
      <c r="K51" s="80">
        <v>156</v>
      </c>
      <c r="M51" s="80">
        <v>11</v>
      </c>
      <c r="O51" s="80">
        <v>22</v>
      </c>
      <c r="P51" s="80">
        <v>50</v>
      </c>
      <c r="S51" s="80">
        <v>53</v>
      </c>
      <c r="T51" s="80">
        <v>16</v>
      </c>
      <c r="U51" s="80">
        <v>58</v>
      </c>
      <c r="V51" s="80">
        <v>11</v>
      </c>
    </row>
    <row r="52" ht="27" customHeight="1" spans="1:26">
      <c r="A52" s="80" t="s">
        <v>173</v>
      </c>
      <c r="B52" s="123" t="s">
        <v>174</v>
      </c>
      <c r="C52" s="124">
        <f>SUM(C53:C64)</f>
        <v>7575</v>
      </c>
      <c r="D52" s="124">
        <f>SUM(D53:D64)</f>
        <v>8056</v>
      </c>
      <c r="E52" s="124">
        <f>SUM(E53:E64)</f>
        <v>8056</v>
      </c>
      <c r="F52" s="125">
        <f t="shared" si="0"/>
        <v>100</v>
      </c>
      <c r="G52" s="125">
        <f t="shared" si="1"/>
        <v>6.34983498349835</v>
      </c>
      <c r="H52" s="120"/>
      <c r="J52" s="80">
        <v>7864</v>
      </c>
      <c r="K52" s="80">
        <v>6708</v>
      </c>
      <c r="L52" s="80">
        <v>20</v>
      </c>
      <c r="M52" s="80">
        <v>886</v>
      </c>
      <c r="N52" s="80">
        <v>0</v>
      </c>
      <c r="O52" s="80">
        <v>0</v>
      </c>
      <c r="P52" s="80">
        <v>250</v>
      </c>
      <c r="S52" s="80">
        <v>2619</v>
      </c>
      <c r="T52" s="80">
        <v>725</v>
      </c>
      <c r="U52" s="80">
        <v>2458</v>
      </c>
      <c r="V52" s="80">
        <v>886</v>
      </c>
      <c r="X52" s="131">
        <v>7344</v>
      </c>
      <c r="Y52" s="80">
        <v>1</v>
      </c>
      <c r="Z52" s="80">
        <f>D52-X52</f>
        <v>712</v>
      </c>
    </row>
    <row r="53" ht="27" customHeight="1" spans="1:22">
      <c r="A53" s="80" t="s">
        <v>175</v>
      </c>
      <c r="B53" s="126" t="s">
        <v>176</v>
      </c>
      <c r="C53" s="127">
        <v>312</v>
      </c>
      <c r="D53" s="128">
        <v>313</v>
      </c>
      <c r="E53" s="128">
        <v>313</v>
      </c>
      <c r="F53" s="125">
        <f t="shared" si="0"/>
        <v>100</v>
      </c>
      <c r="G53" s="125">
        <f t="shared" si="1"/>
        <v>0.32051282051282</v>
      </c>
      <c r="H53" s="120"/>
      <c r="J53" s="80">
        <v>289</v>
      </c>
      <c r="K53" s="80">
        <v>289</v>
      </c>
      <c r="M53" s="80">
        <v>0</v>
      </c>
      <c r="V53" s="80">
        <v>0</v>
      </c>
    </row>
    <row r="54" ht="27" customHeight="1" spans="1:22">
      <c r="A54" s="80" t="s">
        <v>177</v>
      </c>
      <c r="B54" s="126" t="s">
        <v>178</v>
      </c>
      <c r="C54" s="127">
        <v>6156</v>
      </c>
      <c r="D54" s="128">
        <v>5988</v>
      </c>
      <c r="E54" s="128">
        <v>5988</v>
      </c>
      <c r="F54" s="125">
        <f t="shared" si="0"/>
        <v>100</v>
      </c>
      <c r="G54" s="125">
        <f t="shared" si="1"/>
        <v>-2.72904483430799</v>
      </c>
      <c r="H54" s="120"/>
      <c r="J54" s="80">
        <v>4366</v>
      </c>
      <c r="K54" s="80">
        <v>3627</v>
      </c>
      <c r="L54" s="80">
        <v>10</v>
      </c>
      <c r="M54" s="80">
        <v>629</v>
      </c>
      <c r="P54" s="80">
        <v>100</v>
      </c>
      <c r="S54" s="80">
        <v>1414</v>
      </c>
      <c r="T54" s="80">
        <v>399</v>
      </c>
      <c r="U54" s="80">
        <v>1184</v>
      </c>
      <c r="V54" s="80">
        <v>629</v>
      </c>
    </row>
    <row r="55" ht="27" customHeight="1" spans="1:22">
      <c r="A55" s="80" t="s">
        <v>179</v>
      </c>
      <c r="B55" s="126" t="s">
        <v>180</v>
      </c>
      <c r="C55" s="127"/>
      <c r="D55" s="128"/>
      <c r="E55" s="128"/>
      <c r="F55" s="125"/>
      <c r="G55" s="125"/>
      <c r="H55" s="120"/>
      <c r="J55" s="80">
        <v>0</v>
      </c>
      <c r="M55" s="80">
        <v>0</v>
      </c>
      <c r="V55" s="80">
        <v>0</v>
      </c>
    </row>
    <row r="56" ht="27" customHeight="1" spans="1:22">
      <c r="A56" s="80" t="s">
        <v>181</v>
      </c>
      <c r="B56" s="126" t="s">
        <v>182</v>
      </c>
      <c r="C56" s="127">
        <v>11</v>
      </c>
      <c r="D56" s="128"/>
      <c r="E56" s="128"/>
      <c r="F56" s="125"/>
      <c r="G56" s="125">
        <f t="shared" si="1"/>
        <v>-100</v>
      </c>
      <c r="H56" s="120"/>
      <c r="J56" s="80">
        <v>747</v>
      </c>
      <c r="K56" s="80">
        <v>627</v>
      </c>
      <c r="M56" s="80">
        <v>70</v>
      </c>
      <c r="P56" s="80">
        <v>50</v>
      </c>
      <c r="S56" s="80">
        <v>331</v>
      </c>
      <c r="T56" s="80">
        <v>90</v>
      </c>
      <c r="U56" s="80">
        <v>351</v>
      </c>
      <c r="V56" s="80">
        <v>70</v>
      </c>
    </row>
    <row r="57" ht="27" customHeight="1" spans="1:22">
      <c r="A57" s="80" t="s">
        <v>183</v>
      </c>
      <c r="B57" s="126" t="s">
        <v>184</v>
      </c>
      <c r="C57" s="127">
        <v>160</v>
      </c>
      <c r="D57" s="128">
        <v>760</v>
      </c>
      <c r="E57" s="128">
        <v>760</v>
      </c>
      <c r="F57" s="125">
        <f t="shared" si="0"/>
        <v>100</v>
      </c>
      <c r="G57" s="125">
        <f t="shared" si="1"/>
        <v>375</v>
      </c>
      <c r="H57" s="120"/>
      <c r="J57" s="80">
        <v>1493</v>
      </c>
      <c r="K57" s="80">
        <v>1262</v>
      </c>
      <c r="L57" s="80">
        <v>10</v>
      </c>
      <c r="M57" s="80">
        <v>121</v>
      </c>
      <c r="P57" s="80">
        <v>100</v>
      </c>
      <c r="S57" s="80">
        <v>498</v>
      </c>
      <c r="T57" s="80">
        <v>133</v>
      </c>
      <c r="U57" s="80">
        <v>510</v>
      </c>
      <c r="V57" s="80">
        <v>121</v>
      </c>
    </row>
    <row r="58" ht="27" customHeight="1" spans="1:22">
      <c r="A58" s="80" t="s">
        <v>185</v>
      </c>
      <c r="B58" s="126" t="s">
        <v>186</v>
      </c>
      <c r="C58" s="127">
        <v>926</v>
      </c>
      <c r="D58" s="128">
        <v>953</v>
      </c>
      <c r="E58" s="128">
        <v>953</v>
      </c>
      <c r="F58" s="125">
        <f t="shared" si="0"/>
        <v>100</v>
      </c>
      <c r="G58" s="125">
        <f t="shared" si="1"/>
        <v>2.91576673866091</v>
      </c>
      <c r="H58" s="120"/>
      <c r="J58" s="80">
        <v>869</v>
      </c>
      <c r="K58" s="80">
        <v>803</v>
      </c>
      <c r="M58" s="80">
        <v>66</v>
      </c>
      <c r="S58" s="80">
        <v>376</v>
      </c>
      <c r="T58" s="80">
        <v>103</v>
      </c>
      <c r="U58" s="80">
        <v>413</v>
      </c>
      <c r="V58" s="80">
        <v>66</v>
      </c>
    </row>
    <row r="59" ht="27" customHeight="1" spans="1:22">
      <c r="A59" s="80" t="s">
        <v>187</v>
      </c>
      <c r="B59" s="126" t="s">
        <v>188</v>
      </c>
      <c r="C59" s="127"/>
      <c r="D59" s="128"/>
      <c r="E59" s="128"/>
      <c r="F59" s="125"/>
      <c r="G59" s="125"/>
      <c r="H59" s="120"/>
      <c r="J59" s="80">
        <v>0</v>
      </c>
      <c r="M59" s="80">
        <v>0</v>
      </c>
      <c r="V59" s="80">
        <v>0</v>
      </c>
    </row>
    <row r="60" ht="27" customHeight="1" spans="1:22">
      <c r="A60" s="80" t="s">
        <v>189</v>
      </c>
      <c r="B60" s="126" t="s">
        <v>190</v>
      </c>
      <c r="C60" s="127"/>
      <c r="D60" s="128"/>
      <c r="E60" s="128"/>
      <c r="F60" s="125"/>
      <c r="G60" s="125"/>
      <c r="H60" s="120"/>
      <c r="J60" s="80">
        <v>0</v>
      </c>
      <c r="M60" s="80">
        <v>0</v>
      </c>
      <c r="V60" s="80">
        <v>0</v>
      </c>
    </row>
    <row r="61" ht="27" customHeight="1" spans="1:22">
      <c r="A61" s="80" t="s">
        <v>191</v>
      </c>
      <c r="B61" s="126" t="s">
        <v>192</v>
      </c>
      <c r="C61" s="127"/>
      <c r="D61" s="128"/>
      <c r="E61" s="128"/>
      <c r="F61" s="125"/>
      <c r="G61" s="125"/>
      <c r="H61" s="120"/>
      <c r="J61" s="80">
        <v>0</v>
      </c>
      <c r="M61" s="80">
        <v>0</v>
      </c>
      <c r="V61" s="80">
        <v>0</v>
      </c>
    </row>
    <row r="62" ht="27" customHeight="1" spans="2:8">
      <c r="B62" s="126" t="s">
        <v>193</v>
      </c>
      <c r="C62" s="127"/>
      <c r="D62" s="128"/>
      <c r="E62" s="128"/>
      <c r="F62" s="125"/>
      <c r="G62" s="125"/>
      <c r="H62" s="120"/>
    </row>
    <row r="63" ht="27" customHeight="1" spans="1:22">
      <c r="A63" s="80" t="s">
        <v>194</v>
      </c>
      <c r="B63" s="126" t="s">
        <v>195</v>
      </c>
      <c r="C63" s="127"/>
      <c r="D63" s="128"/>
      <c r="E63" s="128"/>
      <c r="F63" s="125"/>
      <c r="G63" s="125"/>
      <c r="H63" s="120"/>
      <c r="J63" s="80">
        <v>0</v>
      </c>
      <c r="M63" s="80">
        <v>0</v>
      </c>
      <c r="V63" s="80">
        <v>0</v>
      </c>
    </row>
    <row r="64" ht="27" customHeight="1" spans="1:22">
      <c r="A64" s="80" t="s">
        <v>196</v>
      </c>
      <c r="B64" s="126" t="s">
        <v>197</v>
      </c>
      <c r="C64" s="127">
        <v>10</v>
      </c>
      <c r="D64" s="124">
        <v>42</v>
      </c>
      <c r="E64" s="124">
        <v>42</v>
      </c>
      <c r="F64" s="125">
        <f t="shared" si="0"/>
        <v>100</v>
      </c>
      <c r="G64" s="125">
        <f t="shared" si="1"/>
        <v>320</v>
      </c>
      <c r="H64" s="120"/>
      <c r="J64" s="80">
        <v>100</v>
      </c>
      <c r="K64" s="80">
        <v>100</v>
      </c>
      <c r="M64" s="80">
        <v>0</v>
      </c>
      <c r="V64" s="80">
        <v>0</v>
      </c>
    </row>
    <row r="65" ht="27" customHeight="1" spans="1:26">
      <c r="A65" s="80" t="s">
        <v>198</v>
      </c>
      <c r="B65" s="123" t="s">
        <v>199</v>
      </c>
      <c r="C65" s="124">
        <f>SUM(C66:C75)</f>
        <v>57013</v>
      </c>
      <c r="D65" s="124">
        <f>SUM(D66:D75)</f>
        <v>59624</v>
      </c>
      <c r="E65" s="124">
        <f>SUM(E66:E75)</f>
        <v>59362</v>
      </c>
      <c r="F65" s="125">
        <f t="shared" si="0"/>
        <v>99.5605796323628</v>
      </c>
      <c r="G65" s="125">
        <f t="shared" si="1"/>
        <v>4.12011295669409</v>
      </c>
      <c r="H65" s="120"/>
      <c r="J65" s="80">
        <v>51095</v>
      </c>
      <c r="K65" s="80">
        <v>41787</v>
      </c>
      <c r="L65" s="80">
        <v>0</v>
      </c>
      <c r="M65" s="80">
        <v>6136</v>
      </c>
      <c r="N65" s="80">
        <v>0</v>
      </c>
      <c r="O65" s="80">
        <v>922</v>
      </c>
      <c r="P65" s="80">
        <v>2250</v>
      </c>
      <c r="S65" s="80">
        <v>22820</v>
      </c>
      <c r="T65" s="80">
        <v>5582</v>
      </c>
      <c r="U65" s="80">
        <v>22266</v>
      </c>
      <c r="V65" s="80">
        <v>6136</v>
      </c>
      <c r="X65" s="131">
        <v>64204</v>
      </c>
      <c r="Y65" s="80">
        <v>1</v>
      </c>
      <c r="Z65" s="80">
        <f>D65-X65</f>
        <v>-4580</v>
      </c>
    </row>
    <row r="66" ht="27" customHeight="1" spans="1:22">
      <c r="A66" s="80" t="s">
        <v>200</v>
      </c>
      <c r="B66" s="126" t="s">
        <v>201</v>
      </c>
      <c r="C66" s="127">
        <v>595</v>
      </c>
      <c r="D66" s="128">
        <v>2032</v>
      </c>
      <c r="E66" s="128">
        <v>2032</v>
      </c>
      <c r="F66" s="125">
        <f t="shared" si="0"/>
        <v>100</v>
      </c>
      <c r="G66" s="125">
        <f t="shared" si="1"/>
        <v>241.512605042017</v>
      </c>
      <c r="H66" s="120"/>
      <c r="J66" s="80">
        <v>542</v>
      </c>
      <c r="K66" s="80">
        <v>456</v>
      </c>
      <c r="M66" s="80">
        <v>86</v>
      </c>
      <c r="S66" s="80">
        <v>362</v>
      </c>
      <c r="T66" s="80">
        <v>88</v>
      </c>
      <c r="U66" s="80">
        <v>364</v>
      </c>
      <c r="V66" s="80">
        <v>86</v>
      </c>
    </row>
    <row r="67" ht="27" customHeight="1" spans="1:22">
      <c r="A67" s="80" t="s">
        <v>202</v>
      </c>
      <c r="B67" s="126" t="s">
        <v>203</v>
      </c>
      <c r="C67" s="127">
        <v>49105</v>
      </c>
      <c r="D67" s="128">
        <v>49491</v>
      </c>
      <c r="E67" s="128">
        <v>49229</v>
      </c>
      <c r="F67" s="125">
        <f t="shared" si="0"/>
        <v>99.4706108181285</v>
      </c>
      <c r="G67" s="125">
        <f t="shared" si="1"/>
        <v>0.252520109968435</v>
      </c>
      <c r="H67" s="120"/>
      <c r="J67" s="80">
        <v>45338</v>
      </c>
      <c r="K67" s="80">
        <v>36690</v>
      </c>
      <c r="M67" s="80">
        <v>5906</v>
      </c>
      <c r="O67" s="80">
        <v>492</v>
      </c>
      <c r="P67" s="80">
        <v>2250</v>
      </c>
      <c r="S67" s="80">
        <v>21522</v>
      </c>
      <c r="T67" s="80">
        <v>5276</v>
      </c>
      <c r="U67" s="80">
        <v>20892</v>
      </c>
      <c r="V67" s="80">
        <v>5906</v>
      </c>
    </row>
    <row r="68" ht="27" customHeight="1" spans="1:22">
      <c r="A68" s="80" t="s">
        <v>204</v>
      </c>
      <c r="B68" s="126" t="s">
        <v>205</v>
      </c>
      <c r="C68" s="127">
        <v>5066</v>
      </c>
      <c r="D68" s="128">
        <v>3456</v>
      </c>
      <c r="E68" s="128">
        <v>3456</v>
      </c>
      <c r="F68" s="125">
        <f t="shared" si="0"/>
        <v>100</v>
      </c>
      <c r="G68" s="125">
        <f t="shared" si="1"/>
        <v>-31.7804974338729</v>
      </c>
      <c r="H68" s="120"/>
      <c r="J68" s="80">
        <v>3829</v>
      </c>
      <c r="K68" s="80">
        <v>3716</v>
      </c>
      <c r="M68" s="80">
        <v>113</v>
      </c>
      <c r="S68" s="80">
        <v>814</v>
      </c>
      <c r="T68" s="80">
        <v>181</v>
      </c>
      <c r="U68" s="80">
        <v>882</v>
      </c>
      <c r="V68" s="80">
        <v>113</v>
      </c>
    </row>
    <row r="69" ht="27" customHeight="1" spans="1:22">
      <c r="A69" s="80" t="s">
        <v>206</v>
      </c>
      <c r="B69" s="126" t="s">
        <v>207</v>
      </c>
      <c r="C69" s="127"/>
      <c r="D69" s="128"/>
      <c r="E69" s="128"/>
      <c r="F69" s="125"/>
      <c r="G69" s="125"/>
      <c r="H69" s="120"/>
      <c r="J69" s="80">
        <v>0</v>
      </c>
      <c r="M69" s="80">
        <v>0</v>
      </c>
      <c r="V69" s="80">
        <v>0</v>
      </c>
    </row>
    <row r="70" ht="27" customHeight="1" spans="1:22">
      <c r="A70" s="80" t="s">
        <v>208</v>
      </c>
      <c r="B70" s="126" t="s">
        <v>209</v>
      </c>
      <c r="C70" s="127"/>
      <c r="D70" s="128"/>
      <c r="E70" s="128"/>
      <c r="F70" s="125"/>
      <c r="G70" s="125"/>
      <c r="H70" s="120"/>
      <c r="J70" s="80">
        <v>0</v>
      </c>
      <c r="M70" s="80">
        <v>0</v>
      </c>
      <c r="V70" s="80">
        <v>0</v>
      </c>
    </row>
    <row r="71" ht="27" customHeight="1" spans="1:22">
      <c r="A71" s="80" t="s">
        <v>210</v>
      </c>
      <c r="B71" s="126" t="s">
        <v>211</v>
      </c>
      <c r="C71" s="127"/>
      <c r="D71" s="128"/>
      <c r="E71" s="128"/>
      <c r="F71" s="125"/>
      <c r="G71" s="125"/>
      <c r="H71" s="120"/>
      <c r="J71" s="80">
        <v>0</v>
      </c>
      <c r="M71" s="80">
        <v>0</v>
      </c>
      <c r="V71" s="80">
        <v>0</v>
      </c>
    </row>
    <row r="72" ht="27" customHeight="1" spans="1:22">
      <c r="A72" s="80" t="s">
        <v>212</v>
      </c>
      <c r="B72" s="126" t="s">
        <v>213</v>
      </c>
      <c r="C72" s="127"/>
      <c r="D72" s="128"/>
      <c r="E72" s="128"/>
      <c r="F72" s="125"/>
      <c r="G72" s="125"/>
      <c r="H72" s="120"/>
      <c r="J72" s="80">
        <v>0</v>
      </c>
      <c r="M72" s="80">
        <v>0</v>
      </c>
      <c r="V72" s="80">
        <v>0</v>
      </c>
    </row>
    <row r="73" ht="27" customHeight="1" spans="1:22">
      <c r="A73" s="80" t="s">
        <v>214</v>
      </c>
      <c r="B73" s="126" t="s">
        <v>215</v>
      </c>
      <c r="C73" s="127">
        <v>202</v>
      </c>
      <c r="D73" s="128">
        <v>247</v>
      </c>
      <c r="E73" s="128">
        <v>247</v>
      </c>
      <c r="F73" s="125">
        <f t="shared" ref="F73:F135" si="2">E73/D73*100</f>
        <v>100</v>
      </c>
      <c r="G73" s="125">
        <f t="shared" ref="G73:G135" si="3">(E73-C73)/C73*100</f>
        <v>22.2772277227723</v>
      </c>
      <c r="H73" s="120"/>
      <c r="J73" s="80">
        <v>198</v>
      </c>
      <c r="K73" s="80">
        <v>167</v>
      </c>
      <c r="M73" s="80">
        <v>31</v>
      </c>
      <c r="S73" s="80">
        <v>122</v>
      </c>
      <c r="T73" s="80">
        <v>37</v>
      </c>
      <c r="U73" s="80">
        <v>128</v>
      </c>
      <c r="V73" s="80">
        <v>31</v>
      </c>
    </row>
    <row r="74" ht="27" customHeight="1" spans="1:22">
      <c r="A74" s="80" t="s">
        <v>216</v>
      </c>
      <c r="B74" s="126" t="s">
        <v>217</v>
      </c>
      <c r="C74" s="127">
        <v>1085</v>
      </c>
      <c r="D74" s="128">
        <v>1357</v>
      </c>
      <c r="E74" s="128">
        <v>1357</v>
      </c>
      <c r="F74" s="125">
        <f t="shared" si="2"/>
        <v>100</v>
      </c>
      <c r="G74" s="125">
        <f t="shared" si="3"/>
        <v>25.0691244239631</v>
      </c>
      <c r="H74" s="120"/>
      <c r="J74" s="80">
        <v>628</v>
      </c>
      <c r="K74" s="80">
        <v>198</v>
      </c>
      <c r="M74" s="80">
        <v>0</v>
      </c>
      <c r="O74" s="80">
        <v>430</v>
      </c>
      <c r="V74" s="80">
        <v>0</v>
      </c>
    </row>
    <row r="75" ht="27" customHeight="1" spans="1:22">
      <c r="A75" s="80" t="s">
        <v>218</v>
      </c>
      <c r="B75" s="126" t="s">
        <v>219</v>
      </c>
      <c r="C75" s="127">
        <v>960</v>
      </c>
      <c r="D75" s="128">
        <v>3041</v>
      </c>
      <c r="E75" s="128">
        <v>3041</v>
      </c>
      <c r="F75" s="125">
        <f t="shared" si="2"/>
        <v>100</v>
      </c>
      <c r="G75" s="125">
        <f t="shared" si="3"/>
        <v>216.770833333333</v>
      </c>
      <c r="H75" s="120"/>
      <c r="J75" s="80">
        <v>560</v>
      </c>
      <c r="K75" s="80">
        <v>560</v>
      </c>
      <c r="M75" s="80">
        <v>0</v>
      </c>
      <c r="V75" s="80">
        <v>0</v>
      </c>
    </row>
    <row r="76" ht="27" customHeight="1" spans="1:26">
      <c r="A76" s="80" t="s">
        <v>220</v>
      </c>
      <c r="B76" s="123" t="s">
        <v>221</v>
      </c>
      <c r="C76" s="124">
        <f>SUM(C77:C86)</f>
        <v>654</v>
      </c>
      <c r="D76" s="124">
        <f>SUM(D77:D86)</f>
        <v>1379</v>
      </c>
      <c r="E76" s="124">
        <f>SUM(E77:E86)</f>
        <v>1379</v>
      </c>
      <c r="F76" s="125">
        <f t="shared" si="2"/>
        <v>100</v>
      </c>
      <c r="G76" s="125">
        <f t="shared" si="3"/>
        <v>110.85626911315</v>
      </c>
      <c r="H76" s="120"/>
      <c r="J76" s="80">
        <v>967</v>
      </c>
      <c r="K76" s="80">
        <v>464</v>
      </c>
      <c r="L76" s="80">
        <v>0</v>
      </c>
      <c r="M76" s="80">
        <v>53</v>
      </c>
      <c r="N76" s="80">
        <v>100</v>
      </c>
      <c r="O76" s="80">
        <v>0</v>
      </c>
      <c r="P76" s="80">
        <v>350</v>
      </c>
      <c r="S76" s="80">
        <v>108</v>
      </c>
      <c r="T76" s="80">
        <v>32</v>
      </c>
      <c r="U76" s="80">
        <v>87</v>
      </c>
      <c r="V76" s="80">
        <v>53</v>
      </c>
      <c r="X76" s="131">
        <v>558</v>
      </c>
      <c r="Y76" s="80">
        <v>1</v>
      </c>
      <c r="Z76" s="80">
        <f>D76-X76</f>
        <v>821</v>
      </c>
    </row>
    <row r="77" ht="27" customHeight="1" spans="1:22">
      <c r="A77" s="80" t="s">
        <v>222</v>
      </c>
      <c r="B77" s="126" t="s">
        <v>223</v>
      </c>
      <c r="C77" s="127">
        <v>193</v>
      </c>
      <c r="D77" s="128">
        <v>219</v>
      </c>
      <c r="E77" s="128">
        <v>219</v>
      </c>
      <c r="F77" s="125">
        <f t="shared" si="2"/>
        <v>100</v>
      </c>
      <c r="G77" s="125">
        <f t="shared" si="3"/>
        <v>13.4715025906736</v>
      </c>
      <c r="H77" s="120"/>
      <c r="J77" s="80">
        <v>173</v>
      </c>
      <c r="K77" s="80">
        <v>120</v>
      </c>
      <c r="M77" s="80">
        <v>53</v>
      </c>
      <c r="S77" s="80">
        <v>108</v>
      </c>
      <c r="T77" s="80">
        <v>32</v>
      </c>
      <c r="U77" s="80">
        <v>87</v>
      </c>
      <c r="V77" s="80">
        <v>53</v>
      </c>
    </row>
    <row r="78" ht="27" customHeight="1" spans="1:22">
      <c r="A78" s="80" t="s">
        <v>224</v>
      </c>
      <c r="B78" s="126" t="s">
        <v>225</v>
      </c>
      <c r="C78" s="127"/>
      <c r="D78" s="128"/>
      <c r="E78" s="128"/>
      <c r="F78" s="125"/>
      <c r="G78" s="125"/>
      <c r="H78" s="120"/>
      <c r="J78" s="80">
        <v>0</v>
      </c>
      <c r="M78" s="80">
        <v>0</v>
      </c>
      <c r="V78" s="80">
        <v>0</v>
      </c>
    </row>
    <row r="79" ht="27" customHeight="1" spans="1:22">
      <c r="A79" s="80" t="s">
        <v>226</v>
      </c>
      <c r="B79" s="126" t="s">
        <v>227</v>
      </c>
      <c r="C79" s="127"/>
      <c r="D79" s="128"/>
      <c r="E79" s="128"/>
      <c r="F79" s="125"/>
      <c r="G79" s="125"/>
      <c r="H79" s="120"/>
      <c r="J79" s="80">
        <v>0</v>
      </c>
      <c r="M79" s="80">
        <v>0</v>
      </c>
      <c r="V79" s="80">
        <v>0</v>
      </c>
    </row>
    <row r="80" ht="27" customHeight="1" spans="1:22">
      <c r="A80" s="80" t="s">
        <v>228</v>
      </c>
      <c r="B80" s="126" t="s">
        <v>229</v>
      </c>
      <c r="C80" s="127">
        <v>363</v>
      </c>
      <c r="D80" s="128">
        <v>1113</v>
      </c>
      <c r="E80" s="128">
        <v>1113</v>
      </c>
      <c r="F80" s="125">
        <f t="shared" si="2"/>
        <v>100</v>
      </c>
      <c r="G80" s="125">
        <f t="shared" si="3"/>
        <v>206.611570247934</v>
      </c>
      <c r="H80" s="120"/>
      <c r="J80" s="80">
        <v>717</v>
      </c>
      <c r="K80" s="80">
        <v>267</v>
      </c>
      <c r="M80" s="80">
        <v>0</v>
      </c>
      <c r="N80" s="80">
        <v>100</v>
      </c>
      <c r="P80" s="80">
        <v>350</v>
      </c>
      <c r="V80" s="80">
        <v>0</v>
      </c>
    </row>
    <row r="81" ht="27" customHeight="1" spans="1:22">
      <c r="A81" s="80" t="s">
        <v>230</v>
      </c>
      <c r="B81" s="126" t="s">
        <v>231</v>
      </c>
      <c r="C81" s="127">
        <v>40</v>
      </c>
      <c r="D81" s="128"/>
      <c r="E81" s="128"/>
      <c r="F81" s="125"/>
      <c r="G81" s="125">
        <f t="shared" si="3"/>
        <v>-100</v>
      </c>
      <c r="H81" s="120"/>
      <c r="J81" s="80">
        <v>40</v>
      </c>
      <c r="K81" s="80">
        <v>40</v>
      </c>
      <c r="M81" s="80">
        <v>0</v>
      </c>
      <c r="V81" s="80">
        <v>0</v>
      </c>
    </row>
    <row r="82" ht="27" customHeight="1" spans="1:22">
      <c r="A82" s="80" t="s">
        <v>232</v>
      </c>
      <c r="B82" s="126" t="s">
        <v>233</v>
      </c>
      <c r="C82" s="127"/>
      <c r="D82" s="128"/>
      <c r="E82" s="128"/>
      <c r="F82" s="125"/>
      <c r="G82" s="125"/>
      <c r="H82" s="120"/>
      <c r="J82" s="80">
        <v>0</v>
      </c>
      <c r="M82" s="80">
        <v>0</v>
      </c>
      <c r="V82" s="80">
        <v>0</v>
      </c>
    </row>
    <row r="83" ht="27" customHeight="1" spans="1:22">
      <c r="A83" s="80" t="s">
        <v>234</v>
      </c>
      <c r="B83" s="126" t="s">
        <v>235</v>
      </c>
      <c r="C83" s="127">
        <v>58</v>
      </c>
      <c r="D83" s="128">
        <v>14</v>
      </c>
      <c r="E83" s="128">
        <v>14</v>
      </c>
      <c r="F83" s="125">
        <f t="shared" si="2"/>
        <v>100</v>
      </c>
      <c r="G83" s="125">
        <f t="shared" si="3"/>
        <v>-75.8620689655172</v>
      </c>
      <c r="H83" s="120"/>
      <c r="J83" s="80">
        <v>37</v>
      </c>
      <c r="K83" s="80">
        <v>37</v>
      </c>
      <c r="M83" s="80">
        <v>0</v>
      </c>
      <c r="V83" s="80">
        <v>0</v>
      </c>
    </row>
    <row r="84" ht="27" customHeight="1" spans="1:22">
      <c r="A84" s="80" t="s">
        <v>236</v>
      </c>
      <c r="B84" s="126" t="s">
        <v>237</v>
      </c>
      <c r="C84" s="127"/>
      <c r="D84" s="128"/>
      <c r="E84" s="128"/>
      <c r="F84" s="125"/>
      <c r="G84" s="125"/>
      <c r="H84" s="120"/>
      <c r="J84" s="80">
        <v>0</v>
      </c>
      <c r="M84" s="80">
        <v>0</v>
      </c>
      <c r="V84" s="80">
        <v>0</v>
      </c>
    </row>
    <row r="85" ht="27" customHeight="1" spans="1:22">
      <c r="A85" s="80" t="s">
        <v>238</v>
      </c>
      <c r="B85" s="126" t="s">
        <v>239</v>
      </c>
      <c r="C85" s="127"/>
      <c r="D85" s="128"/>
      <c r="E85" s="128"/>
      <c r="F85" s="125"/>
      <c r="G85" s="125"/>
      <c r="H85" s="120"/>
      <c r="J85" s="80">
        <v>0</v>
      </c>
      <c r="M85" s="80">
        <v>0</v>
      </c>
      <c r="V85" s="80">
        <v>0</v>
      </c>
    </row>
    <row r="86" ht="27" customHeight="1" spans="1:22">
      <c r="A86" s="80" t="s">
        <v>240</v>
      </c>
      <c r="B86" s="126" t="s">
        <v>241</v>
      </c>
      <c r="C86" s="127"/>
      <c r="D86" s="128">
        <v>33</v>
      </c>
      <c r="E86" s="128">
        <v>33</v>
      </c>
      <c r="F86" s="125">
        <f>E86/D86*100</f>
        <v>100</v>
      </c>
      <c r="G86" s="125"/>
      <c r="H86" s="120"/>
      <c r="J86" s="80">
        <v>0</v>
      </c>
      <c r="M86" s="80">
        <v>0</v>
      </c>
      <c r="V86" s="80">
        <v>0</v>
      </c>
    </row>
    <row r="87" ht="27" customHeight="1" spans="1:26">
      <c r="A87" s="80" t="s">
        <v>242</v>
      </c>
      <c r="B87" s="123" t="s">
        <v>243</v>
      </c>
      <c r="C87" s="124">
        <f>SUM(C88:C92)</f>
        <v>10360</v>
      </c>
      <c r="D87" s="124">
        <f>SUM(D88:D92)</f>
        <v>4008</v>
      </c>
      <c r="E87" s="124">
        <f>SUM(E88:E92)</f>
        <v>4008</v>
      </c>
      <c r="F87" s="125">
        <f t="shared" si="2"/>
        <v>100</v>
      </c>
      <c r="G87" s="125">
        <f t="shared" si="3"/>
        <v>-61.3127413127413</v>
      </c>
      <c r="H87" s="120"/>
      <c r="J87" s="80">
        <v>3912</v>
      </c>
      <c r="K87" s="80">
        <v>2941</v>
      </c>
      <c r="L87" s="80">
        <v>0</v>
      </c>
      <c r="M87" s="80">
        <v>241</v>
      </c>
      <c r="N87" s="80">
        <v>0</v>
      </c>
      <c r="O87" s="80">
        <v>380</v>
      </c>
      <c r="P87" s="80">
        <v>350</v>
      </c>
      <c r="S87" s="80">
        <v>911</v>
      </c>
      <c r="T87" s="80">
        <v>264</v>
      </c>
      <c r="U87" s="80">
        <v>934</v>
      </c>
      <c r="V87" s="80">
        <v>241</v>
      </c>
      <c r="X87" s="131">
        <v>10266</v>
      </c>
      <c r="Y87" s="80">
        <v>1</v>
      </c>
      <c r="Z87" s="80">
        <f>D87-X87</f>
        <v>-6258</v>
      </c>
    </row>
    <row r="88" ht="27" customHeight="1" spans="1:22">
      <c r="A88" s="80" t="s">
        <v>244</v>
      </c>
      <c r="B88" s="126" t="s">
        <v>245</v>
      </c>
      <c r="C88" s="127">
        <v>3138</v>
      </c>
      <c r="D88" s="128">
        <v>1957</v>
      </c>
      <c r="E88" s="128">
        <v>1957</v>
      </c>
      <c r="F88" s="125">
        <f t="shared" si="2"/>
        <v>100</v>
      </c>
      <c r="G88" s="125">
        <f t="shared" si="3"/>
        <v>-37.6354365838113</v>
      </c>
      <c r="H88" s="120"/>
      <c r="J88" s="80">
        <v>1276</v>
      </c>
      <c r="K88" s="80">
        <v>555</v>
      </c>
      <c r="M88" s="80">
        <v>141</v>
      </c>
      <c r="O88" s="80">
        <v>380</v>
      </c>
      <c r="P88" s="80">
        <v>200</v>
      </c>
      <c r="S88" s="80">
        <v>450</v>
      </c>
      <c r="T88" s="80">
        <v>128</v>
      </c>
      <c r="U88" s="80">
        <v>437</v>
      </c>
      <c r="V88" s="80">
        <v>141</v>
      </c>
    </row>
    <row r="89" ht="27" customHeight="1" spans="1:22">
      <c r="A89" s="80" t="s">
        <v>246</v>
      </c>
      <c r="B89" s="126" t="s">
        <v>247</v>
      </c>
      <c r="C89" s="127">
        <v>2228</v>
      </c>
      <c r="D89" s="128">
        <v>247</v>
      </c>
      <c r="E89" s="128">
        <v>247</v>
      </c>
      <c r="F89" s="125">
        <f t="shared" si="2"/>
        <v>100</v>
      </c>
      <c r="G89" s="125">
        <f t="shared" si="3"/>
        <v>-88.9138240574506</v>
      </c>
      <c r="H89" s="120"/>
      <c r="J89" s="80">
        <v>110</v>
      </c>
      <c r="K89" s="80">
        <v>97</v>
      </c>
      <c r="M89" s="80">
        <v>13</v>
      </c>
      <c r="S89" s="80">
        <v>61</v>
      </c>
      <c r="T89" s="80">
        <v>18</v>
      </c>
      <c r="U89" s="80">
        <v>66</v>
      </c>
      <c r="V89" s="80">
        <v>13</v>
      </c>
    </row>
    <row r="90" ht="27" customHeight="1" spans="1:22">
      <c r="A90" s="80" t="s">
        <v>248</v>
      </c>
      <c r="B90" s="126" t="s">
        <v>249</v>
      </c>
      <c r="C90" s="127">
        <v>608</v>
      </c>
      <c r="D90" s="128">
        <v>523</v>
      </c>
      <c r="E90" s="128">
        <v>523</v>
      </c>
      <c r="F90" s="125">
        <f t="shared" si="2"/>
        <v>100</v>
      </c>
      <c r="G90" s="125">
        <f t="shared" si="3"/>
        <v>-13.9802631578947</v>
      </c>
      <c r="H90" s="120"/>
      <c r="J90" s="80">
        <v>1550</v>
      </c>
      <c r="K90" s="80">
        <v>1444</v>
      </c>
      <c r="M90" s="80">
        <v>6</v>
      </c>
      <c r="P90" s="80">
        <v>100</v>
      </c>
      <c r="S90" s="80">
        <v>46</v>
      </c>
      <c r="T90" s="80">
        <v>12</v>
      </c>
      <c r="U90" s="80">
        <v>52</v>
      </c>
      <c r="V90" s="80">
        <v>6</v>
      </c>
    </row>
    <row r="91" ht="27" customHeight="1" spans="1:22">
      <c r="A91" s="80" t="s">
        <v>250</v>
      </c>
      <c r="B91" s="126" t="s">
        <v>251</v>
      </c>
      <c r="C91" s="127">
        <v>803</v>
      </c>
      <c r="D91" s="128">
        <v>1253</v>
      </c>
      <c r="E91" s="128">
        <v>1253</v>
      </c>
      <c r="F91" s="125">
        <f t="shared" si="2"/>
        <v>100</v>
      </c>
      <c r="G91" s="125">
        <f t="shared" si="3"/>
        <v>56.0398505603985</v>
      </c>
      <c r="H91" s="120"/>
      <c r="J91" s="80">
        <v>662</v>
      </c>
      <c r="K91" s="80">
        <v>531</v>
      </c>
      <c r="M91" s="80">
        <v>81</v>
      </c>
      <c r="P91" s="80">
        <v>50</v>
      </c>
      <c r="S91" s="80">
        <v>354</v>
      </c>
      <c r="T91" s="80">
        <v>106</v>
      </c>
      <c r="U91" s="80">
        <v>379</v>
      </c>
      <c r="V91" s="80">
        <v>81</v>
      </c>
    </row>
    <row r="92" ht="27" customHeight="1" spans="1:22">
      <c r="A92" s="80" t="s">
        <v>252</v>
      </c>
      <c r="B92" s="126" t="s">
        <v>253</v>
      </c>
      <c r="C92" s="127">
        <v>3583</v>
      </c>
      <c r="D92" s="128">
        <v>28</v>
      </c>
      <c r="E92" s="128">
        <v>28</v>
      </c>
      <c r="F92" s="125">
        <f t="shared" si="2"/>
        <v>100</v>
      </c>
      <c r="G92" s="125">
        <f t="shared" si="3"/>
        <v>-99.2185319564611</v>
      </c>
      <c r="H92" s="120"/>
      <c r="J92" s="80">
        <v>314</v>
      </c>
      <c r="K92" s="80">
        <v>314</v>
      </c>
      <c r="M92" s="80">
        <v>0</v>
      </c>
      <c r="V92" s="80">
        <v>0</v>
      </c>
    </row>
    <row r="93" ht="27" customHeight="1" spans="1:26">
      <c r="A93" s="80" t="s">
        <v>254</v>
      </c>
      <c r="B93" s="123" t="s">
        <v>255</v>
      </c>
      <c r="C93" s="124">
        <f>SUM(C94:C114)</f>
        <v>46207</v>
      </c>
      <c r="D93" s="124">
        <f>SUM(D94:D114)</f>
        <v>49795</v>
      </c>
      <c r="E93" s="124">
        <f>SUM(E94:E114)</f>
        <v>49795</v>
      </c>
      <c r="F93" s="125">
        <f t="shared" si="2"/>
        <v>100</v>
      </c>
      <c r="G93" s="125">
        <f t="shared" si="3"/>
        <v>7.76505724240916</v>
      </c>
      <c r="H93" s="120"/>
      <c r="J93" s="80">
        <v>46389</v>
      </c>
      <c r="K93" s="80">
        <v>49734</v>
      </c>
      <c r="L93" s="80">
        <v>148</v>
      </c>
      <c r="M93" s="80">
        <v>207</v>
      </c>
      <c r="N93" s="80">
        <v>0</v>
      </c>
      <c r="O93" s="80">
        <v>-4200</v>
      </c>
      <c r="P93" s="80">
        <v>500</v>
      </c>
      <c r="S93" s="80">
        <v>499</v>
      </c>
      <c r="T93" s="80">
        <v>161</v>
      </c>
      <c r="U93" s="80">
        <v>453</v>
      </c>
      <c r="V93" s="80">
        <v>207</v>
      </c>
      <c r="X93" s="80">
        <v>39396</v>
      </c>
      <c r="Y93" s="80">
        <v>1</v>
      </c>
      <c r="Z93" s="80">
        <f>D93-X93</f>
        <v>10399</v>
      </c>
    </row>
    <row r="94" ht="27" customHeight="1" spans="1:22">
      <c r="A94" s="80" t="s">
        <v>256</v>
      </c>
      <c r="B94" s="126" t="s">
        <v>257</v>
      </c>
      <c r="C94" s="127">
        <v>981</v>
      </c>
      <c r="D94" s="128">
        <v>1187</v>
      </c>
      <c r="E94" s="128">
        <v>1187</v>
      </c>
      <c r="F94" s="125">
        <f t="shared" si="2"/>
        <v>100</v>
      </c>
      <c r="G94" s="125">
        <f t="shared" si="3"/>
        <v>20.9989806320082</v>
      </c>
      <c r="H94" s="120"/>
      <c r="J94" s="80">
        <v>609</v>
      </c>
      <c r="K94" s="80">
        <v>460</v>
      </c>
      <c r="M94" s="80">
        <v>149</v>
      </c>
      <c r="S94" s="80">
        <v>264</v>
      </c>
      <c r="T94" s="80">
        <v>94</v>
      </c>
      <c r="U94" s="80">
        <v>209</v>
      </c>
      <c r="V94" s="80">
        <v>149</v>
      </c>
    </row>
    <row r="95" ht="27" customHeight="1" spans="1:22">
      <c r="A95" s="80" t="s">
        <v>258</v>
      </c>
      <c r="B95" s="126" t="s">
        <v>259</v>
      </c>
      <c r="C95" s="127">
        <v>1243</v>
      </c>
      <c r="D95" s="128">
        <v>1296</v>
      </c>
      <c r="E95" s="128">
        <v>1296</v>
      </c>
      <c r="F95" s="125">
        <f t="shared" si="2"/>
        <v>100</v>
      </c>
      <c r="G95" s="125">
        <f t="shared" si="3"/>
        <v>4.26387771520515</v>
      </c>
      <c r="H95" s="120"/>
      <c r="J95" s="80">
        <v>1311</v>
      </c>
      <c r="K95" s="80">
        <v>1260</v>
      </c>
      <c r="M95" s="80">
        <v>51</v>
      </c>
      <c r="S95" s="80">
        <v>195</v>
      </c>
      <c r="T95" s="80">
        <v>56</v>
      </c>
      <c r="U95" s="80">
        <v>200</v>
      </c>
      <c r="V95" s="80">
        <v>51</v>
      </c>
    </row>
    <row r="96" ht="27" customHeight="1" spans="1:22">
      <c r="A96" s="80" t="s">
        <v>260</v>
      </c>
      <c r="B96" s="126" t="s">
        <v>261</v>
      </c>
      <c r="C96" s="124"/>
      <c r="D96" s="128"/>
      <c r="E96" s="128"/>
      <c r="F96" s="125"/>
      <c r="G96" s="125"/>
      <c r="H96" s="120"/>
      <c r="J96" s="80">
        <v>21122</v>
      </c>
      <c r="K96" s="80">
        <v>20622</v>
      </c>
      <c r="M96" s="80">
        <v>0</v>
      </c>
      <c r="P96" s="80">
        <v>500</v>
      </c>
      <c r="V96" s="80">
        <v>0</v>
      </c>
    </row>
    <row r="97" ht="27" customHeight="1" spans="1:22">
      <c r="A97" s="80" t="s">
        <v>262</v>
      </c>
      <c r="B97" s="126" t="s">
        <v>263</v>
      </c>
      <c r="C97" s="124"/>
      <c r="D97" s="128"/>
      <c r="E97" s="128"/>
      <c r="F97" s="125"/>
      <c r="G97" s="125"/>
      <c r="H97" s="120"/>
      <c r="J97" s="80">
        <v>0</v>
      </c>
      <c r="M97" s="80">
        <v>0</v>
      </c>
      <c r="V97" s="80">
        <v>0</v>
      </c>
    </row>
    <row r="98" ht="27" customHeight="1" spans="1:22">
      <c r="A98" s="80" t="s">
        <v>264</v>
      </c>
      <c r="B98" s="126" t="s">
        <v>265</v>
      </c>
      <c r="C98" s="127">
        <v>15579</v>
      </c>
      <c r="D98" s="128">
        <v>15184</v>
      </c>
      <c r="E98" s="128">
        <v>15184</v>
      </c>
      <c r="F98" s="125">
        <f>E98/D98*100</f>
        <v>100</v>
      </c>
      <c r="G98" s="125">
        <f t="shared" si="3"/>
        <v>-2.53546440721484</v>
      </c>
      <c r="H98" s="120"/>
      <c r="J98" s="80">
        <v>5335</v>
      </c>
      <c r="K98" s="80">
        <v>9535</v>
      </c>
      <c r="M98" s="80">
        <v>0</v>
      </c>
      <c r="O98" s="80">
        <v>-4200</v>
      </c>
      <c r="V98" s="80">
        <v>0</v>
      </c>
    </row>
    <row r="99" ht="27" customHeight="1" spans="1:22">
      <c r="A99" s="80" t="s">
        <v>266</v>
      </c>
      <c r="B99" s="126" t="s">
        <v>267</v>
      </c>
      <c r="C99" s="127"/>
      <c r="D99" s="128"/>
      <c r="E99" s="128"/>
      <c r="F99" s="125"/>
      <c r="G99" s="125"/>
      <c r="H99" s="120"/>
      <c r="J99" s="80">
        <v>0</v>
      </c>
      <c r="M99" s="80">
        <v>0</v>
      </c>
      <c r="V99" s="80">
        <v>0</v>
      </c>
    </row>
    <row r="100" ht="27" customHeight="1" spans="1:22">
      <c r="A100" s="80" t="s">
        <v>268</v>
      </c>
      <c r="B100" s="126" t="s">
        <v>269</v>
      </c>
      <c r="C100" s="127">
        <v>1650</v>
      </c>
      <c r="D100" s="128">
        <v>5699</v>
      </c>
      <c r="E100" s="128">
        <v>5699</v>
      </c>
      <c r="F100" s="125">
        <f t="shared" si="2"/>
        <v>100</v>
      </c>
      <c r="G100" s="125">
        <f t="shared" si="3"/>
        <v>245.393939393939</v>
      </c>
      <c r="H100" s="120"/>
      <c r="J100" s="80">
        <v>1107</v>
      </c>
      <c r="K100" s="80">
        <v>1107</v>
      </c>
      <c r="M100" s="80">
        <v>0</v>
      </c>
      <c r="V100" s="80">
        <v>0</v>
      </c>
    </row>
    <row r="101" ht="27" customHeight="1" spans="1:22">
      <c r="A101" s="80" t="s">
        <v>270</v>
      </c>
      <c r="B101" s="126" t="s">
        <v>271</v>
      </c>
      <c r="C101" s="127">
        <v>740</v>
      </c>
      <c r="D101" s="128">
        <v>707</v>
      </c>
      <c r="E101" s="128">
        <v>707</v>
      </c>
      <c r="F101" s="125">
        <f t="shared" si="2"/>
        <v>100</v>
      </c>
      <c r="G101" s="125">
        <f t="shared" si="3"/>
        <v>-4.45945945945946</v>
      </c>
      <c r="H101" s="120"/>
      <c r="J101" s="80">
        <v>781</v>
      </c>
      <c r="K101" s="80">
        <v>781</v>
      </c>
      <c r="M101" s="80">
        <v>0</v>
      </c>
      <c r="V101" s="80">
        <v>0</v>
      </c>
    </row>
    <row r="102" ht="27" customHeight="1" spans="1:22">
      <c r="A102" s="80" t="s">
        <v>272</v>
      </c>
      <c r="B102" s="126" t="s">
        <v>273</v>
      </c>
      <c r="C102" s="127">
        <v>459</v>
      </c>
      <c r="D102" s="128">
        <v>314</v>
      </c>
      <c r="E102" s="128">
        <v>314</v>
      </c>
      <c r="F102" s="125">
        <f t="shared" si="2"/>
        <v>100</v>
      </c>
      <c r="G102" s="125">
        <f t="shared" si="3"/>
        <v>-31.5904139433551</v>
      </c>
      <c r="H102" s="120"/>
      <c r="J102" s="80">
        <v>338</v>
      </c>
      <c r="K102" s="80">
        <v>338</v>
      </c>
      <c r="M102" s="80">
        <v>0</v>
      </c>
      <c r="V102" s="80">
        <v>0</v>
      </c>
    </row>
    <row r="103" ht="27" customHeight="1" spans="1:22">
      <c r="A103" s="80" t="s">
        <v>274</v>
      </c>
      <c r="B103" s="126" t="s">
        <v>275</v>
      </c>
      <c r="C103" s="127">
        <v>742</v>
      </c>
      <c r="D103" s="128">
        <v>1314</v>
      </c>
      <c r="E103" s="128">
        <v>1314</v>
      </c>
      <c r="F103" s="125">
        <f t="shared" si="2"/>
        <v>100</v>
      </c>
      <c r="G103" s="125">
        <f t="shared" si="3"/>
        <v>77.088948787062</v>
      </c>
      <c r="H103" s="120"/>
      <c r="J103" s="80">
        <v>884</v>
      </c>
      <c r="K103" s="80">
        <v>884</v>
      </c>
      <c r="M103" s="80">
        <v>0</v>
      </c>
      <c r="V103" s="80">
        <v>0</v>
      </c>
    </row>
    <row r="104" ht="27" customHeight="1" spans="1:22">
      <c r="A104" s="80" t="s">
        <v>276</v>
      </c>
      <c r="B104" s="126" t="s">
        <v>277</v>
      </c>
      <c r="C104" s="127">
        <v>3210</v>
      </c>
      <c r="D104" s="128">
        <v>1617</v>
      </c>
      <c r="E104" s="128">
        <v>1617</v>
      </c>
      <c r="F104" s="125">
        <f t="shared" si="2"/>
        <v>100</v>
      </c>
      <c r="G104" s="125">
        <f t="shared" si="3"/>
        <v>-49.6261682242991</v>
      </c>
      <c r="H104" s="120"/>
      <c r="J104" s="80">
        <v>2417</v>
      </c>
      <c r="K104" s="80">
        <v>2262</v>
      </c>
      <c r="L104" s="80">
        <v>148</v>
      </c>
      <c r="M104" s="80">
        <v>7</v>
      </c>
      <c r="S104" s="80">
        <v>40</v>
      </c>
      <c r="T104" s="80">
        <v>11</v>
      </c>
      <c r="U104" s="80">
        <v>44</v>
      </c>
      <c r="V104" s="80">
        <v>7</v>
      </c>
    </row>
    <row r="105" ht="27" customHeight="1" spans="1:22">
      <c r="A105" s="80" t="s">
        <v>278</v>
      </c>
      <c r="B105" s="126" t="s">
        <v>279</v>
      </c>
      <c r="C105" s="127">
        <v>1144</v>
      </c>
      <c r="D105" s="128">
        <v>412</v>
      </c>
      <c r="E105" s="128">
        <v>412</v>
      </c>
      <c r="F105" s="125">
        <f t="shared" si="2"/>
        <v>100</v>
      </c>
      <c r="G105" s="125">
        <f t="shared" si="3"/>
        <v>-63.986013986014</v>
      </c>
      <c r="H105" s="120"/>
      <c r="J105" s="80">
        <v>11105</v>
      </c>
      <c r="K105" s="80">
        <v>11105</v>
      </c>
      <c r="M105" s="80">
        <v>0</v>
      </c>
      <c r="V105" s="80">
        <v>0</v>
      </c>
    </row>
    <row r="106" ht="27" customHeight="1" spans="1:22">
      <c r="A106" s="80" t="s">
        <v>280</v>
      </c>
      <c r="B106" s="126" t="s">
        <v>281</v>
      </c>
      <c r="C106" s="127"/>
      <c r="D106" s="132"/>
      <c r="E106" s="132"/>
      <c r="F106" s="125"/>
      <c r="G106" s="125"/>
      <c r="H106" s="120"/>
      <c r="J106" s="80">
        <v>911</v>
      </c>
      <c r="K106" s="80">
        <v>911</v>
      </c>
      <c r="M106" s="80">
        <v>0</v>
      </c>
      <c r="V106" s="80">
        <v>0</v>
      </c>
    </row>
    <row r="107" ht="27" customHeight="1" spans="1:22">
      <c r="A107" s="80" t="s">
        <v>282</v>
      </c>
      <c r="B107" s="126" t="s">
        <v>283</v>
      </c>
      <c r="C107" s="127">
        <v>10598</v>
      </c>
      <c r="D107" s="132">
        <v>10110</v>
      </c>
      <c r="E107" s="132">
        <v>10110</v>
      </c>
      <c r="F107" s="125">
        <f t="shared" si="2"/>
        <v>100</v>
      </c>
      <c r="G107" s="125">
        <f t="shared" si="3"/>
        <v>-4.60464238535573</v>
      </c>
      <c r="H107" s="120"/>
      <c r="J107" s="80">
        <v>100</v>
      </c>
      <c r="K107" s="80">
        <v>100</v>
      </c>
      <c r="M107" s="80">
        <v>0</v>
      </c>
      <c r="V107" s="80">
        <v>0</v>
      </c>
    </row>
    <row r="108" ht="27" customHeight="1" spans="1:22">
      <c r="A108" s="80" t="s">
        <v>284</v>
      </c>
      <c r="B108" s="126" t="s">
        <v>285</v>
      </c>
      <c r="C108" s="127">
        <v>762</v>
      </c>
      <c r="D108" s="128">
        <v>2358</v>
      </c>
      <c r="E108" s="128">
        <v>2358</v>
      </c>
      <c r="F108" s="125">
        <f t="shared" si="2"/>
        <v>100</v>
      </c>
      <c r="G108" s="125">
        <f t="shared" si="3"/>
        <v>209.448818897638</v>
      </c>
      <c r="H108" s="120"/>
      <c r="J108" s="80">
        <v>0</v>
      </c>
      <c r="M108" s="80">
        <v>0</v>
      </c>
      <c r="V108" s="80">
        <v>0</v>
      </c>
    </row>
    <row r="109" ht="27" customHeight="1" spans="1:22">
      <c r="A109" s="80" t="s">
        <v>286</v>
      </c>
      <c r="B109" s="126" t="s">
        <v>287</v>
      </c>
      <c r="C109" s="127">
        <v>602</v>
      </c>
      <c r="D109" s="128">
        <v>760</v>
      </c>
      <c r="E109" s="128">
        <v>760</v>
      </c>
      <c r="F109" s="125">
        <f t="shared" si="2"/>
        <v>100</v>
      </c>
      <c r="G109" s="125">
        <f t="shared" si="3"/>
        <v>26.2458471760797</v>
      </c>
      <c r="H109" s="120"/>
      <c r="J109" s="80">
        <v>329</v>
      </c>
      <c r="K109" s="80">
        <v>329</v>
      </c>
      <c r="M109" s="80">
        <v>0</v>
      </c>
      <c r="V109" s="80">
        <v>0</v>
      </c>
    </row>
    <row r="110" ht="27" customHeight="1" spans="1:22">
      <c r="A110" s="80" t="s">
        <v>288</v>
      </c>
      <c r="B110" s="126" t="s">
        <v>289</v>
      </c>
      <c r="C110" s="127"/>
      <c r="D110" s="128"/>
      <c r="E110" s="128"/>
      <c r="F110" s="125"/>
      <c r="G110" s="125"/>
      <c r="H110" s="120"/>
      <c r="J110" s="80">
        <v>0</v>
      </c>
      <c r="M110" s="80">
        <v>0</v>
      </c>
      <c r="V110" s="80">
        <v>0</v>
      </c>
    </row>
    <row r="111" ht="27" customHeight="1" spans="1:22">
      <c r="A111" s="80" t="s">
        <v>290</v>
      </c>
      <c r="B111" s="126" t="s">
        <v>291</v>
      </c>
      <c r="C111" s="127"/>
      <c r="D111" s="128"/>
      <c r="E111" s="128"/>
      <c r="F111" s="125"/>
      <c r="G111" s="125"/>
      <c r="H111" s="120"/>
      <c r="J111" s="80">
        <v>0</v>
      </c>
      <c r="M111" s="80">
        <v>0</v>
      </c>
      <c r="V111" s="80">
        <v>0</v>
      </c>
    </row>
    <row r="112" ht="27" customHeight="1" spans="2:8">
      <c r="B112" s="126" t="s">
        <v>292</v>
      </c>
      <c r="C112" s="127">
        <v>4827</v>
      </c>
      <c r="D112" s="128">
        <v>7978</v>
      </c>
      <c r="E112" s="128">
        <v>7978</v>
      </c>
      <c r="F112" s="125">
        <f t="shared" si="2"/>
        <v>100</v>
      </c>
      <c r="G112" s="125">
        <f>(E112-C112)/C112*100</f>
        <v>65.278640977833</v>
      </c>
      <c r="H112" s="120"/>
    </row>
    <row r="113" ht="27" customHeight="1" spans="2:8">
      <c r="B113" s="126" t="s">
        <v>293</v>
      </c>
      <c r="C113" s="127">
        <v>1773</v>
      </c>
      <c r="D113" s="128">
        <v>611</v>
      </c>
      <c r="E113" s="128">
        <v>611</v>
      </c>
      <c r="F113" s="125">
        <f t="shared" si="2"/>
        <v>100</v>
      </c>
      <c r="G113" s="125">
        <f>(E113-C113)/C113*100</f>
        <v>-65.5386350817823</v>
      </c>
      <c r="H113" s="120"/>
    </row>
    <row r="114" ht="27" customHeight="1" spans="1:22">
      <c r="A114" s="80" t="s">
        <v>294</v>
      </c>
      <c r="B114" s="126" t="s">
        <v>295</v>
      </c>
      <c r="C114" s="127">
        <v>1897</v>
      </c>
      <c r="D114" s="124">
        <v>248</v>
      </c>
      <c r="E114" s="124">
        <v>248</v>
      </c>
      <c r="F114" s="125">
        <f t="shared" si="2"/>
        <v>100</v>
      </c>
      <c r="G114" s="125">
        <f t="shared" si="3"/>
        <v>-86.9267264101212</v>
      </c>
      <c r="H114" s="120"/>
      <c r="J114" s="80">
        <v>40</v>
      </c>
      <c r="K114" s="80">
        <v>40</v>
      </c>
      <c r="M114" s="80">
        <v>0</v>
      </c>
      <c r="V114" s="80">
        <v>0</v>
      </c>
    </row>
    <row r="115" ht="27" customHeight="1" spans="1:26">
      <c r="A115" s="80" t="s">
        <v>296</v>
      </c>
      <c r="B115" s="123" t="s">
        <v>297</v>
      </c>
      <c r="C115" s="124">
        <f>SUM(C116:C128)</f>
        <v>33663</v>
      </c>
      <c r="D115" s="124">
        <f>SUM(D116:D128)</f>
        <v>27282</v>
      </c>
      <c r="E115" s="124">
        <f>SUM(E116:E128)</f>
        <v>27282</v>
      </c>
      <c r="F115" s="125">
        <f t="shared" si="2"/>
        <v>100</v>
      </c>
      <c r="G115" s="125">
        <f t="shared" si="3"/>
        <v>-18.9555298101773</v>
      </c>
      <c r="H115" s="120"/>
      <c r="J115" s="80">
        <v>18061</v>
      </c>
      <c r="K115" s="80">
        <v>15812</v>
      </c>
      <c r="L115" s="80">
        <v>101</v>
      </c>
      <c r="M115" s="80">
        <v>1282</v>
      </c>
      <c r="N115" s="80">
        <v>0</v>
      </c>
      <c r="O115" s="80">
        <v>0</v>
      </c>
      <c r="P115" s="80">
        <v>866</v>
      </c>
      <c r="S115" s="80">
        <v>4801</v>
      </c>
      <c r="T115" s="80">
        <v>1550</v>
      </c>
      <c r="U115" s="80">
        <v>5069</v>
      </c>
      <c r="V115" s="80">
        <v>1282</v>
      </c>
      <c r="X115" s="80">
        <v>33093</v>
      </c>
      <c r="Y115" s="80">
        <v>1</v>
      </c>
      <c r="Z115" s="80">
        <f>D115-X115</f>
        <v>-5811</v>
      </c>
    </row>
    <row r="116" ht="27" customHeight="1" spans="1:22">
      <c r="A116" s="80" t="s">
        <v>298</v>
      </c>
      <c r="B116" s="126" t="s">
        <v>299</v>
      </c>
      <c r="C116" s="127">
        <v>744</v>
      </c>
      <c r="D116" s="128">
        <v>326</v>
      </c>
      <c r="E116" s="128">
        <v>326</v>
      </c>
      <c r="F116" s="125">
        <f t="shared" si="2"/>
        <v>100</v>
      </c>
      <c r="G116" s="125">
        <f t="shared" si="3"/>
        <v>-56.1827956989247</v>
      </c>
      <c r="H116" s="120"/>
      <c r="J116" s="80">
        <v>195</v>
      </c>
      <c r="K116" s="80">
        <v>198</v>
      </c>
      <c r="M116" s="80">
        <v>-3</v>
      </c>
      <c r="S116" s="80">
        <v>110</v>
      </c>
      <c r="T116" s="80">
        <v>34</v>
      </c>
      <c r="U116" s="80">
        <v>147</v>
      </c>
      <c r="V116" s="80">
        <v>-3</v>
      </c>
    </row>
    <row r="117" ht="27" customHeight="1" spans="1:22">
      <c r="A117" s="80" t="s">
        <v>300</v>
      </c>
      <c r="B117" s="126" t="s">
        <v>301</v>
      </c>
      <c r="C117" s="127">
        <v>13695</v>
      </c>
      <c r="D117" s="128">
        <v>11182</v>
      </c>
      <c r="E117" s="128">
        <v>11182</v>
      </c>
      <c r="F117" s="125">
        <f t="shared" si="2"/>
        <v>100</v>
      </c>
      <c r="G117" s="125">
        <f t="shared" si="3"/>
        <v>-18.3497626871121</v>
      </c>
      <c r="H117" s="120"/>
      <c r="J117" s="80">
        <v>4531</v>
      </c>
      <c r="K117" s="80">
        <v>2949</v>
      </c>
      <c r="M117" s="80">
        <v>716</v>
      </c>
      <c r="P117" s="80">
        <v>866</v>
      </c>
      <c r="S117" s="80">
        <v>1690</v>
      </c>
      <c r="T117" s="80">
        <v>608</v>
      </c>
      <c r="U117" s="80">
        <v>1582</v>
      </c>
      <c r="V117" s="80">
        <v>716</v>
      </c>
    </row>
    <row r="118" ht="27" customHeight="1" spans="1:22">
      <c r="A118" s="80" t="s">
        <v>302</v>
      </c>
      <c r="B118" s="126" t="s">
        <v>303</v>
      </c>
      <c r="C118" s="127">
        <v>5680</v>
      </c>
      <c r="D118" s="128">
        <v>3667</v>
      </c>
      <c r="E118" s="128">
        <v>3667</v>
      </c>
      <c r="F118" s="125">
        <f t="shared" si="2"/>
        <v>100</v>
      </c>
      <c r="G118" s="125">
        <f t="shared" si="3"/>
        <v>-35.4401408450704</v>
      </c>
      <c r="H118" s="120"/>
      <c r="J118" s="80">
        <v>3023</v>
      </c>
      <c r="K118" s="80">
        <v>2686</v>
      </c>
      <c r="M118" s="80">
        <v>337</v>
      </c>
      <c r="S118" s="80">
        <v>1822</v>
      </c>
      <c r="T118" s="80">
        <v>602</v>
      </c>
      <c r="U118" s="80">
        <v>2087</v>
      </c>
      <c r="V118" s="80">
        <v>337</v>
      </c>
    </row>
    <row r="119" ht="27" customHeight="1" spans="1:22">
      <c r="A119" s="80" t="s">
        <v>304</v>
      </c>
      <c r="B119" s="126" t="s">
        <v>305</v>
      </c>
      <c r="C119" s="127">
        <v>5274</v>
      </c>
      <c r="D119" s="128">
        <v>3476</v>
      </c>
      <c r="E119" s="128">
        <v>3476</v>
      </c>
      <c r="F119" s="125">
        <f t="shared" si="2"/>
        <v>100</v>
      </c>
      <c r="G119" s="125">
        <f t="shared" si="3"/>
        <v>-34.0917709518392</v>
      </c>
      <c r="H119" s="120"/>
      <c r="J119" s="80">
        <v>2217</v>
      </c>
      <c r="K119" s="80">
        <v>2107</v>
      </c>
      <c r="L119" s="80">
        <v>85</v>
      </c>
      <c r="M119" s="80">
        <v>25</v>
      </c>
      <c r="S119" s="80">
        <v>529</v>
      </c>
      <c r="T119" s="80">
        <v>136</v>
      </c>
      <c r="U119" s="80">
        <v>640</v>
      </c>
      <c r="V119" s="80">
        <v>25</v>
      </c>
    </row>
    <row r="120" ht="27" customHeight="1" spans="1:22">
      <c r="A120" s="80" t="s">
        <v>306</v>
      </c>
      <c r="B120" s="126" t="s">
        <v>307</v>
      </c>
      <c r="C120" s="127"/>
      <c r="D120" s="128"/>
      <c r="E120" s="128"/>
      <c r="F120" s="125"/>
      <c r="G120" s="125"/>
      <c r="H120" s="120"/>
      <c r="J120" s="80">
        <v>6170</v>
      </c>
      <c r="K120" s="80">
        <v>6170</v>
      </c>
      <c r="M120" s="80">
        <v>0</v>
      </c>
      <c r="V120" s="80">
        <v>0</v>
      </c>
    </row>
    <row r="121" ht="27" customHeight="1" spans="1:22">
      <c r="A121" s="80" t="s">
        <v>308</v>
      </c>
      <c r="B121" s="126" t="s">
        <v>309</v>
      </c>
      <c r="C121" s="127">
        <v>7</v>
      </c>
      <c r="D121" s="128"/>
      <c r="E121" s="128"/>
      <c r="F121" s="125"/>
      <c r="G121" s="125">
        <f t="shared" si="3"/>
        <v>-100</v>
      </c>
      <c r="H121" s="120"/>
      <c r="J121" s="80">
        <v>5</v>
      </c>
      <c r="K121" s="80">
        <v>5</v>
      </c>
      <c r="M121" s="80">
        <v>0</v>
      </c>
      <c r="V121" s="80">
        <v>0</v>
      </c>
    </row>
    <row r="122" ht="27" customHeight="1" spans="1:22">
      <c r="A122" s="80" t="s">
        <v>310</v>
      </c>
      <c r="B122" s="126" t="s">
        <v>311</v>
      </c>
      <c r="C122" s="127">
        <v>899</v>
      </c>
      <c r="D122" s="128">
        <v>319</v>
      </c>
      <c r="E122" s="128">
        <v>319</v>
      </c>
      <c r="F122" s="125">
        <f t="shared" si="2"/>
        <v>100</v>
      </c>
      <c r="G122" s="125">
        <f t="shared" si="3"/>
        <v>-64.5161290322581</v>
      </c>
      <c r="H122" s="120"/>
      <c r="J122" s="80">
        <v>1228</v>
      </c>
      <c r="K122" s="80">
        <v>1005</v>
      </c>
      <c r="L122" s="80">
        <v>16</v>
      </c>
      <c r="M122" s="80">
        <v>207</v>
      </c>
      <c r="S122" s="80">
        <v>650</v>
      </c>
      <c r="T122" s="80">
        <v>170</v>
      </c>
      <c r="U122" s="80">
        <v>613</v>
      </c>
      <c r="V122" s="80">
        <v>207</v>
      </c>
    </row>
    <row r="123" ht="27" customHeight="1" spans="1:22">
      <c r="A123" s="80" t="s">
        <v>312</v>
      </c>
      <c r="B123" s="126" t="s">
        <v>313</v>
      </c>
      <c r="C123" s="127">
        <v>217</v>
      </c>
      <c r="D123" s="128">
        <v>227</v>
      </c>
      <c r="E123" s="128">
        <v>227</v>
      </c>
      <c r="F123" s="125">
        <f t="shared" si="2"/>
        <v>100</v>
      </c>
      <c r="G123" s="125">
        <f t="shared" si="3"/>
        <v>4.60829493087558</v>
      </c>
      <c r="H123" s="120"/>
      <c r="J123" s="80">
        <v>692</v>
      </c>
      <c r="K123" s="80">
        <v>692</v>
      </c>
      <c r="M123" s="80">
        <v>0</v>
      </c>
      <c r="V123" s="80">
        <v>0</v>
      </c>
    </row>
    <row r="124" ht="27" customHeight="1" spans="2:8">
      <c r="B124" s="126" t="s">
        <v>314</v>
      </c>
      <c r="C124" s="127">
        <v>4523</v>
      </c>
      <c r="D124" s="128">
        <v>4444</v>
      </c>
      <c r="E124" s="128">
        <v>4444</v>
      </c>
      <c r="F124" s="125">
        <f t="shared" si="2"/>
        <v>100</v>
      </c>
      <c r="G124" s="125">
        <f t="shared" si="3"/>
        <v>-1.74662834401946</v>
      </c>
      <c r="H124" s="120"/>
    </row>
    <row r="125" ht="27" customHeight="1" spans="2:8">
      <c r="B125" s="126" t="s">
        <v>315</v>
      </c>
      <c r="C125" s="127">
        <v>503</v>
      </c>
      <c r="D125" s="128">
        <v>450</v>
      </c>
      <c r="E125" s="128">
        <v>450</v>
      </c>
      <c r="F125" s="125">
        <f t="shared" si="2"/>
        <v>100</v>
      </c>
      <c r="G125" s="125">
        <f t="shared" si="3"/>
        <v>-10.5367793240557</v>
      </c>
      <c r="H125" s="120"/>
    </row>
    <row r="126" ht="27" customHeight="1" spans="2:8">
      <c r="B126" s="126" t="s">
        <v>316</v>
      </c>
      <c r="C126" s="127">
        <v>2082</v>
      </c>
      <c r="D126" s="128">
        <v>3084</v>
      </c>
      <c r="E126" s="128">
        <v>3084</v>
      </c>
      <c r="F126" s="125">
        <f t="shared" si="2"/>
        <v>100</v>
      </c>
      <c r="G126" s="125">
        <f t="shared" si="3"/>
        <v>48.1268011527378</v>
      </c>
      <c r="H126" s="120"/>
    </row>
    <row r="127" ht="27" customHeight="1" spans="2:8">
      <c r="B127" s="126" t="s">
        <v>317</v>
      </c>
      <c r="C127" s="127">
        <v>31</v>
      </c>
      <c r="D127" s="128">
        <v>33</v>
      </c>
      <c r="E127" s="128">
        <v>33</v>
      </c>
      <c r="F127" s="125">
        <f t="shared" si="2"/>
        <v>100</v>
      </c>
      <c r="G127" s="125">
        <f t="shared" si="3"/>
        <v>6.45161290322581</v>
      </c>
      <c r="H127" s="120"/>
    </row>
    <row r="128" ht="27" customHeight="1" spans="1:22">
      <c r="A128" s="80" t="s">
        <v>318</v>
      </c>
      <c r="B128" s="126" t="s">
        <v>319</v>
      </c>
      <c r="C128" s="127">
        <v>8</v>
      </c>
      <c r="D128" s="124">
        <v>74</v>
      </c>
      <c r="E128" s="124">
        <v>74</v>
      </c>
      <c r="F128" s="125">
        <f t="shared" si="2"/>
        <v>100</v>
      </c>
      <c r="G128" s="125">
        <f t="shared" si="3"/>
        <v>825</v>
      </c>
      <c r="H128" s="120"/>
      <c r="J128" s="80">
        <v>0</v>
      </c>
      <c r="M128" s="80">
        <v>0</v>
      </c>
      <c r="V128" s="80">
        <v>0</v>
      </c>
    </row>
    <row r="129" ht="27" customHeight="1" spans="1:26">
      <c r="A129" s="80" t="s">
        <v>320</v>
      </c>
      <c r="B129" s="123" t="s">
        <v>321</v>
      </c>
      <c r="C129" s="124">
        <f>SUM(C130:C144)</f>
        <v>18173</v>
      </c>
      <c r="D129" s="124">
        <f>SUM(D130:D144)</f>
        <v>26292</v>
      </c>
      <c r="E129" s="124">
        <f>SUM(E130:E144)</f>
        <v>26292</v>
      </c>
      <c r="F129" s="125">
        <f t="shared" si="2"/>
        <v>100</v>
      </c>
      <c r="G129" s="125">
        <f t="shared" si="3"/>
        <v>44.6761679414516</v>
      </c>
      <c r="H129" s="120"/>
      <c r="J129" s="80">
        <v>9938</v>
      </c>
      <c r="K129" s="80">
        <v>9538</v>
      </c>
      <c r="L129" s="80">
        <v>400</v>
      </c>
      <c r="M129" s="80">
        <v>0</v>
      </c>
      <c r="N129" s="80">
        <v>0</v>
      </c>
      <c r="O129" s="80">
        <v>0</v>
      </c>
      <c r="P129" s="80">
        <v>0</v>
      </c>
      <c r="S129" s="80">
        <v>0</v>
      </c>
      <c r="T129" s="80">
        <v>0</v>
      </c>
      <c r="U129" s="80">
        <v>0</v>
      </c>
      <c r="V129" s="80">
        <v>0</v>
      </c>
      <c r="X129" s="80">
        <v>17727</v>
      </c>
      <c r="Y129" s="80">
        <v>1</v>
      </c>
      <c r="Z129" s="80">
        <f>D129-X129</f>
        <v>8565</v>
      </c>
    </row>
    <row r="130" ht="27" customHeight="1" spans="1:22">
      <c r="A130" s="80" t="s">
        <v>322</v>
      </c>
      <c r="B130" s="126" t="s">
        <v>323</v>
      </c>
      <c r="C130" s="127"/>
      <c r="D130" s="128">
        <v>1720</v>
      </c>
      <c r="E130" s="128">
        <v>1720</v>
      </c>
      <c r="F130" s="125">
        <f t="shared" si="2"/>
        <v>100</v>
      </c>
      <c r="G130" s="125"/>
      <c r="H130" s="120"/>
      <c r="J130" s="80">
        <v>187</v>
      </c>
      <c r="K130" s="80">
        <v>187</v>
      </c>
      <c r="M130" s="80">
        <v>0</v>
      </c>
      <c r="V130" s="80">
        <v>0</v>
      </c>
    </row>
    <row r="131" ht="27" customHeight="1" spans="1:22">
      <c r="A131" s="80" t="s">
        <v>324</v>
      </c>
      <c r="B131" s="126" t="s">
        <v>325</v>
      </c>
      <c r="C131" s="127">
        <v>25</v>
      </c>
      <c r="D131" s="128">
        <v>10</v>
      </c>
      <c r="E131" s="128">
        <v>10</v>
      </c>
      <c r="F131" s="125">
        <f t="shared" si="2"/>
        <v>100</v>
      </c>
      <c r="G131" s="125">
        <f t="shared" si="3"/>
        <v>-60</v>
      </c>
      <c r="H131" s="120"/>
      <c r="J131" s="80">
        <v>10</v>
      </c>
      <c r="K131" s="80">
        <v>10</v>
      </c>
      <c r="M131" s="80">
        <v>0</v>
      </c>
      <c r="V131" s="80">
        <v>0</v>
      </c>
    </row>
    <row r="132" ht="27" customHeight="1" spans="1:22">
      <c r="A132" s="80" t="s">
        <v>326</v>
      </c>
      <c r="B132" s="126" t="s">
        <v>327</v>
      </c>
      <c r="C132" s="127">
        <v>10307</v>
      </c>
      <c r="D132" s="128">
        <v>8091</v>
      </c>
      <c r="E132" s="128">
        <v>8091</v>
      </c>
      <c r="F132" s="125">
        <f t="shared" si="2"/>
        <v>100</v>
      </c>
      <c r="G132" s="125">
        <f t="shared" si="3"/>
        <v>-21.4999514892791</v>
      </c>
      <c r="H132" s="120"/>
      <c r="J132" s="80">
        <v>939</v>
      </c>
      <c r="K132" s="80">
        <v>939</v>
      </c>
      <c r="M132" s="80">
        <v>0</v>
      </c>
      <c r="V132" s="80">
        <v>0</v>
      </c>
    </row>
    <row r="133" ht="27" customHeight="1" spans="1:22">
      <c r="A133" s="80" t="s">
        <v>328</v>
      </c>
      <c r="B133" s="126" t="s">
        <v>329</v>
      </c>
      <c r="C133" s="127">
        <v>180</v>
      </c>
      <c r="D133" s="128"/>
      <c r="E133" s="128"/>
      <c r="F133" s="125"/>
      <c r="G133" s="125">
        <f t="shared" si="3"/>
        <v>-100</v>
      </c>
      <c r="H133" s="120"/>
      <c r="J133" s="80">
        <v>1045</v>
      </c>
      <c r="K133" s="80">
        <v>1045</v>
      </c>
      <c r="M133" s="80">
        <v>0</v>
      </c>
      <c r="V133" s="80">
        <v>0</v>
      </c>
    </row>
    <row r="134" ht="27" customHeight="1" spans="1:22">
      <c r="A134" s="80" t="s">
        <v>330</v>
      </c>
      <c r="B134" s="126" t="s">
        <v>331</v>
      </c>
      <c r="C134" s="127">
        <v>1218</v>
      </c>
      <c r="D134" s="128">
        <v>8</v>
      </c>
      <c r="E134" s="128">
        <v>8</v>
      </c>
      <c r="F134" s="125">
        <f t="shared" si="2"/>
        <v>100</v>
      </c>
      <c r="G134" s="125">
        <f t="shared" si="3"/>
        <v>-99.3431855500821</v>
      </c>
      <c r="H134" s="120"/>
      <c r="J134" s="80">
        <v>660</v>
      </c>
      <c r="K134" s="80">
        <v>660</v>
      </c>
      <c r="M134" s="80">
        <v>0</v>
      </c>
      <c r="V134" s="80">
        <v>0</v>
      </c>
    </row>
    <row r="135" ht="27" customHeight="1" spans="1:22">
      <c r="A135" s="80" t="s">
        <v>332</v>
      </c>
      <c r="B135" s="126" t="s">
        <v>333</v>
      </c>
      <c r="C135" s="127">
        <v>6120</v>
      </c>
      <c r="D135" s="128">
        <v>4759</v>
      </c>
      <c r="E135" s="128">
        <v>4759</v>
      </c>
      <c r="F135" s="125">
        <f t="shared" si="2"/>
        <v>100</v>
      </c>
      <c r="G135" s="125">
        <f t="shared" si="3"/>
        <v>-22.2385620915033</v>
      </c>
      <c r="H135" s="120"/>
      <c r="J135" s="80">
        <v>6467</v>
      </c>
      <c r="K135" s="80">
        <v>6067</v>
      </c>
      <c r="L135" s="80">
        <v>400</v>
      </c>
      <c r="M135" s="80">
        <v>0</v>
      </c>
      <c r="V135" s="80">
        <v>0</v>
      </c>
    </row>
    <row r="136" ht="27" customHeight="1" spans="1:22">
      <c r="A136" s="80" t="s">
        <v>334</v>
      </c>
      <c r="B136" s="126" t="s">
        <v>335</v>
      </c>
      <c r="C136" s="127"/>
      <c r="D136" s="128"/>
      <c r="E136" s="128"/>
      <c r="F136" s="125"/>
      <c r="G136" s="125"/>
      <c r="H136" s="120"/>
      <c r="J136" s="80">
        <v>0</v>
      </c>
      <c r="M136" s="80">
        <v>0</v>
      </c>
      <c r="V136" s="80">
        <v>0</v>
      </c>
    </row>
    <row r="137" ht="27" customHeight="1" spans="1:22">
      <c r="A137" s="80" t="s">
        <v>336</v>
      </c>
      <c r="B137" s="126" t="s">
        <v>337</v>
      </c>
      <c r="C137" s="127">
        <v>174</v>
      </c>
      <c r="D137" s="128">
        <v>763</v>
      </c>
      <c r="E137" s="128">
        <v>763</v>
      </c>
      <c r="F137" s="125">
        <f t="shared" ref="F137:F190" si="4">E137/D137*100</f>
        <v>100</v>
      </c>
      <c r="G137" s="125">
        <f>(E137-C137)/C137*100</f>
        <v>338.505747126437</v>
      </c>
      <c r="H137" s="120"/>
      <c r="J137" s="80">
        <v>0</v>
      </c>
      <c r="M137" s="80">
        <v>0</v>
      </c>
      <c r="V137" s="80">
        <v>0</v>
      </c>
    </row>
    <row r="138" ht="27" customHeight="1" spans="1:22">
      <c r="A138" s="80" t="s">
        <v>338</v>
      </c>
      <c r="B138" s="126" t="s">
        <v>339</v>
      </c>
      <c r="C138" s="127"/>
      <c r="D138" s="128"/>
      <c r="E138" s="128"/>
      <c r="F138" s="125"/>
      <c r="G138" s="125"/>
      <c r="H138" s="120"/>
      <c r="J138" s="80">
        <v>0</v>
      </c>
      <c r="M138" s="80">
        <v>0</v>
      </c>
      <c r="V138" s="80">
        <v>0</v>
      </c>
    </row>
    <row r="139" ht="27" customHeight="1" spans="1:22">
      <c r="A139" s="80" t="s">
        <v>340</v>
      </c>
      <c r="B139" s="126" t="s">
        <v>341</v>
      </c>
      <c r="C139" s="127">
        <v>5</v>
      </c>
      <c r="D139" s="128">
        <v>12</v>
      </c>
      <c r="E139" s="128">
        <v>12</v>
      </c>
      <c r="F139" s="125">
        <f t="shared" si="4"/>
        <v>100</v>
      </c>
      <c r="G139" s="125">
        <f t="shared" ref="G139:G190" si="5">(E139-C139)/C139*100</f>
        <v>140</v>
      </c>
      <c r="H139" s="120"/>
      <c r="J139" s="80">
        <v>605</v>
      </c>
      <c r="K139" s="80">
        <v>605</v>
      </c>
      <c r="M139" s="80">
        <v>0</v>
      </c>
      <c r="V139" s="80">
        <v>0</v>
      </c>
    </row>
    <row r="140" ht="27" customHeight="1" spans="1:22">
      <c r="A140" s="80" t="s">
        <v>342</v>
      </c>
      <c r="B140" s="126" t="s">
        <v>343</v>
      </c>
      <c r="C140" s="127">
        <v>10</v>
      </c>
      <c r="D140" s="124"/>
      <c r="E140" s="124"/>
      <c r="F140" s="125"/>
      <c r="G140" s="125">
        <f t="shared" si="5"/>
        <v>-100</v>
      </c>
      <c r="H140" s="120"/>
      <c r="J140" s="80">
        <v>25</v>
      </c>
      <c r="K140" s="80">
        <v>25</v>
      </c>
      <c r="M140" s="80">
        <v>0</v>
      </c>
      <c r="V140" s="80">
        <v>0</v>
      </c>
    </row>
    <row r="141" ht="27" customHeight="1" spans="1:22">
      <c r="A141" s="80" t="s">
        <v>344</v>
      </c>
      <c r="B141" s="126" t="s">
        <v>345</v>
      </c>
      <c r="C141" s="127">
        <v>134</v>
      </c>
      <c r="D141" s="124"/>
      <c r="E141" s="124"/>
      <c r="F141" s="125"/>
      <c r="G141" s="125">
        <f t="shared" si="5"/>
        <v>-100</v>
      </c>
      <c r="H141" s="120"/>
      <c r="J141" s="80">
        <v>0</v>
      </c>
      <c r="M141" s="80">
        <v>0</v>
      </c>
      <c r="V141" s="80">
        <v>0</v>
      </c>
    </row>
    <row r="142" ht="27" customHeight="1" spans="1:22">
      <c r="A142" s="80" t="s">
        <v>346</v>
      </c>
      <c r="B142" s="126" t="s">
        <v>347</v>
      </c>
      <c r="C142" s="127"/>
      <c r="D142" s="124"/>
      <c r="E142" s="124"/>
      <c r="F142" s="125"/>
      <c r="G142" s="125"/>
      <c r="H142" s="120"/>
      <c r="J142" s="80">
        <v>0</v>
      </c>
      <c r="M142" s="80">
        <v>0</v>
      </c>
      <c r="V142" s="80">
        <v>0</v>
      </c>
    </row>
    <row r="143" ht="27" customHeight="1" spans="1:22">
      <c r="A143" s="80" t="s">
        <v>348</v>
      </c>
      <c r="B143" s="126" t="s">
        <v>349</v>
      </c>
      <c r="C143" s="127"/>
      <c r="D143" s="124"/>
      <c r="E143" s="124"/>
      <c r="F143" s="125"/>
      <c r="G143" s="125"/>
      <c r="H143" s="120"/>
      <c r="J143" s="80">
        <v>0</v>
      </c>
      <c r="M143" s="80">
        <v>0</v>
      </c>
      <c r="V143" s="80">
        <v>0</v>
      </c>
    </row>
    <row r="144" ht="27" customHeight="1" spans="1:22">
      <c r="A144" s="80" t="s">
        <v>350</v>
      </c>
      <c r="B144" s="126" t="s">
        <v>351</v>
      </c>
      <c r="C144" s="127"/>
      <c r="D144" s="124">
        <v>10929</v>
      </c>
      <c r="E144" s="124">
        <v>10929</v>
      </c>
      <c r="F144" s="125">
        <f>E144/D144*100</f>
        <v>100</v>
      </c>
      <c r="G144" s="125"/>
      <c r="H144" s="120"/>
      <c r="J144" s="80">
        <v>0</v>
      </c>
      <c r="M144" s="80">
        <v>0</v>
      </c>
      <c r="V144" s="80">
        <v>0</v>
      </c>
    </row>
    <row r="145" ht="27" customHeight="1" spans="1:26">
      <c r="A145" s="80" t="s">
        <v>352</v>
      </c>
      <c r="B145" s="123" t="s">
        <v>353</v>
      </c>
      <c r="C145" s="124">
        <f>SUM(C146:C151)</f>
        <v>46139</v>
      </c>
      <c r="D145" s="124">
        <f>SUM(D146:D151)</f>
        <v>48085</v>
      </c>
      <c r="E145" s="124">
        <f>SUM(E146:E151)</f>
        <v>46322</v>
      </c>
      <c r="F145" s="125">
        <f t="shared" si="4"/>
        <v>96.3335759592388</v>
      </c>
      <c r="G145" s="125">
        <f t="shared" si="5"/>
        <v>0.396627581872169</v>
      </c>
      <c r="H145" s="120"/>
      <c r="J145" s="80">
        <v>38866</v>
      </c>
      <c r="K145" s="80">
        <v>37346</v>
      </c>
      <c r="L145" s="80">
        <v>0</v>
      </c>
      <c r="M145" s="80">
        <v>220</v>
      </c>
      <c r="N145" s="80">
        <v>0</v>
      </c>
      <c r="O145" s="80">
        <v>0</v>
      </c>
      <c r="P145" s="80">
        <v>1300</v>
      </c>
      <c r="S145" s="80">
        <v>1052</v>
      </c>
      <c r="T145" s="80">
        <v>280</v>
      </c>
      <c r="U145" s="80">
        <v>1112</v>
      </c>
      <c r="V145" s="80">
        <v>220</v>
      </c>
      <c r="X145" s="80">
        <v>38146</v>
      </c>
      <c r="Y145" s="80">
        <v>1</v>
      </c>
      <c r="Z145" s="80">
        <f>D145-X145</f>
        <v>9939</v>
      </c>
    </row>
    <row r="146" ht="27" customHeight="1" spans="1:22">
      <c r="A146" s="80" t="s">
        <v>354</v>
      </c>
      <c r="B146" s="126" t="s">
        <v>355</v>
      </c>
      <c r="C146" s="127">
        <v>3348</v>
      </c>
      <c r="D146" s="128">
        <v>2431</v>
      </c>
      <c r="E146" s="128">
        <v>2431</v>
      </c>
      <c r="F146" s="125">
        <f t="shared" si="4"/>
        <v>100</v>
      </c>
      <c r="G146" s="125">
        <f t="shared" si="5"/>
        <v>-27.389486260454</v>
      </c>
      <c r="H146" s="120"/>
      <c r="J146" s="80">
        <v>1536</v>
      </c>
      <c r="K146" s="80">
        <v>1316</v>
      </c>
      <c r="M146" s="80">
        <v>220</v>
      </c>
      <c r="S146" s="80">
        <v>1052</v>
      </c>
      <c r="T146" s="80">
        <v>280</v>
      </c>
      <c r="U146" s="80">
        <v>1112</v>
      </c>
      <c r="V146" s="80">
        <v>220</v>
      </c>
    </row>
    <row r="147" ht="27" customHeight="1" spans="1:22">
      <c r="A147" s="80" t="s">
        <v>356</v>
      </c>
      <c r="B147" s="126" t="s">
        <v>357</v>
      </c>
      <c r="C147" s="127">
        <v>92</v>
      </c>
      <c r="D147" s="128">
        <v>118</v>
      </c>
      <c r="E147" s="128">
        <v>118</v>
      </c>
      <c r="F147" s="125">
        <f t="shared" si="4"/>
        <v>100</v>
      </c>
      <c r="G147" s="125">
        <f t="shared" si="5"/>
        <v>28.2608695652174</v>
      </c>
      <c r="H147" s="120"/>
      <c r="J147" s="80">
        <v>90</v>
      </c>
      <c r="K147" s="80">
        <v>90</v>
      </c>
      <c r="M147" s="80">
        <v>0</v>
      </c>
      <c r="V147" s="80">
        <v>0</v>
      </c>
    </row>
    <row r="148" ht="27" customHeight="1" spans="1:22">
      <c r="A148" s="80" t="s">
        <v>358</v>
      </c>
      <c r="B148" s="126" t="s">
        <v>359</v>
      </c>
      <c r="C148" s="127">
        <v>14875</v>
      </c>
      <c r="D148" s="128">
        <v>23282</v>
      </c>
      <c r="E148" s="128">
        <v>23282</v>
      </c>
      <c r="F148" s="125">
        <f t="shared" si="4"/>
        <v>100</v>
      </c>
      <c r="G148" s="125">
        <f t="shared" si="5"/>
        <v>56.5176470588235</v>
      </c>
      <c r="H148" s="120"/>
      <c r="J148" s="80">
        <v>8688</v>
      </c>
      <c r="K148" s="80">
        <v>7688</v>
      </c>
      <c r="M148" s="80">
        <v>0</v>
      </c>
      <c r="P148" s="80">
        <v>1000</v>
      </c>
      <c r="V148" s="80">
        <v>0</v>
      </c>
    </row>
    <row r="149" ht="27" customHeight="1" spans="1:22">
      <c r="A149" s="80" t="s">
        <v>360</v>
      </c>
      <c r="B149" s="126" t="s">
        <v>361</v>
      </c>
      <c r="C149" s="127">
        <v>1203</v>
      </c>
      <c r="D149" s="128">
        <v>1900</v>
      </c>
      <c r="E149" s="128">
        <v>1900</v>
      </c>
      <c r="F149" s="125">
        <f t="shared" si="4"/>
        <v>100</v>
      </c>
      <c r="G149" s="125">
        <f t="shared" si="5"/>
        <v>57.9384871155445</v>
      </c>
      <c r="H149" s="120"/>
      <c r="J149" s="80">
        <v>1186</v>
      </c>
      <c r="K149" s="80">
        <v>886</v>
      </c>
      <c r="M149" s="80">
        <v>0</v>
      </c>
      <c r="P149" s="80">
        <v>300</v>
      </c>
      <c r="V149" s="80">
        <v>0</v>
      </c>
    </row>
    <row r="150" ht="27" customHeight="1" spans="1:22">
      <c r="A150" s="80" t="s">
        <v>362</v>
      </c>
      <c r="B150" s="126" t="s">
        <v>363</v>
      </c>
      <c r="C150" s="127"/>
      <c r="D150" s="128"/>
      <c r="E150" s="128"/>
      <c r="F150" s="125"/>
      <c r="G150" s="125"/>
      <c r="H150" s="120"/>
      <c r="J150" s="80">
        <v>0</v>
      </c>
      <c r="M150" s="80">
        <v>0</v>
      </c>
      <c r="V150" s="80">
        <v>0</v>
      </c>
    </row>
    <row r="151" ht="27" customHeight="1" spans="1:22">
      <c r="A151" s="80" t="s">
        <v>364</v>
      </c>
      <c r="B151" s="126" t="s">
        <v>365</v>
      </c>
      <c r="C151" s="127">
        <v>26621</v>
      </c>
      <c r="D151" s="128">
        <v>20354</v>
      </c>
      <c r="E151" s="128">
        <v>18591</v>
      </c>
      <c r="F151" s="125">
        <f t="shared" si="4"/>
        <v>91.3383118797288</v>
      </c>
      <c r="G151" s="125">
        <f t="shared" si="5"/>
        <v>-30.164156117351</v>
      </c>
      <c r="H151" s="120"/>
      <c r="J151" s="80">
        <v>27366</v>
      </c>
      <c r="K151" s="80">
        <v>27366</v>
      </c>
      <c r="M151" s="80">
        <v>0</v>
      </c>
      <c r="V151" s="80">
        <v>0</v>
      </c>
    </row>
    <row r="152" ht="27" customHeight="1" spans="1:26">
      <c r="A152" s="80" t="s">
        <v>366</v>
      </c>
      <c r="B152" s="123" t="s">
        <v>367</v>
      </c>
      <c r="C152" s="124">
        <f>SUM(C153:C162)</f>
        <v>96209</v>
      </c>
      <c r="D152" s="124">
        <f>SUM(D153:D162)</f>
        <v>107538</v>
      </c>
      <c r="E152" s="124">
        <f>SUM(E153:E162)</f>
        <v>107538</v>
      </c>
      <c r="F152" s="125">
        <f t="shared" si="4"/>
        <v>100</v>
      </c>
      <c r="G152" s="125">
        <f t="shared" si="5"/>
        <v>11.7754056273322</v>
      </c>
      <c r="H152" s="120"/>
      <c r="J152" s="80">
        <v>76913</v>
      </c>
      <c r="K152" s="80">
        <v>63950</v>
      </c>
      <c r="L152" s="80">
        <v>7094</v>
      </c>
      <c r="M152" s="80">
        <v>869</v>
      </c>
      <c r="N152" s="80">
        <v>0</v>
      </c>
      <c r="O152" s="80">
        <v>0</v>
      </c>
      <c r="P152" s="80">
        <v>5000</v>
      </c>
      <c r="S152" s="80">
        <v>5132</v>
      </c>
      <c r="T152" s="80">
        <v>1485</v>
      </c>
      <c r="U152" s="80">
        <v>5748</v>
      </c>
      <c r="V152" s="80">
        <v>869</v>
      </c>
      <c r="X152" s="80">
        <v>95352</v>
      </c>
      <c r="Y152" s="80">
        <v>1</v>
      </c>
      <c r="Z152" s="80">
        <f>D152-X152</f>
        <v>12186</v>
      </c>
    </row>
    <row r="153" ht="27" customHeight="1" spans="1:22">
      <c r="A153" s="80" t="s">
        <v>368</v>
      </c>
      <c r="B153" s="126" t="s">
        <v>369</v>
      </c>
      <c r="C153" s="127">
        <v>17845</v>
      </c>
      <c r="D153" s="128">
        <v>15563</v>
      </c>
      <c r="E153" s="128">
        <v>15563</v>
      </c>
      <c r="F153" s="125">
        <f t="shared" si="4"/>
        <v>100</v>
      </c>
      <c r="G153" s="125">
        <f t="shared" si="5"/>
        <v>-12.787895769123</v>
      </c>
      <c r="H153" s="120"/>
      <c r="J153" s="80">
        <v>14548</v>
      </c>
      <c r="K153" s="80">
        <v>10841</v>
      </c>
      <c r="L153" s="80">
        <v>1688</v>
      </c>
      <c r="M153" s="80">
        <v>519</v>
      </c>
      <c r="P153" s="80">
        <v>1500</v>
      </c>
      <c r="S153" s="80">
        <v>2289</v>
      </c>
      <c r="T153" s="80">
        <v>653</v>
      </c>
      <c r="U153" s="80">
        <v>2423</v>
      </c>
      <c r="V153" s="80">
        <v>519</v>
      </c>
    </row>
    <row r="154" ht="27" customHeight="1" spans="1:22">
      <c r="A154" s="80" t="s">
        <v>370</v>
      </c>
      <c r="B154" s="126" t="s">
        <v>371</v>
      </c>
      <c r="C154" s="127">
        <v>10052</v>
      </c>
      <c r="D154" s="128">
        <v>14935</v>
      </c>
      <c r="E154" s="128">
        <v>14935</v>
      </c>
      <c r="F154" s="125">
        <f t="shared" si="4"/>
        <v>100</v>
      </c>
      <c r="G154" s="125">
        <f t="shared" si="5"/>
        <v>48.5773975328293</v>
      </c>
      <c r="H154" s="120"/>
      <c r="J154" s="80">
        <v>6720</v>
      </c>
      <c r="K154" s="80">
        <v>6007</v>
      </c>
      <c r="M154" s="80">
        <v>213</v>
      </c>
      <c r="P154" s="80">
        <v>500</v>
      </c>
      <c r="S154" s="80">
        <v>867</v>
      </c>
      <c r="T154" s="80">
        <v>250</v>
      </c>
      <c r="U154" s="80">
        <v>904</v>
      </c>
      <c r="V154" s="80">
        <v>213</v>
      </c>
    </row>
    <row r="155" ht="27" customHeight="1" spans="1:22">
      <c r="A155" s="80" t="s">
        <v>372</v>
      </c>
      <c r="B155" s="126" t="s">
        <v>373</v>
      </c>
      <c r="C155" s="127">
        <v>16132</v>
      </c>
      <c r="D155" s="128">
        <v>10442</v>
      </c>
      <c r="E155" s="128">
        <v>10442</v>
      </c>
      <c r="F155" s="125">
        <f t="shared" si="4"/>
        <v>100</v>
      </c>
      <c r="G155" s="125">
        <f t="shared" si="5"/>
        <v>-35.2715100421522</v>
      </c>
      <c r="H155" s="120"/>
      <c r="J155" s="80">
        <v>13733</v>
      </c>
      <c r="K155" s="80">
        <v>12705</v>
      </c>
      <c r="M155" s="80">
        <v>28</v>
      </c>
      <c r="P155" s="80">
        <v>1000</v>
      </c>
      <c r="S155" s="80">
        <v>1669</v>
      </c>
      <c r="T155" s="80">
        <v>481</v>
      </c>
      <c r="U155" s="80">
        <v>2122</v>
      </c>
      <c r="V155" s="80">
        <v>28</v>
      </c>
    </row>
    <row r="156" ht="27" customHeight="1" spans="1:22">
      <c r="A156" s="80" t="s">
        <v>374</v>
      </c>
      <c r="B156" s="126" t="s">
        <v>375</v>
      </c>
      <c r="C156" s="127"/>
      <c r="D156" s="128"/>
      <c r="E156" s="128"/>
      <c r="F156" s="125"/>
      <c r="G156" s="125"/>
      <c r="H156" s="120"/>
      <c r="J156" s="80">
        <v>0</v>
      </c>
      <c r="M156" s="80">
        <v>0</v>
      </c>
      <c r="V156" s="80">
        <v>0</v>
      </c>
    </row>
    <row r="157" ht="27" customHeight="1" spans="1:22">
      <c r="A157" s="80" t="s">
        <v>376</v>
      </c>
      <c r="B157" s="126" t="s">
        <v>377</v>
      </c>
      <c r="C157" s="127">
        <v>35560</v>
      </c>
      <c r="D157" s="128">
        <v>46893</v>
      </c>
      <c r="E157" s="128">
        <v>46893</v>
      </c>
      <c r="F157" s="125">
        <f t="shared" si="4"/>
        <v>100</v>
      </c>
      <c r="G157" s="125">
        <f t="shared" si="5"/>
        <v>31.8700787401575</v>
      </c>
      <c r="H157" s="120"/>
      <c r="J157" s="80">
        <v>27698</v>
      </c>
      <c r="K157" s="80">
        <v>20447</v>
      </c>
      <c r="L157" s="80">
        <v>5163</v>
      </c>
      <c r="M157" s="80">
        <v>88</v>
      </c>
      <c r="P157" s="80">
        <v>2000</v>
      </c>
      <c r="S157" s="80">
        <v>194</v>
      </c>
      <c r="T157" s="80">
        <v>65</v>
      </c>
      <c r="U157" s="80">
        <v>171</v>
      </c>
      <c r="V157" s="80">
        <v>88</v>
      </c>
    </row>
    <row r="158" ht="27" customHeight="1" spans="1:22">
      <c r="A158" s="80" t="s">
        <v>378</v>
      </c>
      <c r="B158" s="126" t="s">
        <v>379</v>
      </c>
      <c r="C158" s="127">
        <v>5315</v>
      </c>
      <c r="D158" s="128">
        <v>5879</v>
      </c>
      <c r="E158" s="128">
        <v>5879</v>
      </c>
      <c r="F158" s="125">
        <f t="shared" si="4"/>
        <v>100</v>
      </c>
      <c r="G158" s="125">
        <f t="shared" si="5"/>
        <v>10.6114769520226</v>
      </c>
      <c r="H158" s="120"/>
      <c r="J158" s="80">
        <v>5936</v>
      </c>
      <c r="K158" s="80">
        <v>5699</v>
      </c>
      <c r="L158" s="80">
        <v>216</v>
      </c>
      <c r="M158" s="80">
        <v>21</v>
      </c>
      <c r="S158" s="80">
        <v>113</v>
      </c>
      <c r="T158" s="80">
        <v>36</v>
      </c>
      <c r="U158" s="80">
        <v>128</v>
      </c>
      <c r="V158" s="80">
        <v>21</v>
      </c>
    </row>
    <row r="159" ht="27" customHeight="1" spans="1:22">
      <c r="A159" s="80" t="s">
        <v>380</v>
      </c>
      <c r="B159" s="126" t="s">
        <v>381</v>
      </c>
      <c r="C159" s="127">
        <v>5888</v>
      </c>
      <c r="D159" s="128">
        <v>9250</v>
      </c>
      <c r="E159" s="128">
        <v>9250</v>
      </c>
      <c r="F159" s="125">
        <f t="shared" si="4"/>
        <v>100</v>
      </c>
      <c r="G159" s="125">
        <f t="shared" si="5"/>
        <v>57.0991847826087</v>
      </c>
      <c r="H159" s="120"/>
      <c r="J159" s="80">
        <v>4200</v>
      </c>
      <c r="K159" s="80">
        <v>4173</v>
      </c>
      <c r="L159" s="80">
        <v>27</v>
      </c>
      <c r="M159" s="80">
        <v>0</v>
      </c>
      <c r="V159" s="80">
        <v>0</v>
      </c>
    </row>
    <row r="160" ht="27" customHeight="1" spans="2:8">
      <c r="B160" s="126" t="s">
        <v>382</v>
      </c>
      <c r="C160" s="127">
        <v>4087</v>
      </c>
      <c r="D160" s="128">
        <v>3336</v>
      </c>
      <c r="E160" s="128">
        <v>3336</v>
      </c>
      <c r="F160" s="125">
        <f t="shared" si="4"/>
        <v>100</v>
      </c>
      <c r="G160" s="125">
        <f t="shared" si="5"/>
        <v>-18.3753364325911</v>
      </c>
      <c r="H160" s="120"/>
    </row>
    <row r="161" ht="27" customHeight="1" spans="1:22">
      <c r="A161" s="80" t="s">
        <v>383</v>
      </c>
      <c r="B161" s="126" t="s">
        <v>384</v>
      </c>
      <c r="C161" s="127"/>
      <c r="D161" s="128"/>
      <c r="E161" s="128"/>
      <c r="F161" s="125"/>
      <c r="G161" s="125"/>
      <c r="H161" s="120"/>
      <c r="J161" s="80">
        <v>2337</v>
      </c>
      <c r="K161" s="80">
        <v>2337</v>
      </c>
      <c r="M161" s="80">
        <v>0</v>
      </c>
      <c r="V161" s="80">
        <v>0</v>
      </c>
    </row>
    <row r="162" ht="27" customHeight="1" spans="1:22">
      <c r="A162" s="80" t="s">
        <v>385</v>
      </c>
      <c r="B162" s="126" t="s">
        <v>386</v>
      </c>
      <c r="C162" s="127">
        <v>1330</v>
      </c>
      <c r="D162" s="128">
        <v>1240</v>
      </c>
      <c r="E162" s="128">
        <v>1240</v>
      </c>
      <c r="F162" s="125">
        <f t="shared" si="4"/>
        <v>100</v>
      </c>
      <c r="G162" s="125">
        <f t="shared" si="5"/>
        <v>-6.76691729323308</v>
      </c>
      <c r="H162" s="120"/>
      <c r="J162" s="80">
        <v>1741</v>
      </c>
      <c r="K162" s="80">
        <v>1741</v>
      </c>
      <c r="M162" s="80">
        <v>0</v>
      </c>
      <c r="V162" s="80">
        <v>0</v>
      </c>
    </row>
    <row r="163" ht="27" customHeight="1" spans="1:26">
      <c r="A163" s="80" t="s">
        <v>387</v>
      </c>
      <c r="B163" s="123" t="s">
        <v>388</v>
      </c>
      <c r="C163" s="124">
        <f>SUM(C164:C170)</f>
        <v>5777</v>
      </c>
      <c r="D163" s="124">
        <f>SUM(D164:D170)</f>
        <v>8019</v>
      </c>
      <c r="E163" s="124">
        <f>SUM(E164:E170)</f>
        <v>7863</v>
      </c>
      <c r="F163" s="125">
        <f t="shared" si="4"/>
        <v>98.0546202768425</v>
      </c>
      <c r="G163" s="125">
        <f t="shared" si="5"/>
        <v>36.108706941319</v>
      </c>
      <c r="H163" s="120"/>
      <c r="J163" s="80">
        <v>2663</v>
      </c>
      <c r="K163" s="80">
        <v>1365</v>
      </c>
      <c r="L163" s="80">
        <v>392</v>
      </c>
      <c r="M163" s="80">
        <v>540</v>
      </c>
      <c r="N163" s="80">
        <v>0</v>
      </c>
      <c r="O163" s="80">
        <v>366</v>
      </c>
      <c r="P163" s="80">
        <v>0</v>
      </c>
      <c r="S163" s="80">
        <v>204</v>
      </c>
      <c r="T163" s="80">
        <v>557</v>
      </c>
      <c r="U163" s="80">
        <v>221</v>
      </c>
      <c r="V163" s="80">
        <v>540</v>
      </c>
      <c r="X163" s="80">
        <v>5658</v>
      </c>
      <c r="Y163" s="80">
        <v>1</v>
      </c>
      <c r="Z163" s="80">
        <f>D163-X163</f>
        <v>2361</v>
      </c>
    </row>
    <row r="164" ht="27" customHeight="1" spans="1:22">
      <c r="A164" s="80" t="s">
        <v>389</v>
      </c>
      <c r="B164" s="126" t="s">
        <v>390</v>
      </c>
      <c r="C164" s="127">
        <v>4324</v>
      </c>
      <c r="D164" s="128">
        <v>1861</v>
      </c>
      <c r="E164" s="128">
        <v>1861</v>
      </c>
      <c r="F164" s="125">
        <f t="shared" si="4"/>
        <v>100</v>
      </c>
      <c r="G164" s="125">
        <f t="shared" si="5"/>
        <v>-56.9611470860315</v>
      </c>
      <c r="H164" s="120"/>
      <c r="J164" s="80">
        <v>2271</v>
      </c>
      <c r="K164" s="80">
        <v>1365</v>
      </c>
      <c r="M164" s="80">
        <v>540</v>
      </c>
      <c r="O164" s="80">
        <v>366</v>
      </c>
      <c r="S164" s="80">
        <v>204</v>
      </c>
      <c r="T164" s="80">
        <v>557</v>
      </c>
      <c r="U164" s="80">
        <v>221</v>
      </c>
      <c r="V164" s="80">
        <v>540</v>
      </c>
    </row>
    <row r="165" ht="27" customHeight="1" spans="1:22">
      <c r="A165" s="80" t="s">
        <v>391</v>
      </c>
      <c r="B165" s="126" t="s">
        <v>392</v>
      </c>
      <c r="C165" s="127">
        <v>3</v>
      </c>
      <c r="D165" s="128">
        <v>4</v>
      </c>
      <c r="E165" s="128">
        <v>4</v>
      </c>
      <c r="F165" s="125">
        <f t="shared" si="4"/>
        <v>100</v>
      </c>
      <c r="G165" s="125">
        <f t="shared" si="5"/>
        <v>33.3333333333333</v>
      </c>
      <c r="H165" s="120"/>
      <c r="J165" s="80">
        <v>0</v>
      </c>
      <c r="M165" s="80">
        <v>0</v>
      </c>
      <c r="V165" s="80">
        <v>0</v>
      </c>
    </row>
    <row r="166" ht="27" customHeight="1" spans="1:22">
      <c r="A166" s="80" t="s">
        <v>393</v>
      </c>
      <c r="B166" s="126" t="s">
        <v>394</v>
      </c>
      <c r="C166" s="127"/>
      <c r="D166" s="128"/>
      <c r="E166" s="128"/>
      <c r="F166" s="125"/>
      <c r="G166" s="125"/>
      <c r="H166" s="120"/>
      <c r="J166" s="80">
        <v>0</v>
      </c>
      <c r="M166" s="80">
        <v>0</v>
      </c>
      <c r="V166" s="80">
        <v>0</v>
      </c>
    </row>
    <row r="167" ht="27" customHeight="1" spans="1:22">
      <c r="A167" s="80" t="s">
        <v>395</v>
      </c>
      <c r="B167" s="126" t="s">
        <v>396</v>
      </c>
      <c r="C167" s="127">
        <v>402</v>
      </c>
      <c r="D167" s="128">
        <v>504</v>
      </c>
      <c r="E167" s="128">
        <v>504</v>
      </c>
      <c r="F167" s="125">
        <f t="shared" si="4"/>
        <v>100</v>
      </c>
      <c r="G167" s="125">
        <f t="shared" si="5"/>
        <v>25.3731343283582</v>
      </c>
      <c r="H167" s="120"/>
      <c r="J167" s="80">
        <v>392</v>
      </c>
      <c r="L167" s="80">
        <v>392</v>
      </c>
      <c r="M167" s="80">
        <v>0</v>
      </c>
      <c r="V167" s="80">
        <v>0</v>
      </c>
    </row>
    <row r="168" ht="27" customHeight="1" spans="1:22">
      <c r="A168" s="80" t="s">
        <v>397</v>
      </c>
      <c r="B168" s="126" t="s">
        <v>398</v>
      </c>
      <c r="C168" s="127"/>
      <c r="D168" s="128"/>
      <c r="E168" s="128"/>
      <c r="F168" s="125"/>
      <c r="G168" s="125"/>
      <c r="H168" s="120"/>
      <c r="J168" s="80">
        <v>0</v>
      </c>
      <c r="M168" s="80">
        <v>0</v>
      </c>
      <c r="V168" s="80">
        <v>0</v>
      </c>
    </row>
    <row r="169" ht="27" customHeight="1" spans="1:22">
      <c r="A169" s="80" t="s">
        <v>399</v>
      </c>
      <c r="B169" s="126" t="s">
        <v>400</v>
      </c>
      <c r="C169" s="127">
        <v>1008</v>
      </c>
      <c r="D169" s="128">
        <v>5494</v>
      </c>
      <c r="E169" s="128">
        <v>5494</v>
      </c>
      <c r="F169" s="125">
        <f t="shared" si="4"/>
        <v>100</v>
      </c>
      <c r="G169" s="125">
        <f>(E169-C169)/C169*100</f>
        <v>445.039682539683</v>
      </c>
      <c r="H169" s="120"/>
      <c r="J169" s="80">
        <v>0</v>
      </c>
      <c r="M169" s="80">
        <v>0</v>
      </c>
      <c r="V169" s="80">
        <v>0</v>
      </c>
    </row>
    <row r="170" ht="27" customHeight="1" spans="1:22">
      <c r="A170" s="80" t="s">
        <v>401</v>
      </c>
      <c r="B170" s="126" t="s">
        <v>402</v>
      </c>
      <c r="C170" s="127">
        <v>40</v>
      </c>
      <c r="D170" s="124">
        <v>156</v>
      </c>
      <c r="E170" s="124"/>
      <c r="F170" s="125"/>
      <c r="G170" s="125">
        <f t="shared" si="5"/>
        <v>-100</v>
      </c>
      <c r="H170" s="120"/>
      <c r="J170" s="80">
        <v>0</v>
      </c>
      <c r="M170" s="80">
        <v>0</v>
      </c>
      <c r="V170" s="80">
        <v>0</v>
      </c>
    </row>
    <row r="171" ht="27" customHeight="1" spans="1:26">
      <c r="A171" s="80" t="s">
        <v>403</v>
      </c>
      <c r="B171" s="123" t="s">
        <v>404</v>
      </c>
      <c r="C171" s="124">
        <f>SUM(C172:C179)</f>
        <v>1326</v>
      </c>
      <c r="D171" s="124">
        <f>SUM(D172:D179)</f>
        <v>1936</v>
      </c>
      <c r="E171" s="124">
        <f>SUM(E172:E179)</f>
        <v>1936</v>
      </c>
      <c r="F171" s="125">
        <f t="shared" si="4"/>
        <v>100</v>
      </c>
      <c r="G171" s="125">
        <f t="shared" si="5"/>
        <v>46.0030165912519</v>
      </c>
      <c r="H171" s="120"/>
      <c r="J171" s="80">
        <v>1901</v>
      </c>
      <c r="K171" s="80">
        <v>842</v>
      </c>
      <c r="L171" s="80">
        <v>0</v>
      </c>
      <c r="M171" s="80">
        <v>59</v>
      </c>
      <c r="N171" s="80">
        <v>1000</v>
      </c>
      <c r="O171" s="80">
        <v>0</v>
      </c>
      <c r="P171" s="80">
        <v>0</v>
      </c>
      <c r="S171" s="80">
        <v>245</v>
      </c>
      <c r="T171" s="80">
        <v>73</v>
      </c>
      <c r="U171" s="80">
        <v>259</v>
      </c>
      <c r="V171" s="80">
        <v>59</v>
      </c>
      <c r="X171" s="80">
        <v>1228</v>
      </c>
      <c r="Y171" s="80">
        <v>1</v>
      </c>
      <c r="Z171" s="80">
        <f>D171-X171</f>
        <v>708</v>
      </c>
    </row>
    <row r="172" ht="27" customHeight="1" spans="1:22">
      <c r="A172" s="80" t="s">
        <v>405</v>
      </c>
      <c r="B172" s="126" t="s">
        <v>406</v>
      </c>
      <c r="C172" s="127">
        <v>120</v>
      </c>
      <c r="D172" s="128">
        <v>65</v>
      </c>
      <c r="E172" s="128">
        <v>65</v>
      </c>
      <c r="F172" s="125">
        <f t="shared" si="4"/>
        <v>100</v>
      </c>
      <c r="G172" s="125">
        <f t="shared" si="5"/>
        <v>-45.8333333333333</v>
      </c>
      <c r="H172" s="120"/>
      <c r="J172" s="80">
        <v>102</v>
      </c>
      <c r="K172" s="80">
        <v>66</v>
      </c>
      <c r="M172" s="80">
        <v>36</v>
      </c>
      <c r="S172" s="80">
        <v>76</v>
      </c>
      <c r="T172" s="80">
        <v>23</v>
      </c>
      <c r="U172" s="80">
        <v>63</v>
      </c>
      <c r="V172" s="80">
        <v>36</v>
      </c>
    </row>
    <row r="173" ht="27" customHeight="1" spans="1:22">
      <c r="A173" s="80" t="s">
        <v>407</v>
      </c>
      <c r="B173" s="126" t="s">
        <v>408</v>
      </c>
      <c r="C173" s="127"/>
      <c r="D173" s="128"/>
      <c r="E173" s="128"/>
      <c r="F173" s="125"/>
      <c r="G173" s="125"/>
      <c r="H173" s="120"/>
      <c r="J173" s="80">
        <v>283</v>
      </c>
      <c r="K173" s="80">
        <v>283</v>
      </c>
      <c r="M173" s="80">
        <v>0</v>
      </c>
      <c r="V173" s="80">
        <v>0</v>
      </c>
    </row>
    <row r="174" ht="27" customHeight="1" spans="1:22">
      <c r="A174" s="80" t="s">
        <v>409</v>
      </c>
      <c r="B174" s="126" t="s">
        <v>410</v>
      </c>
      <c r="C174" s="127"/>
      <c r="D174" s="128"/>
      <c r="E174" s="128"/>
      <c r="F174" s="125"/>
      <c r="G174" s="125"/>
      <c r="H174" s="120"/>
      <c r="J174" s="80">
        <v>0</v>
      </c>
      <c r="M174" s="80">
        <v>0</v>
      </c>
      <c r="V174" s="80">
        <v>0</v>
      </c>
    </row>
    <row r="175" ht="27" customHeight="1" spans="1:22">
      <c r="A175" s="80" t="s">
        <v>411</v>
      </c>
      <c r="B175" s="126" t="s">
        <v>412</v>
      </c>
      <c r="C175" s="127"/>
      <c r="D175" s="128"/>
      <c r="E175" s="128"/>
      <c r="F175" s="125"/>
      <c r="G175" s="125"/>
      <c r="H175" s="120"/>
      <c r="J175" s="80">
        <v>0</v>
      </c>
      <c r="M175" s="80">
        <v>0</v>
      </c>
      <c r="V175" s="80">
        <v>0</v>
      </c>
    </row>
    <row r="176" ht="27" customHeight="1" spans="1:22">
      <c r="A176" s="80" t="s">
        <v>413</v>
      </c>
      <c r="B176" s="126" t="s">
        <v>414</v>
      </c>
      <c r="C176" s="127">
        <v>286</v>
      </c>
      <c r="D176" s="128">
        <v>334</v>
      </c>
      <c r="E176" s="128">
        <v>334</v>
      </c>
      <c r="F176" s="125">
        <f t="shared" si="4"/>
        <v>100</v>
      </c>
      <c r="G176" s="125">
        <f t="shared" si="5"/>
        <v>16.7832167832168</v>
      </c>
      <c r="H176" s="120"/>
      <c r="J176" s="80">
        <v>1</v>
      </c>
      <c r="M176" s="80">
        <v>1</v>
      </c>
      <c r="S176" s="80">
        <v>54</v>
      </c>
      <c r="T176" s="80">
        <v>17</v>
      </c>
      <c r="U176" s="80">
        <v>70</v>
      </c>
      <c r="V176" s="80">
        <v>1</v>
      </c>
    </row>
    <row r="177" ht="27" customHeight="1" spans="1:22">
      <c r="A177" s="80" t="s">
        <v>415</v>
      </c>
      <c r="B177" s="126" t="s">
        <v>416</v>
      </c>
      <c r="C177" s="127"/>
      <c r="D177" s="128"/>
      <c r="E177" s="128"/>
      <c r="F177" s="125"/>
      <c r="G177" s="125"/>
      <c r="H177" s="120"/>
      <c r="J177" s="80">
        <v>0</v>
      </c>
      <c r="M177" s="80">
        <v>0</v>
      </c>
      <c r="V177" s="80">
        <v>0</v>
      </c>
    </row>
    <row r="178" ht="27" customHeight="1" spans="1:22">
      <c r="A178" s="80" t="s">
        <v>417</v>
      </c>
      <c r="B178" s="126" t="s">
        <v>418</v>
      </c>
      <c r="C178" s="127">
        <v>351</v>
      </c>
      <c r="D178" s="128">
        <v>1284</v>
      </c>
      <c r="E178" s="128">
        <v>1284</v>
      </c>
      <c r="F178" s="125">
        <f t="shared" si="4"/>
        <v>100</v>
      </c>
      <c r="G178" s="125">
        <f t="shared" si="5"/>
        <v>265.811965811966</v>
      </c>
      <c r="H178" s="120"/>
      <c r="J178" s="80">
        <v>1276</v>
      </c>
      <c r="K178" s="80">
        <v>276</v>
      </c>
      <c r="M178" s="80">
        <v>0</v>
      </c>
      <c r="N178" s="80">
        <v>1000</v>
      </c>
      <c r="V178" s="80">
        <v>0</v>
      </c>
    </row>
    <row r="179" ht="27" customHeight="1" spans="1:22">
      <c r="A179" s="80" t="s">
        <v>419</v>
      </c>
      <c r="B179" s="126" t="s">
        <v>420</v>
      </c>
      <c r="C179" s="127">
        <v>569</v>
      </c>
      <c r="D179" s="128">
        <v>253</v>
      </c>
      <c r="E179" s="128">
        <v>253</v>
      </c>
      <c r="F179" s="125">
        <f t="shared" si="4"/>
        <v>100</v>
      </c>
      <c r="G179" s="125">
        <f t="shared" si="5"/>
        <v>-55.5360281195079</v>
      </c>
      <c r="H179" s="120"/>
      <c r="J179" s="80">
        <v>239</v>
      </c>
      <c r="K179" s="80">
        <v>217</v>
      </c>
      <c r="M179" s="80">
        <v>22</v>
      </c>
      <c r="S179" s="80">
        <v>115</v>
      </c>
      <c r="T179" s="80">
        <v>33</v>
      </c>
      <c r="U179" s="80">
        <v>126</v>
      </c>
      <c r="V179" s="80">
        <v>22</v>
      </c>
    </row>
    <row r="180" ht="27" customHeight="1" spans="1:26">
      <c r="A180" s="80" t="s">
        <v>421</v>
      </c>
      <c r="B180" s="123" t="s">
        <v>422</v>
      </c>
      <c r="C180" s="124">
        <f>SUM(C181:C184)</f>
        <v>814</v>
      </c>
      <c r="D180" s="124">
        <f>SUM(D181:D184)</f>
        <v>1706</v>
      </c>
      <c r="E180" s="124">
        <f>SUM(E181:E184)</f>
        <v>1706</v>
      </c>
      <c r="F180" s="125">
        <f t="shared" si="4"/>
        <v>100</v>
      </c>
      <c r="G180" s="125">
        <f t="shared" si="5"/>
        <v>109.58230958231</v>
      </c>
      <c r="H180" s="120"/>
      <c r="J180" s="80">
        <v>2134</v>
      </c>
      <c r="K180" s="80">
        <v>1807</v>
      </c>
      <c r="L180" s="80">
        <v>177</v>
      </c>
      <c r="M180" s="80">
        <v>0</v>
      </c>
      <c r="N180" s="80">
        <v>150</v>
      </c>
      <c r="O180" s="80">
        <v>0</v>
      </c>
      <c r="P180" s="80">
        <v>0</v>
      </c>
      <c r="S180" s="80">
        <v>0</v>
      </c>
      <c r="T180" s="80">
        <v>0</v>
      </c>
      <c r="U180" s="80">
        <v>0</v>
      </c>
      <c r="V180" s="80">
        <v>0</v>
      </c>
      <c r="X180" s="80">
        <v>802</v>
      </c>
      <c r="Y180" s="80">
        <v>1</v>
      </c>
      <c r="Z180" s="80">
        <f>D180-X180</f>
        <v>904</v>
      </c>
    </row>
    <row r="181" ht="27" customHeight="1" spans="1:22">
      <c r="A181" s="80" t="s">
        <v>423</v>
      </c>
      <c r="B181" s="126" t="s">
        <v>424</v>
      </c>
      <c r="C181" s="127">
        <v>12</v>
      </c>
      <c r="D181" s="128">
        <v>624</v>
      </c>
      <c r="E181" s="128">
        <v>624</v>
      </c>
      <c r="F181" s="125">
        <f t="shared" si="4"/>
        <v>100</v>
      </c>
      <c r="G181" s="125">
        <f t="shared" si="5"/>
        <v>5100</v>
      </c>
      <c r="H181" s="120"/>
      <c r="J181" s="80">
        <v>1503</v>
      </c>
      <c r="K181" s="80">
        <v>1503</v>
      </c>
      <c r="M181" s="80">
        <v>0</v>
      </c>
      <c r="V181" s="80">
        <v>0</v>
      </c>
    </row>
    <row r="182" ht="27" customHeight="1" spans="1:22">
      <c r="A182" s="80" t="s">
        <v>425</v>
      </c>
      <c r="B182" s="126" t="s">
        <v>426</v>
      </c>
      <c r="C182" s="127">
        <v>191</v>
      </c>
      <c r="D182" s="128">
        <v>810</v>
      </c>
      <c r="E182" s="128">
        <v>810</v>
      </c>
      <c r="F182" s="125">
        <f t="shared" si="4"/>
        <v>100</v>
      </c>
      <c r="G182" s="125">
        <f t="shared" si="5"/>
        <v>324.083769633508</v>
      </c>
      <c r="H182" s="120"/>
      <c r="J182" s="80">
        <v>337</v>
      </c>
      <c r="K182" s="80">
        <v>187</v>
      </c>
      <c r="M182" s="80">
        <v>0</v>
      </c>
      <c r="N182" s="80">
        <v>150</v>
      </c>
      <c r="V182" s="80">
        <v>0</v>
      </c>
    </row>
    <row r="183" ht="27" customHeight="1" spans="1:22">
      <c r="A183" s="80" t="s">
        <v>427</v>
      </c>
      <c r="B183" s="126" t="s">
        <v>428</v>
      </c>
      <c r="C183" s="127"/>
      <c r="D183" s="128"/>
      <c r="E183" s="128"/>
      <c r="F183" s="125"/>
      <c r="G183" s="125"/>
      <c r="H183" s="120"/>
      <c r="J183" s="80">
        <v>0</v>
      </c>
      <c r="M183" s="80">
        <v>0</v>
      </c>
      <c r="V183" s="80">
        <v>0</v>
      </c>
    </row>
    <row r="184" ht="27" customHeight="1" spans="1:22">
      <c r="A184" s="80" t="s">
        <v>429</v>
      </c>
      <c r="B184" s="126" t="s">
        <v>430</v>
      </c>
      <c r="C184" s="127">
        <v>611</v>
      </c>
      <c r="D184" s="128">
        <v>272</v>
      </c>
      <c r="E184" s="128">
        <v>272</v>
      </c>
      <c r="F184" s="125">
        <f t="shared" si="4"/>
        <v>100</v>
      </c>
      <c r="G184" s="125">
        <f t="shared" si="5"/>
        <v>-55.4828150572831</v>
      </c>
      <c r="H184" s="120"/>
      <c r="J184" s="80">
        <v>294</v>
      </c>
      <c r="K184" s="80">
        <v>117</v>
      </c>
      <c r="L184" s="80">
        <v>177</v>
      </c>
      <c r="M184" s="80">
        <v>0</v>
      </c>
      <c r="V184" s="80">
        <v>0</v>
      </c>
    </row>
    <row r="185" ht="27" customHeight="1" spans="1:26">
      <c r="A185" s="80" t="s">
        <v>431</v>
      </c>
      <c r="B185" s="123" t="s">
        <v>432</v>
      </c>
      <c r="C185" s="124">
        <f>SUM(C186:C190)</f>
        <v>196</v>
      </c>
      <c r="D185" s="124">
        <f>SUM(D186:D190)</f>
        <v>370</v>
      </c>
      <c r="E185" s="124">
        <f>SUM(E186:E190)</f>
        <v>370</v>
      </c>
      <c r="F185" s="125">
        <f t="shared" si="4"/>
        <v>100</v>
      </c>
      <c r="G185" s="125">
        <f t="shared" si="5"/>
        <v>88.7755102040816</v>
      </c>
      <c r="H185" s="120"/>
      <c r="J185" s="80">
        <v>0</v>
      </c>
      <c r="M185" s="80">
        <v>0</v>
      </c>
      <c r="V185" s="80">
        <v>0</v>
      </c>
      <c r="X185" s="80">
        <v>196</v>
      </c>
      <c r="Y185" s="80">
        <v>1</v>
      </c>
      <c r="Z185" s="80">
        <f>D185-X185</f>
        <v>174</v>
      </c>
    </row>
    <row r="186" ht="27" customHeight="1" spans="1:22">
      <c r="A186" s="80" t="s">
        <v>433</v>
      </c>
      <c r="B186" s="126" t="s">
        <v>434</v>
      </c>
      <c r="C186" s="127"/>
      <c r="D186" s="124"/>
      <c r="E186" s="124"/>
      <c r="F186" s="125"/>
      <c r="G186" s="125"/>
      <c r="H186" s="120"/>
      <c r="J186" s="80">
        <v>0</v>
      </c>
      <c r="M186" s="80">
        <v>0</v>
      </c>
      <c r="V186" s="80">
        <v>0</v>
      </c>
    </row>
    <row r="187" ht="27" customHeight="1" spans="1:22">
      <c r="A187" s="80" t="s">
        <v>435</v>
      </c>
      <c r="B187" s="126" t="s">
        <v>436</v>
      </c>
      <c r="C187" s="127"/>
      <c r="D187" s="124"/>
      <c r="E187" s="124"/>
      <c r="F187" s="125"/>
      <c r="G187" s="125"/>
      <c r="H187" s="120"/>
      <c r="J187" s="80">
        <v>0</v>
      </c>
      <c r="M187" s="80">
        <v>0</v>
      </c>
      <c r="V187" s="80">
        <v>0</v>
      </c>
    </row>
    <row r="188" ht="27" customHeight="1" spans="1:22">
      <c r="A188" s="80" t="s">
        <v>437</v>
      </c>
      <c r="B188" s="126" t="s">
        <v>438</v>
      </c>
      <c r="C188" s="127">
        <v>160</v>
      </c>
      <c r="D188" s="124">
        <v>310</v>
      </c>
      <c r="E188" s="124">
        <v>310</v>
      </c>
      <c r="F188" s="125">
        <f t="shared" si="4"/>
        <v>100</v>
      </c>
      <c r="G188" s="125">
        <f>(E188-C188)/C188*100</f>
        <v>93.75</v>
      </c>
      <c r="H188" s="120"/>
      <c r="J188" s="80">
        <v>0</v>
      </c>
      <c r="M188" s="80">
        <v>0</v>
      </c>
      <c r="V188" s="80">
        <v>0</v>
      </c>
    </row>
    <row r="189" ht="27" customHeight="1" spans="1:22">
      <c r="A189" s="80" t="s">
        <v>439</v>
      </c>
      <c r="B189" s="126" t="s">
        <v>440</v>
      </c>
      <c r="C189" s="127"/>
      <c r="D189" s="124"/>
      <c r="E189" s="124"/>
      <c r="F189" s="125"/>
      <c r="G189" s="125"/>
      <c r="H189" s="120"/>
      <c r="J189" s="80">
        <v>0</v>
      </c>
      <c r="M189" s="80">
        <v>0</v>
      </c>
      <c r="V189" s="80">
        <v>0</v>
      </c>
    </row>
    <row r="190" ht="27" customHeight="1" spans="1:22">
      <c r="A190" s="80" t="s">
        <v>441</v>
      </c>
      <c r="B190" s="126" t="s">
        <v>442</v>
      </c>
      <c r="C190" s="127">
        <v>36</v>
      </c>
      <c r="D190" s="124">
        <v>60</v>
      </c>
      <c r="E190" s="124">
        <v>60</v>
      </c>
      <c r="F190" s="125">
        <f t="shared" si="4"/>
        <v>100</v>
      </c>
      <c r="G190" s="125">
        <f t="shared" si="5"/>
        <v>66.6666666666667</v>
      </c>
      <c r="H190" s="120"/>
      <c r="J190" s="80">
        <v>0</v>
      </c>
      <c r="M190" s="80">
        <v>0</v>
      </c>
      <c r="V190" s="80">
        <v>0</v>
      </c>
    </row>
    <row r="191" ht="27" customHeight="1" spans="1:26">
      <c r="A191" s="80" t="s">
        <v>443</v>
      </c>
      <c r="B191" s="123" t="s">
        <v>444</v>
      </c>
      <c r="C191" s="124"/>
      <c r="D191" s="124"/>
      <c r="E191" s="124"/>
      <c r="F191" s="125"/>
      <c r="G191" s="125"/>
      <c r="H191" s="120"/>
      <c r="J191" s="80">
        <v>0</v>
      </c>
      <c r="K191" s="80">
        <v>0</v>
      </c>
      <c r="L191" s="80">
        <v>0</v>
      </c>
      <c r="M191" s="80">
        <v>0</v>
      </c>
      <c r="N191" s="80">
        <v>0</v>
      </c>
      <c r="O191" s="80">
        <v>0</v>
      </c>
      <c r="P191" s="80">
        <v>0</v>
      </c>
      <c r="S191" s="80">
        <v>0</v>
      </c>
      <c r="T191" s="80">
        <v>0</v>
      </c>
      <c r="U191" s="80">
        <v>0</v>
      </c>
      <c r="V191" s="80">
        <v>0</v>
      </c>
      <c r="Y191" s="80">
        <v>1</v>
      </c>
      <c r="Z191" s="80">
        <f>D191-X191</f>
        <v>0</v>
      </c>
    </row>
    <row r="192" ht="27" customHeight="1" spans="1:22">
      <c r="A192" s="80" t="s">
        <v>445</v>
      </c>
      <c r="B192" s="126" t="s">
        <v>446</v>
      </c>
      <c r="C192" s="124"/>
      <c r="D192" s="124"/>
      <c r="E192" s="124"/>
      <c r="F192" s="125"/>
      <c r="G192" s="125"/>
      <c r="H192" s="120"/>
      <c r="J192" s="80">
        <v>0</v>
      </c>
      <c r="M192" s="80">
        <v>0</v>
      </c>
      <c r="V192" s="80">
        <v>0</v>
      </c>
    </row>
    <row r="193" ht="27" customHeight="1" spans="1:22">
      <c r="A193" s="80" t="s">
        <v>447</v>
      </c>
      <c r="B193" s="126" t="s">
        <v>448</v>
      </c>
      <c r="C193" s="124"/>
      <c r="D193" s="124"/>
      <c r="E193" s="124"/>
      <c r="F193" s="125"/>
      <c r="G193" s="125"/>
      <c r="H193" s="120"/>
      <c r="J193" s="80">
        <v>0</v>
      </c>
      <c r="M193" s="80">
        <v>0</v>
      </c>
      <c r="V193" s="80">
        <v>0</v>
      </c>
    </row>
    <row r="194" ht="27" customHeight="1" spans="1:22">
      <c r="A194" s="80" t="s">
        <v>449</v>
      </c>
      <c r="B194" s="126" t="s">
        <v>450</v>
      </c>
      <c r="C194" s="124"/>
      <c r="D194" s="124"/>
      <c r="E194" s="124"/>
      <c r="F194" s="125"/>
      <c r="G194" s="125"/>
      <c r="H194" s="120"/>
      <c r="J194" s="80">
        <v>0</v>
      </c>
      <c r="M194" s="80">
        <v>0</v>
      </c>
      <c r="V194" s="80">
        <v>0</v>
      </c>
    </row>
    <row r="195" ht="27" customHeight="1" spans="1:22">
      <c r="A195" s="80" t="s">
        <v>451</v>
      </c>
      <c r="B195" s="126" t="s">
        <v>452</v>
      </c>
      <c r="C195" s="124"/>
      <c r="D195" s="124"/>
      <c r="E195" s="124"/>
      <c r="F195" s="125"/>
      <c r="G195" s="125"/>
      <c r="H195" s="120"/>
      <c r="J195" s="80">
        <v>0</v>
      </c>
      <c r="M195" s="80">
        <v>0</v>
      </c>
      <c r="V195" s="80">
        <v>0</v>
      </c>
    </row>
    <row r="196" ht="27" customHeight="1" spans="1:22">
      <c r="A196" s="80" t="s">
        <v>453</v>
      </c>
      <c r="B196" s="126" t="s">
        <v>454</v>
      </c>
      <c r="C196" s="124"/>
      <c r="D196" s="124"/>
      <c r="E196" s="124"/>
      <c r="F196" s="125"/>
      <c r="G196" s="125"/>
      <c r="H196" s="120"/>
      <c r="J196" s="80">
        <v>0</v>
      </c>
      <c r="M196" s="80">
        <v>0</v>
      </c>
      <c r="V196" s="80">
        <v>0</v>
      </c>
    </row>
    <row r="197" ht="27" customHeight="1" spans="1:22">
      <c r="A197" s="80" t="s">
        <v>455</v>
      </c>
      <c r="B197" s="126" t="s">
        <v>369</v>
      </c>
      <c r="C197" s="124"/>
      <c r="D197" s="124"/>
      <c r="E197" s="124"/>
      <c r="F197" s="125"/>
      <c r="G197" s="125"/>
      <c r="H197" s="120"/>
      <c r="J197" s="80">
        <v>0</v>
      </c>
      <c r="M197" s="80">
        <v>0</v>
      </c>
      <c r="V197" s="80">
        <v>0</v>
      </c>
    </row>
    <row r="198" ht="27" customHeight="1" spans="1:22">
      <c r="A198" s="80" t="s">
        <v>456</v>
      </c>
      <c r="B198" s="126" t="s">
        <v>457</v>
      </c>
      <c r="C198" s="124"/>
      <c r="D198" s="124"/>
      <c r="E198" s="124"/>
      <c r="F198" s="125"/>
      <c r="G198" s="125"/>
      <c r="H198" s="120"/>
      <c r="J198" s="80">
        <v>0</v>
      </c>
      <c r="M198" s="80">
        <v>0</v>
      </c>
      <c r="V198" s="80">
        <v>0</v>
      </c>
    </row>
    <row r="199" ht="27" customHeight="1" spans="1:22">
      <c r="A199" s="80" t="s">
        <v>458</v>
      </c>
      <c r="B199" s="126" t="s">
        <v>459</v>
      </c>
      <c r="C199" s="124"/>
      <c r="D199" s="124"/>
      <c r="E199" s="124"/>
      <c r="F199" s="125"/>
      <c r="G199" s="125"/>
      <c r="H199" s="120"/>
      <c r="J199" s="80">
        <v>0</v>
      </c>
      <c r="M199" s="80">
        <v>0</v>
      </c>
      <c r="V199" s="80">
        <v>0</v>
      </c>
    </row>
    <row r="200" ht="27" customHeight="1" spans="1:22">
      <c r="A200" s="80" t="s">
        <v>460</v>
      </c>
      <c r="B200" s="126" t="s">
        <v>461</v>
      </c>
      <c r="C200" s="124"/>
      <c r="D200" s="124"/>
      <c r="E200" s="124"/>
      <c r="F200" s="125"/>
      <c r="G200" s="125"/>
      <c r="H200" s="120"/>
      <c r="J200" s="80">
        <v>0</v>
      </c>
      <c r="M200" s="80">
        <v>0</v>
      </c>
      <c r="V200" s="80">
        <v>0</v>
      </c>
    </row>
    <row r="201" ht="27" customHeight="1" spans="1:26">
      <c r="A201" s="80" t="s">
        <v>462</v>
      </c>
      <c r="B201" s="123" t="s">
        <v>463</v>
      </c>
      <c r="C201" s="124">
        <f>SUM(C202:C207)</f>
        <v>5163</v>
      </c>
      <c r="D201" s="124">
        <f>SUM(D202:D207)</f>
        <v>2534</v>
      </c>
      <c r="E201" s="124">
        <f>SUM(E202:E207)</f>
        <v>2534</v>
      </c>
      <c r="F201" s="125">
        <f t="shared" ref="F201:F222" si="6">E201/D201*100</f>
        <v>100</v>
      </c>
      <c r="G201" s="125">
        <f t="shared" ref="G201:G222" si="7">(E201-C201)/C201*100</f>
        <v>-50.9200077474337</v>
      </c>
      <c r="H201" s="120"/>
      <c r="J201" s="80">
        <v>1329</v>
      </c>
      <c r="K201" s="80">
        <v>1275</v>
      </c>
      <c r="L201" s="80">
        <v>0</v>
      </c>
      <c r="M201" s="80">
        <v>54</v>
      </c>
      <c r="N201" s="80">
        <v>0</v>
      </c>
      <c r="O201" s="80">
        <v>0</v>
      </c>
      <c r="P201" s="80">
        <v>0</v>
      </c>
      <c r="S201" s="80">
        <v>360</v>
      </c>
      <c r="T201" s="80">
        <v>99</v>
      </c>
      <c r="U201" s="80">
        <v>405</v>
      </c>
      <c r="V201" s="80">
        <v>54</v>
      </c>
      <c r="X201" s="80">
        <v>4977</v>
      </c>
      <c r="Y201" s="80">
        <v>1</v>
      </c>
      <c r="Z201" s="80">
        <f>D201-X201</f>
        <v>-2443</v>
      </c>
    </row>
    <row r="202" ht="27" customHeight="1" spans="1:22">
      <c r="A202" s="80" t="s">
        <v>464</v>
      </c>
      <c r="B202" s="126" t="s">
        <v>465</v>
      </c>
      <c r="C202" s="127">
        <v>4702</v>
      </c>
      <c r="D202" s="128">
        <v>2196</v>
      </c>
      <c r="E202" s="128">
        <v>2196</v>
      </c>
      <c r="F202" s="125">
        <f t="shared" si="6"/>
        <v>100</v>
      </c>
      <c r="G202" s="125">
        <f t="shared" si="7"/>
        <v>-53.2964695874096</v>
      </c>
      <c r="H202" s="120"/>
      <c r="J202" s="80">
        <v>1025</v>
      </c>
      <c r="K202" s="80">
        <v>1002</v>
      </c>
      <c r="M202" s="80">
        <v>23</v>
      </c>
      <c r="S202" s="80">
        <v>235</v>
      </c>
      <c r="T202" s="80">
        <v>67</v>
      </c>
      <c r="U202" s="80">
        <v>279</v>
      </c>
      <c r="V202" s="80">
        <v>23</v>
      </c>
    </row>
    <row r="203" ht="27" customHeight="1" spans="1:22">
      <c r="A203" s="80" t="s">
        <v>466</v>
      </c>
      <c r="B203" s="126" t="s">
        <v>467</v>
      </c>
      <c r="C203" s="127"/>
      <c r="D203" s="128"/>
      <c r="E203" s="128"/>
      <c r="F203" s="125"/>
      <c r="G203" s="125"/>
      <c r="H203" s="120"/>
      <c r="J203" s="80">
        <v>0</v>
      </c>
      <c r="M203" s="80">
        <v>0</v>
      </c>
      <c r="V203" s="80">
        <v>0</v>
      </c>
    </row>
    <row r="204" ht="27" customHeight="1" spans="1:22">
      <c r="A204" s="80" t="s">
        <v>468</v>
      </c>
      <c r="B204" s="126" t="s">
        <v>469</v>
      </c>
      <c r="C204" s="127">
        <v>131</v>
      </c>
      <c r="D204" s="128">
        <v>8</v>
      </c>
      <c r="E204" s="128">
        <v>8</v>
      </c>
      <c r="F204" s="125">
        <f t="shared" si="6"/>
        <v>100</v>
      </c>
      <c r="G204" s="125">
        <f>(E204-C204)/C204*100</f>
        <v>-93.8931297709924</v>
      </c>
      <c r="H204" s="120"/>
      <c r="J204" s="80">
        <v>0</v>
      </c>
      <c r="M204" s="80">
        <v>0</v>
      </c>
      <c r="V204" s="80">
        <v>0</v>
      </c>
    </row>
    <row r="205" ht="27" customHeight="1" spans="1:22">
      <c r="A205" s="80" t="s">
        <v>470</v>
      </c>
      <c r="B205" s="126" t="s">
        <v>471</v>
      </c>
      <c r="C205" s="127">
        <v>90</v>
      </c>
      <c r="D205" s="128">
        <v>86</v>
      </c>
      <c r="E205" s="128">
        <v>86</v>
      </c>
      <c r="F205" s="125">
        <f t="shared" si="6"/>
        <v>100</v>
      </c>
      <c r="G205" s="125">
        <f t="shared" si="7"/>
        <v>-4.44444444444444</v>
      </c>
      <c r="H205" s="120"/>
      <c r="J205" s="80">
        <v>91</v>
      </c>
      <c r="K205" s="80">
        <v>72</v>
      </c>
      <c r="M205" s="80">
        <v>19</v>
      </c>
      <c r="S205" s="80">
        <v>41</v>
      </c>
      <c r="T205" s="80">
        <v>12</v>
      </c>
      <c r="U205" s="80">
        <v>34</v>
      </c>
      <c r="V205" s="80">
        <v>19</v>
      </c>
    </row>
    <row r="206" ht="27" customHeight="1" spans="1:22">
      <c r="A206" s="80" t="s">
        <v>472</v>
      </c>
      <c r="B206" s="126" t="s">
        <v>473</v>
      </c>
      <c r="C206" s="127">
        <v>240</v>
      </c>
      <c r="D206" s="128">
        <v>244</v>
      </c>
      <c r="E206" s="128">
        <v>244</v>
      </c>
      <c r="F206" s="125">
        <f t="shared" si="6"/>
        <v>100</v>
      </c>
      <c r="G206" s="125">
        <f t="shared" si="7"/>
        <v>1.66666666666667</v>
      </c>
      <c r="H206" s="120"/>
      <c r="J206" s="80">
        <v>213</v>
      </c>
      <c r="K206" s="80">
        <v>201</v>
      </c>
      <c r="M206" s="80">
        <v>12</v>
      </c>
      <c r="S206" s="80">
        <v>84</v>
      </c>
      <c r="T206" s="80">
        <v>20</v>
      </c>
      <c r="U206" s="80">
        <v>92</v>
      </c>
      <c r="V206" s="80">
        <v>12</v>
      </c>
    </row>
    <row r="207" ht="27" customHeight="1" spans="1:22">
      <c r="A207" s="80" t="s">
        <v>474</v>
      </c>
      <c r="B207" s="126" t="s">
        <v>475</v>
      </c>
      <c r="C207" s="127"/>
      <c r="D207" s="124"/>
      <c r="E207" s="124"/>
      <c r="F207" s="125"/>
      <c r="G207" s="125"/>
      <c r="H207" s="120"/>
      <c r="J207" s="80">
        <v>0</v>
      </c>
      <c r="M207" s="80">
        <v>0</v>
      </c>
      <c r="V207" s="80">
        <v>0</v>
      </c>
    </row>
    <row r="208" ht="27" customHeight="1" spans="1:26">
      <c r="A208" s="80" t="s">
        <v>476</v>
      </c>
      <c r="B208" s="123" t="s">
        <v>477</v>
      </c>
      <c r="C208" s="124">
        <f>SUM(C209:C211)</f>
        <v>9801</v>
      </c>
      <c r="D208" s="124">
        <f>SUM(D209:D211)</f>
        <v>14975</v>
      </c>
      <c r="E208" s="124">
        <f>SUM(E209:E211)</f>
        <v>14975</v>
      </c>
      <c r="F208" s="125">
        <f t="shared" si="6"/>
        <v>100</v>
      </c>
      <c r="G208" s="125">
        <f t="shared" si="7"/>
        <v>52.7905315784104</v>
      </c>
      <c r="H208" s="120"/>
      <c r="J208" s="80">
        <v>11306</v>
      </c>
      <c r="K208" s="80">
        <v>11306</v>
      </c>
      <c r="L208" s="80">
        <v>0</v>
      </c>
      <c r="M208" s="80">
        <v>0</v>
      </c>
      <c r="N208" s="80">
        <v>0</v>
      </c>
      <c r="O208" s="80">
        <v>0</v>
      </c>
      <c r="P208" s="80">
        <v>0</v>
      </c>
      <c r="S208" s="80">
        <v>0</v>
      </c>
      <c r="T208" s="80">
        <v>0</v>
      </c>
      <c r="U208" s="80">
        <v>0</v>
      </c>
      <c r="V208" s="80">
        <v>0</v>
      </c>
      <c r="X208" s="80">
        <v>13701</v>
      </c>
      <c r="Y208" s="80">
        <v>1</v>
      </c>
      <c r="Z208" s="80">
        <f>D208-X208</f>
        <v>1274</v>
      </c>
    </row>
    <row r="209" ht="27" customHeight="1" spans="1:22">
      <c r="A209" s="80" t="s">
        <v>478</v>
      </c>
      <c r="B209" s="126" t="s">
        <v>479</v>
      </c>
      <c r="C209" s="127">
        <v>4865</v>
      </c>
      <c r="D209" s="128">
        <v>9653</v>
      </c>
      <c r="E209" s="128">
        <v>9653</v>
      </c>
      <c r="F209" s="125">
        <f t="shared" si="6"/>
        <v>100</v>
      </c>
      <c r="G209" s="125">
        <f t="shared" si="7"/>
        <v>98.4172661870504</v>
      </c>
      <c r="H209" s="120"/>
      <c r="J209" s="80">
        <v>7480</v>
      </c>
      <c r="K209" s="80">
        <v>7480</v>
      </c>
      <c r="M209" s="80">
        <v>0</v>
      </c>
      <c r="V209" s="80">
        <v>0</v>
      </c>
    </row>
    <row r="210" ht="27" customHeight="1" spans="1:22">
      <c r="A210" s="80" t="s">
        <v>480</v>
      </c>
      <c r="B210" s="126" t="s">
        <v>481</v>
      </c>
      <c r="C210" s="127">
        <v>4936</v>
      </c>
      <c r="D210" s="128">
        <v>5322</v>
      </c>
      <c r="E210" s="128">
        <v>5322</v>
      </c>
      <c r="F210" s="125">
        <f t="shared" si="6"/>
        <v>100</v>
      </c>
      <c r="G210" s="125">
        <f t="shared" si="7"/>
        <v>7.82009724473258</v>
      </c>
      <c r="H210" s="120"/>
      <c r="J210" s="80">
        <v>3826</v>
      </c>
      <c r="K210" s="80">
        <v>3826</v>
      </c>
      <c r="M210" s="80">
        <v>0</v>
      </c>
      <c r="V210" s="80">
        <v>0</v>
      </c>
    </row>
    <row r="211" ht="27" customHeight="1" spans="1:22">
      <c r="A211" s="80" t="s">
        <v>482</v>
      </c>
      <c r="B211" s="126" t="s">
        <v>483</v>
      </c>
      <c r="C211" s="124"/>
      <c r="D211" s="128"/>
      <c r="E211" s="128"/>
      <c r="F211" s="125"/>
      <c r="G211" s="125"/>
      <c r="H211" s="120"/>
      <c r="J211" s="80">
        <v>0</v>
      </c>
      <c r="M211" s="80">
        <v>0</v>
      </c>
      <c r="V211" s="80">
        <v>0</v>
      </c>
    </row>
    <row r="212" ht="27" customHeight="1" spans="1:26">
      <c r="A212" s="80" t="s">
        <v>484</v>
      </c>
      <c r="B212" s="123" t="s">
        <v>485</v>
      </c>
      <c r="C212" s="124">
        <f>SUM(C213:C217)</f>
        <v>297</v>
      </c>
      <c r="D212" s="124">
        <f>SUM(D213:D217)</f>
        <v>183</v>
      </c>
      <c r="E212" s="124">
        <f>SUM(E213:E217)</f>
        <v>183</v>
      </c>
      <c r="F212" s="125">
        <f t="shared" si="6"/>
        <v>100</v>
      </c>
      <c r="G212" s="125">
        <f t="shared" si="7"/>
        <v>-38.3838383838384</v>
      </c>
      <c r="H212" s="120"/>
      <c r="J212" s="80">
        <v>578</v>
      </c>
      <c r="K212" s="80">
        <v>559</v>
      </c>
      <c r="L212" s="80">
        <v>14</v>
      </c>
      <c r="M212" s="80">
        <v>5</v>
      </c>
      <c r="N212" s="80">
        <v>0</v>
      </c>
      <c r="O212" s="80">
        <v>0</v>
      </c>
      <c r="P212" s="80">
        <v>0</v>
      </c>
      <c r="S212" s="80">
        <v>24</v>
      </c>
      <c r="T212" s="80">
        <v>7</v>
      </c>
      <c r="U212" s="80">
        <v>26</v>
      </c>
      <c r="V212" s="80">
        <v>5</v>
      </c>
      <c r="X212" s="80">
        <v>252</v>
      </c>
      <c r="Y212" s="80">
        <v>1</v>
      </c>
      <c r="Z212" s="80">
        <f>D212-X212</f>
        <v>-69</v>
      </c>
    </row>
    <row r="213" ht="27" customHeight="1" spans="1:22">
      <c r="A213" s="80" t="s">
        <v>486</v>
      </c>
      <c r="B213" s="126" t="s">
        <v>487</v>
      </c>
      <c r="C213" s="127">
        <v>86</v>
      </c>
      <c r="D213" s="128">
        <v>168</v>
      </c>
      <c r="E213" s="128">
        <v>168</v>
      </c>
      <c r="F213" s="125">
        <f t="shared" si="6"/>
        <v>100</v>
      </c>
      <c r="G213" s="125">
        <f t="shared" si="7"/>
        <v>95.3488372093023</v>
      </c>
      <c r="H213" s="120"/>
      <c r="J213" s="80">
        <v>568</v>
      </c>
      <c r="K213" s="80">
        <v>549</v>
      </c>
      <c r="L213" s="80">
        <v>14</v>
      </c>
      <c r="M213" s="80">
        <v>5</v>
      </c>
      <c r="S213" s="80">
        <v>24</v>
      </c>
      <c r="T213" s="80">
        <v>7</v>
      </c>
      <c r="U213" s="80">
        <v>26</v>
      </c>
      <c r="V213" s="80">
        <v>5</v>
      </c>
    </row>
    <row r="214" ht="27" customHeight="1" spans="1:22">
      <c r="A214" s="80" t="s">
        <v>488</v>
      </c>
      <c r="B214" s="126" t="s">
        <v>489</v>
      </c>
      <c r="C214" s="127">
        <v>201</v>
      </c>
      <c r="D214" s="128">
        <v>5</v>
      </c>
      <c r="E214" s="128">
        <v>5</v>
      </c>
      <c r="F214" s="125">
        <f t="shared" si="6"/>
        <v>100</v>
      </c>
      <c r="G214" s="125">
        <f t="shared" si="7"/>
        <v>-97.5124378109453</v>
      </c>
      <c r="H214" s="120"/>
      <c r="J214" s="80">
        <v>0</v>
      </c>
      <c r="M214" s="80">
        <v>0</v>
      </c>
      <c r="V214" s="80">
        <v>0</v>
      </c>
    </row>
    <row r="215" ht="27" customHeight="1" spans="1:22">
      <c r="A215" s="80" t="s">
        <v>490</v>
      </c>
      <c r="B215" s="126" t="s">
        <v>491</v>
      </c>
      <c r="C215" s="127"/>
      <c r="D215" s="128"/>
      <c r="E215" s="128"/>
      <c r="F215" s="125"/>
      <c r="G215" s="125"/>
      <c r="H215" s="120"/>
      <c r="J215" s="80">
        <v>0</v>
      </c>
      <c r="M215" s="80">
        <v>0</v>
      </c>
      <c r="V215" s="80">
        <v>0</v>
      </c>
    </row>
    <row r="216" ht="27" customHeight="1" spans="1:22">
      <c r="A216" s="80" t="s">
        <v>492</v>
      </c>
      <c r="B216" s="126" t="s">
        <v>493</v>
      </c>
      <c r="C216" s="127">
        <v>10</v>
      </c>
      <c r="D216" s="128">
        <v>10</v>
      </c>
      <c r="E216" s="128">
        <v>10</v>
      </c>
      <c r="F216" s="125">
        <f t="shared" si="6"/>
        <v>100</v>
      </c>
      <c r="G216" s="125">
        <f t="shared" si="7"/>
        <v>0</v>
      </c>
      <c r="H216" s="120"/>
      <c r="J216" s="80">
        <v>10</v>
      </c>
      <c r="K216" s="80">
        <v>10</v>
      </c>
      <c r="M216" s="80">
        <v>0</v>
      </c>
      <c r="V216" s="80">
        <v>0</v>
      </c>
    </row>
    <row r="217" ht="27" customHeight="1" spans="1:22">
      <c r="A217" s="80" t="s">
        <v>494</v>
      </c>
      <c r="B217" s="126" t="s">
        <v>495</v>
      </c>
      <c r="C217" s="124"/>
      <c r="D217" s="124"/>
      <c r="E217" s="124"/>
      <c r="F217" s="125"/>
      <c r="G217" s="125"/>
      <c r="H217" s="120"/>
      <c r="J217" s="80">
        <v>0</v>
      </c>
      <c r="M217" s="80">
        <v>0</v>
      </c>
      <c r="V217" s="80">
        <v>0</v>
      </c>
    </row>
    <row r="218" ht="27" customHeight="1" spans="1:26">
      <c r="A218" s="80">
        <v>228</v>
      </c>
      <c r="B218" s="123" t="s">
        <v>496</v>
      </c>
      <c r="C218" s="124">
        <f>SUM(C219:C220)</f>
        <v>2199</v>
      </c>
      <c r="D218" s="124">
        <f>SUM(D219:D220)</f>
        <v>3128</v>
      </c>
      <c r="E218" s="124">
        <f>SUM(E219:E220)</f>
        <v>3128</v>
      </c>
      <c r="F218" s="125">
        <f t="shared" si="6"/>
        <v>100</v>
      </c>
      <c r="G218" s="125">
        <f t="shared" si="7"/>
        <v>42.2464756707594</v>
      </c>
      <c r="H218" s="120"/>
      <c r="J218" s="80">
        <v>1665</v>
      </c>
      <c r="K218" s="80">
        <v>1430</v>
      </c>
      <c r="L218" s="80">
        <v>0</v>
      </c>
      <c r="M218" s="80">
        <v>0</v>
      </c>
      <c r="N218" s="80">
        <v>0</v>
      </c>
      <c r="O218" s="80">
        <v>235</v>
      </c>
      <c r="P218" s="80">
        <v>0</v>
      </c>
      <c r="S218" s="80">
        <v>0</v>
      </c>
      <c r="T218" s="80">
        <v>0</v>
      </c>
      <c r="U218" s="80">
        <v>0</v>
      </c>
      <c r="V218" s="80">
        <v>0</v>
      </c>
      <c r="X218" s="80">
        <v>2069</v>
      </c>
      <c r="Y218" s="80">
        <v>1</v>
      </c>
      <c r="Z218" s="80">
        <f t="shared" ref="Z218:Z223" si="8">D218-X218</f>
        <v>1059</v>
      </c>
    </row>
    <row r="219" ht="27" customHeight="1" spans="1:22">
      <c r="A219" s="80" t="s">
        <v>497</v>
      </c>
      <c r="B219" s="126" t="s">
        <v>498</v>
      </c>
      <c r="C219" s="124"/>
      <c r="D219" s="124"/>
      <c r="E219" s="124"/>
      <c r="F219" s="125"/>
      <c r="G219" s="125"/>
      <c r="H219" s="120"/>
      <c r="J219" s="80">
        <v>0</v>
      </c>
      <c r="M219" s="80">
        <v>0</v>
      </c>
      <c r="V219" s="80">
        <v>0</v>
      </c>
    </row>
    <row r="220" ht="27" customHeight="1" spans="1:22">
      <c r="A220" s="80" t="s">
        <v>499</v>
      </c>
      <c r="B220" s="126" t="s">
        <v>500</v>
      </c>
      <c r="C220" s="124">
        <v>2199</v>
      </c>
      <c r="D220" s="124">
        <v>3128</v>
      </c>
      <c r="E220" s="124">
        <v>3128</v>
      </c>
      <c r="F220" s="125">
        <f t="shared" si="6"/>
        <v>100</v>
      </c>
      <c r="G220" s="125">
        <f t="shared" si="7"/>
        <v>42.2464756707594</v>
      </c>
      <c r="H220" s="120"/>
      <c r="J220" s="80">
        <v>0</v>
      </c>
      <c r="M220" s="80">
        <v>0</v>
      </c>
      <c r="V220" s="80">
        <v>0</v>
      </c>
    </row>
    <row r="221" ht="27" customHeight="1" spans="1:26">
      <c r="A221" s="80" t="s">
        <v>501</v>
      </c>
      <c r="B221" s="123" t="s">
        <v>502</v>
      </c>
      <c r="C221" s="124">
        <f>SUM(C222)</f>
        <v>3229</v>
      </c>
      <c r="D221" s="124">
        <f>SUM(D222)</f>
        <v>320</v>
      </c>
      <c r="E221" s="124">
        <f>SUM(E222)</f>
        <v>320</v>
      </c>
      <c r="F221" s="125">
        <f t="shared" si="6"/>
        <v>100</v>
      </c>
      <c r="G221" s="125">
        <f t="shared" si="7"/>
        <v>-90.0898110870238</v>
      </c>
      <c r="H221" s="120"/>
      <c r="J221" s="80">
        <v>4394</v>
      </c>
      <c r="K221" s="80">
        <v>349</v>
      </c>
      <c r="L221" s="80">
        <v>250</v>
      </c>
      <c r="M221" s="80">
        <v>0</v>
      </c>
      <c r="N221" s="80">
        <v>500</v>
      </c>
      <c r="O221" s="80">
        <v>1795</v>
      </c>
      <c r="P221" s="80">
        <v>1500</v>
      </c>
      <c r="S221" s="80">
        <v>0</v>
      </c>
      <c r="T221" s="80">
        <v>0</v>
      </c>
      <c r="U221" s="80">
        <v>0</v>
      </c>
      <c r="V221" s="80">
        <v>0</v>
      </c>
      <c r="X221" s="80">
        <v>3229</v>
      </c>
      <c r="Y221" s="80">
        <v>1</v>
      </c>
      <c r="Z221" s="80">
        <f t="shared" si="8"/>
        <v>-2909</v>
      </c>
    </row>
    <row r="222" ht="27" customHeight="1" spans="1:22">
      <c r="A222" s="80" t="s">
        <v>503</v>
      </c>
      <c r="B222" s="126" t="s">
        <v>504</v>
      </c>
      <c r="C222" s="124">
        <v>3229</v>
      </c>
      <c r="D222" s="124">
        <v>320</v>
      </c>
      <c r="E222" s="124">
        <v>320</v>
      </c>
      <c r="F222" s="125">
        <f t="shared" si="6"/>
        <v>100</v>
      </c>
      <c r="G222" s="125">
        <f t="shared" si="7"/>
        <v>-90.0898110870238</v>
      </c>
      <c r="H222" s="120"/>
      <c r="J222" s="80">
        <v>4394</v>
      </c>
      <c r="K222" s="80">
        <v>349</v>
      </c>
      <c r="L222" s="80">
        <v>250</v>
      </c>
      <c r="M222" s="80">
        <v>0</v>
      </c>
      <c r="N222" s="80">
        <v>500</v>
      </c>
      <c r="O222" s="80">
        <v>1795</v>
      </c>
      <c r="P222" s="80">
        <v>1500</v>
      </c>
      <c r="V222" s="80">
        <v>0</v>
      </c>
    </row>
    <row r="223" spans="24:26">
      <c r="X223" s="80">
        <v>500</v>
      </c>
      <c r="Z223" s="80">
        <f t="shared" si="8"/>
        <v>-500</v>
      </c>
    </row>
  </sheetData>
  <autoFilter xmlns:etc="http://www.wps.cn/officeDocument/2017/etCustomData" ref="A6:Z223" etc:filterBottomFollowUsedRange="0">
    <extLst/>
  </autoFilter>
  <mergeCells count="23">
    <mergeCell ref="A1:B1"/>
    <mergeCell ref="A2:H2"/>
    <mergeCell ref="A3:H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J4:J6"/>
    <mergeCell ref="K4:K6"/>
    <mergeCell ref="L4:L6"/>
    <mergeCell ref="M4:M6"/>
    <mergeCell ref="N4:N6"/>
    <mergeCell ref="O4:O6"/>
    <mergeCell ref="P4:P6"/>
    <mergeCell ref="S4:S6"/>
    <mergeCell ref="T4:T6"/>
    <mergeCell ref="U4:U6"/>
    <mergeCell ref="V4:V6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71"/>
  <sheetViews>
    <sheetView workbookViewId="0">
      <selection activeCell="B69" sqref="B69"/>
    </sheetView>
  </sheetViews>
  <sheetFormatPr defaultColWidth="9.125" defaultRowHeight="14.25" outlineLevelCol="3"/>
  <cols>
    <col min="1" max="1" width="61.125" style="107" customWidth="1"/>
    <col min="2" max="2" width="16.25" style="107" customWidth="1"/>
    <col min="3" max="3" width="54.375" style="107" customWidth="1"/>
    <col min="4" max="4" width="14" style="107" customWidth="1"/>
    <col min="5" max="16384" width="9.125" style="107"/>
  </cols>
  <sheetData>
    <row r="1" spans="1:1">
      <c r="A1" s="108" t="s">
        <v>505</v>
      </c>
    </row>
    <row r="2" ht="24" customHeight="1" spans="1:4">
      <c r="A2" s="109" t="s">
        <v>506</v>
      </c>
      <c r="B2" s="109"/>
      <c r="C2" s="109"/>
      <c r="D2" s="109"/>
    </row>
    <row r="3" ht="20.25" customHeight="1" spans="1:4">
      <c r="A3" s="110" t="s">
        <v>28</v>
      </c>
      <c r="B3" s="110"/>
      <c r="C3" s="110"/>
      <c r="D3" s="110"/>
    </row>
    <row r="4" ht="23.1" customHeight="1" spans="1:4">
      <c r="A4" s="111" t="s">
        <v>507</v>
      </c>
      <c r="B4" s="111" t="s">
        <v>508</v>
      </c>
      <c r="C4" s="111" t="s">
        <v>507</v>
      </c>
      <c r="D4" s="111" t="s">
        <v>508</v>
      </c>
    </row>
    <row r="5" ht="23.1" customHeight="1" spans="1:4">
      <c r="A5" s="112" t="s">
        <v>509</v>
      </c>
      <c r="B5" s="113">
        <v>26446</v>
      </c>
      <c r="C5" s="114" t="s">
        <v>510</v>
      </c>
      <c r="D5" s="113">
        <v>382643</v>
      </c>
    </row>
    <row r="6" ht="23.1" customHeight="1" spans="1:4">
      <c r="A6" s="115" t="s">
        <v>511</v>
      </c>
      <c r="B6" s="113">
        <f>SUM(B7,B12,B33)</f>
        <v>331911</v>
      </c>
      <c r="C6" s="115" t="s">
        <v>512</v>
      </c>
      <c r="D6" s="113">
        <f>SUM(D7,D12,D33)</f>
        <v>0</v>
      </c>
    </row>
    <row r="7" ht="23.1" customHeight="1" spans="1:4">
      <c r="A7" s="115" t="s">
        <v>513</v>
      </c>
      <c r="B7" s="113">
        <f>SUM(B8:B11)</f>
        <v>5228</v>
      </c>
      <c r="C7" s="113" t="s">
        <v>514</v>
      </c>
      <c r="D7" s="113">
        <f>SUM(D8:D11)</f>
        <v>0</v>
      </c>
    </row>
    <row r="8" ht="23.1" customHeight="1" spans="1:4">
      <c r="A8" s="113" t="s">
        <v>515</v>
      </c>
      <c r="B8" s="113">
        <v>42</v>
      </c>
      <c r="C8" s="113" t="s">
        <v>516</v>
      </c>
      <c r="D8" s="113"/>
    </row>
    <row r="9" ht="23.1" customHeight="1" spans="1:4">
      <c r="A9" s="113" t="s">
        <v>517</v>
      </c>
      <c r="B9" s="113">
        <v>64</v>
      </c>
      <c r="C9" s="113" t="s">
        <v>518</v>
      </c>
      <c r="D9" s="113"/>
    </row>
    <row r="10" ht="23.1" customHeight="1" spans="1:4">
      <c r="A10" s="113" t="s">
        <v>519</v>
      </c>
      <c r="B10" s="113">
        <v>61</v>
      </c>
      <c r="C10" s="113" t="s">
        <v>520</v>
      </c>
      <c r="D10" s="113"/>
    </row>
    <row r="11" ht="23.1" customHeight="1" spans="1:4">
      <c r="A11" s="113" t="s">
        <v>521</v>
      </c>
      <c r="B11" s="113">
        <v>5061</v>
      </c>
      <c r="C11" s="113" t="s">
        <v>522</v>
      </c>
      <c r="D11" s="113"/>
    </row>
    <row r="12" ht="23.1" customHeight="1" spans="1:4">
      <c r="A12" s="115" t="s">
        <v>523</v>
      </c>
      <c r="B12" s="113">
        <f>SUM(B13:B32)</f>
        <v>180966</v>
      </c>
      <c r="C12" s="113" t="s">
        <v>524</v>
      </c>
      <c r="D12" s="113">
        <f>SUM(D13:D32)</f>
        <v>0</v>
      </c>
    </row>
    <row r="13" ht="23.1" customHeight="1" spans="1:4">
      <c r="A13" s="116" t="s">
        <v>525</v>
      </c>
      <c r="B13" s="117">
        <v>3220</v>
      </c>
      <c r="C13" s="113" t="s">
        <v>526</v>
      </c>
      <c r="D13" s="113"/>
    </row>
    <row r="14" ht="23.1" customHeight="1" spans="1:4">
      <c r="A14" s="116" t="s">
        <v>527</v>
      </c>
      <c r="B14" s="117">
        <v>95022</v>
      </c>
      <c r="C14" s="113" t="s">
        <v>528</v>
      </c>
      <c r="D14" s="113"/>
    </row>
    <row r="15" ht="23.1" customHeight="1" spans="1:4">
      <c r="A15" s="116" t="s">
        <v>529</v>
      </c>
      <c r="B15" s="117">
        <v>7344</v>
      </c>
      <c r="C15" s="113" t="s">
        <v>530</v>
      </c>
      <c r="D15" s="113"/>
    </row>
    <row r="16" ht="23.1" customHeight="1" spans="1:4">
      <c r="A16" s="116" t="s">
        <v>531</v>
      </c>
      <c r="B16" s="117">
        <v>9340</v>
      </c>
      <c r="C16" s="113" t="s">
        <v>532</v>
      </c>
      <c r="D16" s="113"/>
    </row>
    <row r="17" ht="23.1" customHeight="1" spans="1:4">
      <c r="A17" s="116" t="s">
        <v>533</v>
      </c>
      <c r="B17" s="117">
        <v>1381</v>
      </c>
      <c r="C17" s="113" t="s">
        <v>534</v>
      </c>
      <c r="D17" s="113"/>
    </row>
    <row r="18" ht="23.1" customHeight="1" spans="1:4">
      <c r="A18" s="116" t="s">
        <v>535</v>
      </c>
      <c r="B18" s="117">
        <v>45</v>
      </c>
      <c r="C18" s="113" t="s">
        <v>536</v>
      </c>
      <c r="D18" s="113"/>
    </row>
    <row r="19" ht="23.1" customHeight="1" spans="1:4">
      <c r="A19" s="116" t="s">
        <v>537</v>
      </c>
      <c r="B19" s="117">
        <v>0</v>
      </c>
      <c r="C19" s="113" t="s">
        <v>538</v>
      </c>
      <c r="D19" s="113"/>
    </row>
    <row r="20" ht="23.1" customHeight="1" spans="1:4">
      <c r="A20" s="116" t="s">
        <v>539</v>
      </c>
      <c r="B20" s="117">
        <v>1190</v>
      </c>
      <c r="C20" s="113" t="s">
        <v>540</v>
      </c>
      <c r="D20" s="113"/>
    </row>
    <row r="21" ht="23.1" customHeight="1" spans="1:4">
      <c r="A21" s="116" t="s">
        <v>541</v>
      </c>
      <c r="B21" s="117">
        <v>6159</v>
      </c>
      <c r="C21" s="113" t="s">
        <v>542</v>
      </c>
      <c r="D21" s="113"/>
    </row>
    <row r="22" ht="23.1" customHeight="1" spans="1:4">
      <c r="A22" s="116" t="s">
        <v>543</v>
      </c>
      <c r="B22" s="117">
        <v>4419</v>
      </c>
      <c r="C22" s="113" t="s">
        <v>544</v>
      </c>
      <c r="D22" s="113"/>
    </row>
    <row r="23" ht="23.1" customHeight="1" spans="1:4">
      <c r="A23" s="116" t="s">
        <v>545</v>
      </c>
      <c r="B23" s="117">
        <v>99</v>
      </c>
      <c r="C23" s="113" t="s">
        <v>546</v>
      </c>
      <c r="D23" s="113"/>
    </row>
    <row r="24" ht="23.1" customHeight="1" spans="1:4">
      <c r="A24" s="116" t="s">
        <v>547</v>
      </c>
      <c r="B24" s="117">
        <v>3599</v>
      </c>
      <c r="C24" s="113" t="s">
        <v>548</v>
      </c>
      <c r="D24" s="113"/>
    </row>
    <row r="25" ht="23.1" customHeight="1" spans="1:4">
      <c r="A25" s="116" t="s">
        <v>549</v>
      </c>
      <c r="B25" s="117">
        <v>1693</v>
      </c>
      <c r="C25" s="113" t="s">
        <v>550</v>
      </c>
      <c r="D25" s="113"/>
    </row>
    <row r="26" ht="23.1" customHeight="1" spans="1:4">
      <c r="A26" s="116" t="s">
        <v>551</v>
      </c>
      <c r="B26" s="117">
        <v>13740</v>
      </c>
      <c r="C26" s="113" t="s">
        <v>552</v>
      </c>
      <c r="D26" s="113"/>
    </row>
    <row r="27" ht="23.1" customHeight="1" spans="1:4">
      <c r="A27" s="116" t="s">
        <v>553</v>
      </c>
      <c r="B27" s="117">
        <v>11238</v>
      </c>
      <c r="C27" s="113" t="s">
        <v>554</v>
      </c>
      <c r="D27" s="113"/>
    </row>
    <row r="28" ht="23.1" customHeight="1" spans="1:4">
      <c r="A28" s="116" t="s">
        <v>555</v>
      </c>
      <c r="B28" s="117">
        <v>1763</v>
      </c>
      <c r="C28" s="113" t="s">
        <v>556</v>
      </c>
      <c r="D28" s="113"/>
    </row>
    <row r="29" ht="23.1" customHeight="1" spans="1:4">
      <c r="A29" s="116" t="s">
        <v>557</v>
      </c>
      <c r="B29" s="117">
        <v>0</v>
      </c>
      <c r="C29" s="113" t="s">
        <v>558</v>
      </c>
      <c r="D29" s="113"/>
    </row>
    <row r="30" ht="23.1" customHeight="1" spans="1:4">
      <c r="A30" s="116" t="s">
        <v>559</v>
      </c>
      <c r="B30" s="117">
        <v>0</v>
      </c>
      <c r="C30" s="113" t="s">
        <v>560</v>
      </c>
      <c r="D30" s="113"/>
    </row>
    <row r="31" ht="23.1" customHeight="1" spans="1:4">
      <c r="A31" s="116" t="s">
        <v>561</v>
      </c>
      <c r="B31" s="117">
        <v>20714</v>
      </c>
      <c r="C31" s="113"/>
      <c r="D31" s="113"/>
    </row>
    <row r="32" ht="23.1" customHeight="1" spans="1:4">
      <c r="A32" s="116" t="s">
        <v>562</v>
      </c>
      <c r="B32" s="113"/>
      <c r="C32" s="113"/>
      <c r="D32" s="113"/>
    </row>
    <row r="33" ht="23.1" customHeight="1" spans="1:4">
      <c r="A33" s="115" t="s">
        <v>563</v>
      </c>
      <c r="B33" s="113">
        <v>145717</v>
      </c>
      <c r="C33" s="113" t="s">
        <v>564</v>
      </c>
      <c r="D33" s="113"/>
    </row>
    <row r="34" ht="23.1" customHeight="1" spans="1:4">
      <c r="A34" s="113" t="s">
        <v>565</v>
      </c>
      <c r="B34" s="113"/>
      <c r="C34" s="113" t="s">
        <v>566</v>
      </c>
      <c r="D34" s="113"/>
    </row>
    <row r="35" ht="23.1" customHeight="1" spans="1:4">
      <c r="A35" s="113" t="s">
        <v>567</v>
      </c>
      <c r="B35" s="113">
        <f>SUM(B36:B39)</f>
        <v>0</v>
      </c>
      <c r="C35" s="113" t="s">
        <v>568</v>
      </c>
      <c r="D35" s="113">
        <f>SUM(D36:D39)</f>
        <v>123</v>
      </c>
    </row>
    <row r="36" ht="23.1" customHeight="1" spans="1:4">
      <c r="A36" s="113" t="s">
        <v>569</v>
      </c>
      <c r="B36" s="113"/>
      <c r="C36" s="113" t="s">
        <v>570</v>
      </c>
      <c r="D36" s="113"/>
    </row>
    <row r="37" ht="23.1" customHeight="1" spans="1:4">
      <c r="A37" s="113" t="s">
        <v>571</v>
      </c>
      <c r="B37" s="113"/>
      <c r="C37" s="113" t="s">
        <v>572</v>
      </c>
      <c r="D37" s="113"/>
    </row>
    <row r="38" ht="23.1" customHeight="1" spans="1:4">
      <c r="A38" s="113" t="s">
        <v>573</v>
      </c>
      <c r="B38" s="113"/>
      <c r="C38" s="113" t="s">
        <v>574</v>
      </c>
      <c r="D38" s="113"/>
    </row>
    <row r="39" ht="23.1" customHeight="1" spans="1:4">
      <c r="A39" s="113" t="s">
        <v>575</v>
      </c>
      <c r="B39" s="113"/>
      <c r="C39" s="113" t="s">
        <v>576</v>
      </c>
      <c r="D39" s="113">
        <v>123</v>
      </c>
    </row>
    <row r="40" ht="23.1" customHeight="1" spans="1:4">
      <c r="A40" s="113" t="s">
        <v>577</v>
      </c>
      <c r="B40" s="113"/>
      <c r="C40" s="113" t="s">
        <v>578</v>
      </c>
      <c r="D40" s="113"/>
    </row>
    <row r="41" ht="23.1" customHeight="1" spans="1:4">
      <c r="A41" s="113" t="s">
        <v>579</v>
      </c>
      <c r="B41" s="113">
        <f>SUM(B42:B44)</f>
        <v>100</v>
      </c>
      <c r="C41" s="113" t="s">
        <v>580</v>
      </c>
      <c r="D41" s="113">
        <f>SUM(D42:D44)</f>
        <v>0</v>
      </c>
    </row>
    <row r="42" ht="23.1" customHeight="1" spans="1:4">
      <c r="A42" s="113" t="s">
        <v>581</v>
      </c>
      <c r="B42" s="113">
        <v>100</v>
      </c>
      <c r="C42" s="113" t="s">
        <v>582</v>
      </c>
      <c r="D42" s="113"/>
    </row>
    <row r="43" ht="23.1" customHeight="1" spans="1:4">
      <c r="A43" s="113" t="s">
        <v>583</v>
      </c>
      <c r="B43" s="113"/>
      <c r="C43" s="113" t="s">
        <v>584</v>
      </c>
      <c r="D43" s="113"/>
    </row>
    <row r="44" ht="23.1" customHeight="1" spans="1:4">
      <c r="A44" s="113" t="s">
        <v>585</v>
      </c>
      <c r="B44" s="113"/>
      <c r="C44" s="113" t="s">
        <v>586</v>
      </c>
      <c r="D44" s="113"/>
    </row>
    <row r="45" ht="23.1" customHeight="1" spans="1:4">
      <c r="A45" s="113" t="s">
        <v>587</v>
      </c>
      <c r="B45" s="113">
        <f>B46</f>
        <v>0</v>
      </c>
      <c r="C45" s="113" t="s">
        <v>588</v>
      </c>
      <c r="D45" s="113">
        <f>D46</f>
        <v>0</v>
      </c>
    </row>
    <row r="46" ht="23.1" customHeight="1" spans="1:4">
      <c r="A46" s="113" t="s">
        <v>589</v>
      </c>
      <c r="B46" s="113">
        <f>B47</f>
        <v>0</v>
      </c>
      <c r="C46" s="113" t="s">
        <v>590</v>
      </c>
      <c r="D46" s="113">
        <f>D47</f>
        <v>0</v>
      </c>
    </row>
    <row r="47" ht="23.1" customHeight="1" spans="1:4">
      <c r="A47" s="113" t="s">
        <v>591</v>
      </c>
      <c r="B47" s="113">
        <f>SUM(B48:B51)</f>
        <v>0</v>
      </c>
      <c r="C47" s="113" t="s">
        <v>592</v>
      </c>
      <c r="D47" s="113">
        <f>SUM(D48:D51)</f>
        <v>0</v>
      </c>
    </row>
    <row r="48" ht="23.1" customHeight="1" spans="1:4">
      <c r="A48" s="113" t="s">
        <v>593</v>
      </c>
      <c r="B48" s="113"/>
      <c r="C48" s="113" t="s">
        <v>594</v>
      </c>
      <c r="D48" s="113"/>
    </row>
    <row r="49" ht="23.1" customHeight="1" spans="1:4">
      <c r="A49" s="113" t="s">
        <v>595</v>
      </c>
      <c r="B49" s="113"/>
      <c r="C49" s="113" t="s">
        <v>596</v>
      </c>
      <c r="D49" s="113"/>
    </row>
    <row r="50" ht="23.1" customHeight="1" spans="1:4">
      <c r="A50" s="113" t="s">
        <v>597</v>
      </c>
      <c r="B50" s="113"/>
      <c r="C50" s="113" t="s">
        <v>598</v>
      </c>
      <c r="D50" s="113"/>
    </row>
    <row r="51" ht="23.1" customHeight="1" spans="1:4">
      <c r="A51" s="113" t="s">
        <v>599</v>
      </c>
      <c r="B51" s="113"/>
      <c r="C51" s="113" t="s">
        <v>600</v>
      </c>
      <c r="D51" s="113"/>
    </row>
    <row r="52" ht="23.1" customHeight="1" spans="1:4">
      <c r="A52" s="115" t="s">
        <v>601</v>
      </c>
      <c r="B52" s="113">
        <f>B53</f>
        <v>69175</v>
      </c>
      <c r="C52" s="113" t="s">
        <v>602</v>
      </c>
      <c r="D52" s="113">
        <f>SUM(D53:D54)</f>
        <v>53348</v>
      </c>
    </row>
    <row r="53" ht="23.1" customHeight="1" spans="1:4">
      <c r="A53" s="113" t="s">
        <v>603</v>
      </c>
      <c r="B53" s="113">
        <f>B54+B55+B56+B57</f>
        <v>69175</v>
      </c>
      <c r="C53" s="113" t="s">
        <v>604</v>
      </c>
      <c r="D53" s="113"/>
    </row>
    <row r="54" ht="23.1" customHeight="1" spans="1:4">
      <c r="A54" s="113" t="s">
        <v>605</v>
      </c>
      <c r="B54" s="113">
        <v>69175</v>
      </c>
      <c r="C54" s="113" t="s">
        <v>606</v>
      </c>
      <c r="D54" s="113">
        <v>53348</v>
      </c>
    </row>
    <row r="55" ht="23.1" customHeight="1" spans="1:4">
      <c r="A55" s="113" t="s">
        <v>607</v>
      </c>
      <c r="B55" s="113"/>
      <c r="C55" s="113" t="s">
        <v>608</v>
      </c>
      <c r="D55" s="113"/>
    </row>
    <row r="56" ht="23.1" customHeight="1" spans="1:4">
      <c r="A56" s="113" t="s">
        <v>609</v>
      </c>
      <c r="B56" s="113"/>
      <c r="C56" s="113" t="s">
        <v>610</v>
      </c>
      <c r="D56" s="113"/>
    </row>
    <row r="57" ht="23.1" customHeight="1" spans="1:4">
      <c r="A57" s="113" t="s">
        <v>611</v>
      </c>
      <c r="B57" s="113"/>
      <c r="C57" s="113" t="s">
        <v>612</v>
      </c>
      <c r="D57" s="113"/>
    </row>
    <row r="58" ht="23.1" customHeight="1" spans="1:4">
      <c r="A58" s="113" t="s">
        <v>613</v>
      </c>
      <c r="B58" s="113"/>
      <c r="C58" s="113" t="s">
        <v>614</v>
      </c>
      <c r="D58" s="113"/>
    </row>
    <row r="59" ht="23.1" customHeight="1" spans="1:4">
      <c r="A59" s="113" t="s">
        <v>615</v>
      </c>
      <c r="B59" s="113"/>
      <c r="C59" s="113" t="s">
        <v>616</v>
      </c>
      <c r="D59" s="113"/>
    </row>
    <row r="60" ht="23.1" customHeight="1" spans="1:4">
      <c r="A60" s="113" t="s">
        <v>617</v>
      </c>
      <c r="B60" s="113"/>
      <c r="C60" s="113" t="s">
        <v>618</v>
      </c>
      <c r="D60" s="113"/>
    </row>
    <row r="61" ht="23.1" customHeight="1" spans="1:4">
      <c r="A61" s="113" t="s">
        <v>619</v>
      </c>
      <c r="B61" s="113">
        <v>2439</v>
      </c>
      <c r="C61" s="113"/>
      <c r="D61" s="113"/>
    </row>
    <row r="62" ht="23.1" customHeight="1" spans="1:4">
      <c r="A62" s="113" t="s">
        <v>620</v>
      </c>
      <c r="B62" s="113"/>
      <c r="C62" s="113" t="s">
        <v>621</v>
      </c>
      <c r="D62" s="113">
        <v>446</v>
      </c>
    </row>
    <row r="63" ht="23.1" customHeight="1" spans="1:4">
      <c r="A63" s="113" t="s">
        <v>622</v>
      </c>
      <c r="B63" s="113">
        <f>SUM(B65:B68)</f>
        <v>8887</v>
      </c>
      <c r="C63" s="113" t="s">
        <v>623</v>
      </c>
      <c r="D63" s="113"/>
    </row>
    <row r="64" ht="23.1" customHeight="1" spans="1:4">
      <c r="A64" s="113"/>
      <c r="B64" s="113"/>
      <c r="C64" s="118" t="s">
        <v>624</v>
      </c>
      <c r="D64" s="113">
        <v>208</v>
      </c>
    </row>
    <row r="65" ht="23.1" customHeight="1" spans="1:4">
      <c r="A65" s="113" t="s">
        <v>625</v>
      </c>
      <c r="B65" s="113"/>
      <c r="C65" s="113" t="s">
        <v>626</v>
      </c>
      <c r="D65" s="113">
        <f>B69-D5-D6-D34-D35-D40-D41-D45-D52-D58-D59-D60-D62-D63-D64</f>
        <v>2190</v>
      </c>
    </row>
    <row r="66" ht="23.1" customHeight="1" spans="1:4">
      <c r="A66" s="113" t="s">
        <v>627</v>
      </c>
      <c r="B66" s="113"/>
      <c r="C66" s="113" t="s">
        <v>628</v>
      </c>
      <c r="D66" s="113">
        <v>2190</v>
      </c>
    </row>
    <row r="67" ht="23.1" customHeight="1" spans="1:4">
      <c r="A67" s="113" t="s">
        <v>629</v>
      </c>
      <c r="B67" s="113"/>
      <c r="C67" s="113" t="s">
        <v>630</v>
      </c>
      <c r="D67" s="113">
        <f>D65-D66</f>
        <v>0</v>
      </c>
    </row>
    <row r="68" ht="23.1" customHeight="1" spans="1:4">
      <c r="A68" s="113" t="s">
        <v>631</v>
      </c>
      <c r="B68" s="113">
        <v>8887</v>
      </c>
      <c r="C68" s="113"/>
      <c r="D68" s="113"/>
    </row>
    <row r="69" ht="23.1" customHeight="1" spans="1:4">
      <c r="A69" s="113" t="s">
        <v>632</v>
      </c>
      <c r="B69" s="113">
        <f>SUM(B5:B6,B34:B35,B40:B41,B45,B52,B58:B63)</f>
        <v>438958</v>
      </c>
      <c r="C69" s="113" t="s">
        <v>633</v>
      </c>
      <c r="D69" s="113">
        <f>SUM(D5:D6,D34:D35,D40:D41,D45,D52,D58:D60,D62:D65)</f>
        <v>438958</v>
      </c>
    </row>
    <row r="70" ht="15" customHeight="1"/>
    <row r="71" ht="15" customHeight="1"/>
  </sheetData>
  <mergeCells count="2">
    <mergeCell ref="A2:D2"/>
    <mergeCell ref="A3:D3"/>
  </mergeCells>
  <printOptions horizontalCentered="1"/>
  <pageMargins left="0.709027777777778" right="0.709027777777778" top="0.75" bottom="0.75" header="0.309027777777778" footer="0.309027777777778"/>
  <pageSetup paperSize="9" scale="80" firstPageNumber="7" orientation="landscape" useFirstPageNumber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70"/>
  <sheetViews>
    <sheetView workbookViewId="0">
      <selection activeCell="D25" sqref="D25"/>
    </sheetView>
  </sheetViews>
  <sheetFormatPr defaultColWidth="9" defaultRowHeight="14.25"/>
  <cols>
    <col min="1" max="1" width="35.625" style="80" customWidth="1"/>
    <col min="2" max="2" width="11" style="80" customWidth="1"/>
    <col min="3" max="3" width="13" style="80" customWidth="1"/>
    <col min="4" max="4" width="12.25" style="96" customWidth="1"/>
    <col min="5" max="5" width="55.625" style="80" customWidth="1"/>
    <col min="6" max="6" width="11.375" style="80" customWidth="1"/>
    <col min="7" max="7" width="11.125" style="97" customWidth="1"/>
    <col min="8" max="8" width="12.25" style="80" customWidth="1"/>
    <col min="9" max="9" width="11.375" style="80" customWidth="1"/>
    <col min="10" max="16384" width="9" style="80"/>
  </cols>
  <sheetData>
    <row r="1" spans="1:8">
      <c r="A1" s="80" t="s">
        <v>634</v>
      </c>
      <c r="H1" s="80" t="s">
        <v>635</v>
      </c>
    </row>
    <row r="2" ht="26.25" spans="1:9">
      <c r="A2" s="82" t="s">
        <v>636</v>
      </c>
      <c r="B2" s="82"/>
      <c r="C2" s="82"/>
      <c r="D2" s="98"/>
      <c r="E2" s="82"/>
      <c r="F2" s="82"/>
      <c r="G2" s="99"/>
      <c r="H2" s="82"/>
      <c r="I2" s="82"/>
    </row>
    <row r="3" spans="8:9">
      <c r="H3" s="100" t="s">
        <v>28</v>
      </c>
      <c r="I3" s="100"/>
    </row>
    <row r="4" ht="26.1" customHeight="1" spans="1:9">
      <c r="A4" s="34" t="s">
        <v>637</v>
      </c>
      <c r="B4" s="34"/>
      <c r="C4" s="34"/>
      <c r="D4" s="35"/>
      <c r="E4" s="34" t="s">
        <v>638</v>
      </c>
      <c r="F4" s="34"/>
      <c r="G4" s="101"/>
      <c r="H4" s="34"/>
      <c r="I4" s="34" t="s">
        <v>33</v>
      </c>
    </row>
    <row r="5" ht="34.5" customHeight="1" spans="1:9">
      <c r="A5" s="34" t="s">
        <v>639</v>
      </c>
      <c r="B5" s="34" t="s">
        <v>640</v>
      </c>
      <c r="C5" s="34" t="s">
        <v>641</v>
      </c>
      <c r="D5" s="35" t="s">
        <v>642</v>
      </c>
      <c r="E5" s="34" t="s">
        <v>639</v>
      </c>
      <c r="F5" s="34" t="s">
        <v>640</v>
      </c>
      <c r="G5" s="101" t="s">
        <v>641</v>
      </c>
      <c r="H5" s="34" t="s">
        <v>642</v>
      </c>
      <c r="I5" s="34"/>
    </row>
    <row r="6" ht="24.95" customHeight="1" spans="1:9">
      <c r="A6" s="36" t="s">
        <v>643</v>
      </c>
      <c r="B6" s="36"/>
      <c r="C6" s="36"/>
      <c r="D6" s="37"/>
      <c r="E6" s="36" t="s">
        <v>644</v>
      </c>
      <c r="F6" s="36"/>
      <c r="G6" s="102"/>
      <c r="H6" s="36"/>
      <c r="I6" s="36"/>
    </row>
    <row r="7" ht="24.95" customHeight="1" spans="1:9">
      <c r="A7" s="36" t="s">
        <v>645</v>
      </c>
      <c r="B7" s="36"/>
      <c r="C7" s="36"/>
      <c r="D7" s="37"/>
      <c r="E7" s="36" t="s">
        <v>646</v>
      </c>
      <c r="F7" s="36"/>
      <c r="G7" s="102"/>
      <c r="H7" s="36"/>
      <c r="I7" s="36"/>
    </row>
    <row r="8" ht="24.95" customHeight="1" spans="1:9">
      <c r="A8" s="36" t="s">
        <v>647</v>
      </c>
      <c r="B8" s="36"/>
      <c r="C8" s="36"/>
      <c r="D8" s="37"/>
      <c r="E8" s="36" t="s">
        <v>648</v>
      </c>
      <c r="F8" s="36"/>
      <c r="G8" s="102"/>
      <c r="H8" s="36"/>
      <c r="I8" s="36"/>
    </row>
    <row r="9" ht="24.95" customHeight="1" spans="1:9">
      <c r="A9" s="36" t="s">
        <v>649</v>
      </c>
      <c r="B9" s="36"/>
      <c r="C9" s="36"/>
      <c r="D9" s="37"/>
      <c r="E9" s="36" t="s">
        <v>650</v>
      </c>
      <c r="F9" s="36"/>
      <c r="G9" s="102"/>
      <c r="H9" s="36"/>
      <c r="I9" s="36"/>
    </row>
    <row r="10" ht="24.95" customHeight="1" spans="1:9">
      <c r="A10" s="36" t="s">
        <v>651</v>
      </c>
      <c r="B10" s="36"/>
      <c r="C10" s="36"/>
      <c r="D10" s="37"/>
      <c r="E10" s="36" t="s">
        <v>652</v>
      </c>
      <c r="F10" s="36"/>
      <c r="G10" s="102"/>
      <c r="H10" s="36"/>
      <c r="I10" s="36"/>
    </row>
    <row r="11" ht="24.95" customHeight="1" spans="1:9">
      <c r="A11" s="36" t="s">
        <v>653</v>
      </c>
      <c r="B11" s="36"/>
      <c r="C11" s="36"/>
      <c r="D11" s="37"/>
      <c r="E11" s="36" t="s">
        <v>654</v>
      </c>
      <c r="F11" s="36"/>
      <c r="G11" s="102"/>
      <c r="H11" s="36"/>
      <c r="I11" s="36"/>
    </row>
    <row r="12" ht="24.95" customHeight="1" spans="1:9">
      <c r="A12" s="36" t="s">
        <v>655</v>
      </c>
      <c r="B12" s="36"/>
      <c r="C12" s="36"/>
      <c r="D12" s="37"/>
      <c r="E12" s="36" t="s">
        <v>656</v>
      </c>
      <c r="F12" s="36"/>
      <c r="G12" s="102"/>
      <c r="H12" s="36"/>
      <c r="I12" s="36"/>
    </row>
    <row r="13" ht="24.95" customHeight="1" spans="1:9">
      <c r="A13" s="36" t="s">
        <v>657</v>
      </c>
      <c r="B13" s="36"/>
      <c r="C13" s="36"/>
      <c r="D13" s="37"/>
      <c r="E13" s="36" t="s">
        <v>658</v>
      </c>
      <c r="F13" s="36">
        <f>F14+F15+F16</f>
        <v>810</v>
      </c>
      <c r="G13" s="102">
        <f>G14+G15+G16</f>
        <v>199</v>
      </c>
      <c r="H13" s="37">
        <f>(G13-F13)/F13*100</f>
        <v>-75.4320987654321</v>
      </c>
      <c r="I13" s="36"/>
    </row>
    <row r="14" ht="24.95" customHeight="1" spans="1:9">
      <c r="A14" s="36" t="s">
        <v>659</v>
      </c>
      <c r="B14" s="36"/>
      <c r="C14" s="36"/>
      <c r="D14" s="37"/>
      <c r="E14" s="36" t="s">
        <v>660</v>
      </c>
      <c r="F14" s="36">
        <v>810</v>
      </c>
      <c r="G14" s="102">
        <v>199</v>
      </c>
      <c r="H14" s="37">
        <f>(G14-F14)/F14*100</f>
        <v>-75.4320987654321</v>
      </c>
      <c r="I14" s="36"/>
    </row>
    <row r="15" ht="24.95" customHeight="1" spans="1:9">
      <c r="A15" s="36" t="s">
        <v>661</v>
      </c>
      <c r="B15" s="36"/>
      <c r="C15" s="36"/>
      <c r="D15" s="37"/>
      <c r="E15" s="36" t="s">
        <v>662</v>
      </c>
      <c r="F15" s="36"/>
      <c r="G15" s="102"/>
      <c r="H15" s="36"/>
      <c r="I15" s="36"/>
    </row>
    <row r="16" ht="24.95" customHeight="1" spans="1:9">
      <c r="A16" s="36" t="s">
        <v>663</v>
      </c>
      <c r="B16" s="36"/>
      <c r="C16" s="36"/>
      <c r="D16" s="37"/>
      <c r="E16" s="36" t="s">
        <v>664</v>
      </c>
      <c r="F16" s="36"/>
      <c r="G16" s="102"/>
      <c r="H16" s="36"/>
      <c r="I16" s="36"/>
    </row>
    <row r="17" ht="24.95" customHeight="1" spans="1:9">
      <c r="A17" s="36" t="s">
        <v>665</v>
      </c>
      <c r="B17" s="36">
        <v>54</v>
      </c>
      <c r="C17" s="36"/>
      <c r="D17" s="37">
        <f t="shared" ref="D17:D20" si="0">(C17-B17)/B17*100</f>
        <v>-100</v>
      </c>
      <c r="E17" s="36" t="s">
        <v>666</v>
      </c>
      <c r="F17" s="36"/>
      <c r="G17" s="102"/>
      <c r="H17" s="36"/>
      <c r="I17" s="36"/>
    </row>
    <row r="18" ht="24.95" customHeight="1" spans="1:9">
      <c r="A18" s="36" t="s">
        <v>667</v>
      </c>
      <c r="B18" s="36"/>
      <c r="C18" s="36"/>
      <c r="D18" s="37"/>
      <c r="E18" s="36" t="s">
        <v>668</v>
      </c>
      <c r="F18" s="36"/>
      <c r="G18" s="102"/>
      <c r="H18" s="36"/>
      <c r="I18" s="36"/>
    </row>
    <row r="19" ht="24.95" customHeight="1" spans="1:9">
      <c r="A19" s="36" t="s">
        <v>669</v>
      </c>
      <c r="B19" s="36">
        <v>48</v>
      </c>
      <c r="C19" s="36">
        <v>36</v>
      </c>
      <c r="D19" s="37">
        <f t="shared" si="0"/>
        <v>-25</v>
      </c>
      <c r="E19" s="36" t="s">
        <v>670</v>
      </c>
      <c r="F19" s="36"/>
      <c r="G19" s="102"/>
      <c r="H19" s="36"/>
      <c r="I19" s="36"/>
    </row>
    <row r="20" ht="24.95" customHeight="1" spans="1:9">
      <c r="A20" s="36" t="s">
        <v>671</v>
      </c>
      <c r="B20" s="36">
        <v>6063</v>
      </c>
      <c r="C20" s="36">
        <v>7667</v>
      </c>
      <c r="D20" s="37">
        <f t="shared" si="0"/>
        <v>26.4555500577272</v>
      </c>
      <c r="E20" s="36" t="s">
        <v>672</v>
      </c>
      <c r="F20" s="36">
        <f>SUM(F21:F28)</f>
        <v>7997</v>
      </c>
      <c r="G20" s="102">
        <f>SUM(G21:G28)</f>
        <v>15884</v>
      </c>
      <c r="H20" s="37">
        <f t="shared" ref="H20:H23" si="1">(G20-F20)/F20*100</f>
        <v>98.6244841815681</v>
      </c>
      <c r="I20" s="36"/>
    </row>
    <row r="21" ht="24.95" customHeight="1" spans="1:9">
      <c r="A21" s="36" t="s">
        <v>673</v>
      </c>
      <c r="B21" s="36"/>
      <c r="C21" s="36"/>
      <c r="D21" s="37"/>
      <c r="E21" s="36" t="s">
        <v>674</v>
      </c>
      <c r="F21" s="36"/>
      <c r="G21" s="102"/>
      <c r="H21" s="37"/>
      <c r="I21" s="36"/>
    </row>
    <row r="22" ht="24.95" customHeight="1" spans="1:9">
      <c r="A22" s="36" t="s">
        <v>675</v>
      </c>
      <c r="B22" s="36"/>
      <c r="C22" s="36"/>
      <c r="D22" s="37"/>
      <c r="E22" s="36" t="s">
        <v>676</v>
      </c>
      <c r="F22" s="36">
        <v>7815</v>
      </c>
      <c r="G22" s="102">
        <v>15884</v>
      </c>
      <c r="H22" s="37">
        <f t="shared" si="1"/>
        <v>103.250159948816</v>
      </c>
      <c r="I22" s="36"/>
    </row>
    <row r="23" ht="24.95" customHeight="1" spans="1:9">
      <c r="A23" s="36" t="s">
        <v>677</v>
      </c>
      <c r="B23" s="36"/>
      <c r="C23" s="36"/>
      <c r="D23" s="37"/>
      <c r="E23" s="36" t="s">
        <v>678</v>
      </c>
      <c r="F23" s="36">
        <v>62</v>
      </c>
      <c r="G23" s="102"/>
      <c r="H23" s="37">
        <f t="shared" si="1"/>
        <v>-100</v>
      </c>
      <c r="I23" s="36"/>
    </row>
    <row r="24" ht="24.95" customHeight="1" spans="1:9">
      <c r="A24" s="36" t="s">
        <v>679</v>
      </c>
      <c r="B24" s="36"/>
      <c r="C24" s="36"/>
      <c r="D24" s="37"/>
      <c r="E24" s="36" t="s">
        <v>680</v>
      </c>
      <c r="F24" s="36"/>
      <c r="G24" s="102"/>
      <c r="H24" s="37"/>
      <c r="I24" s="36"/>
    </row>
    <row r="25" ht="24.95" customHeight="1" spans="1:9">
      <c r="A25" s="36" t="s">
        <v>681</v>
      </c>
      <c r="B25" s="36"/>
      <c r="C25" s="36"/>
      <c r="D25" s="37"/>
      <c r="E25" s="36" t="s">
        <v>682</v>
      </c>
      <c r="F25" s="36">
        <v>50</v>
      </c>
      <c r="G25" s="102"/>
      <c r="H25" s="37">
        <f t="shared" ref="H25:H28" si="2">(G25-F25)/F25*100</f>
        <v>-100</v>
      </c>
      <c r="I25" s="36"/>
    </row>
    <row r="26" ht="24.95" customHeight="1" spans="1:9">
      <c r="A26" s="36" t="s">
        <v>683</v>
      </c>
      <c r="B26" s="36"/>
      <c r="C26" s="36"/>
      <c r="D26" s="37"/>
      <c r="E26" s="36" t="s">
        <v>684</v>
      </c>
      <c r="F26" s="36"/>
      <c r="G26" s="102"/>
      <c r="H26" s="37"/>
      <c r="I26" s="36"/>
    </row>
    <row r="27" ht="24.95" customHeight="1" spans="1:9">
      <c r="A27" s="36" t="s">
        <v>685</v>
      </c>
      <c r="B27" s="36"/>
      <c r="C27" s="36"/>
      <c r="D27" s="37"/>
      <c r="E27" s="36" t="s">
        <v>686</v>
      </c>
      <c r="F27" s="36"/>
      <c r="G27" s="102"/>
      <c r="H27" s="37"/>
      <c r="I27" s="36"/>
    </row>
    <row r="28" ht="24.95" customHeight="1" spans="1:9">
      <c r="A28" s="36" t="s">
        <v>687</v>
      </c>
      <c r="B28" s="36">
        <v>104</v>
      </c>
      <c r="C28" s="36">
        <v>162</v>
      </c>
      <c r="D28" s="37">
        <f>(C28-B28)/B28*100</f>
        <v>55.7692307692308</v>
      </c>
      <c r="E28" s="36" t="s">
        <v>688</v>
      </c>
      <c r="F28" s="36">
        <v>70</v>
      </c>
      <c r="G28" s="102"/>
      <c r="H28" s="37">
        <f t="shared" si="2"/>
        <v>-100</v>
      </c>
      <c r="I28" s="36"/>
    </row>
    <row r="29" ht="24.95" customHeight="1" spans="1:9">
      <c r="A29" s="36" t="s">
        <v>689</v>
      </c>
      <c r="B29" s="36">
        <v>18</v>
      </c>
      <c r="C29" s="36">
        <v>27</v>
      </c>
      <c r="D29" s="37">
        <f>(C29-B29)/B29*100</f>
        <v>50</v>
      </c>
      <c r="E29" s="36" t="s">
        <v>690</v>
      </c>
      <c r="F29" s="36"/>
      <c r="G29" s="102"/>
      <c r="H29" s="36"/>
      <c r="I29" s="36"/>
    </row>
    <row r="30" ht="24.95" customHeight="1" spans="1:9">
      <c r="A30" s="36" t="s">
        <v>691</v>
      </c>
      <c r="B30" s="36"/>
      <c r="C30" s="36"/>
      <c r="D30" s="37"/>
      <c r="E30" s="36" t="s">
        <v>692</v>
      </c>
      <c r="F30" s="36"/>
      <c r="G30" s="102"/>
      <c r="H30" s="36"/>
      <c r="I30" s="36"/>
    </row>
    <row r="31" ht="24.95" customHeight="1" spans="1:9">
      <c r="A31" s="36"/>
      <c r="B31" s="36"/>
      <c r="C31" s="36"/>
      <c r="D31" s="37"/>
      <c r="E31" s="36" t="s">
        <v>693</v>
      </c>
      <c r="F31" s="36"/>
      <c r="G31" s="102"/>
      <c r="H31" s="36"/>
      <c r="I31" s="36"/>
    </row>
    <row r="32" ht="24.95" customHeight="1" spans="1:9">
      <c r="A32" s="36" t="s">
        <v>694</v>
      </c>
      <c r="B32" s="36"/>
      <c r="C32" s="36"/>
      <c r="D32" s="37"/>
      <c r="E32" s="36" t="s">
        <v>695</v>
      </c>
      <c r="F32" s="36"/>
      <c r="G32" s="102"/>
      <c r="H32" s="36"/>
      <c r="I32" s="36"/>
    </row>
    <row r="33" ht="24.95" customHeight="1" spans="1:9">
      <c r="A33" s="36" t="s">
        <v>694</v>
      </c>
      <c r="B33" s="36"/>
      <c r="C33" s="36"/>
      <c r="D33" s="37"/>
      <c r="E33" s="36" t="s">
        <v>696</v>
      </c>
      <c r="F33" s="36"/>
      <c r="G33" s="102"/>
      <c r="H33" s="36"/>
      <c r="I33" s="36"/>
    </row>
    <row r="34" ht="24.95" customHeight="1" spans="1:9">
      <c r="A34" s="36"/>
      <c r="B34" s="36"/>
      <c r="C34" s="36"/>
      <c r="D34" s="37"/>
      <c r="E34" s="36" t="s">
        <v>697</v>
      </c>
      <c r="F34" s="36"/>
      <c r="G34" s="102"/>
      <c r="H34" s="36"/>
      <c r="I34" s="36"/>
    </row>
    <row r="35" ht="24.95" customHeight="1" spans="1:9">
      <c r="A35" s="36"/>
      <c r="B35" s="36"/>
      <c r="C35" s="36"/>
      <c r="D35" s="37"/>
      <c r="E35" s="36" t="s">
        <v>698</v>
      </c>
      <c r="F35" s="36"/>
      <c r="G35" s="102"/>
      <c r="H35" s="36"/>
      <c r="I35" s="36"/>
    </row>
    <row r="36" ht="24.95" customHeight="1" spans="1:9">
      <c r="A36" s="36"/>
      <c r="B36" s="36"/>
      <c r="C36" s="36"/>
      <c r="D36" s="37"/>
      <c r="E36" s="36" t="s">
        <v>699</v>
      </c>
      <c r="F36" s="36"/>
      <c r="G36" s="102"/>
      <c r="H36" s="36"/>
      <c r="I36" s="36"/>
    </row>
    <row r="37" ht="24.95" customHeight="1" spans="1:9">
      <c r="A37" s="36"/>
      <c r="B37" s="36"/>
      <c r="C37" s="36"/>
      <c r="D37" s="37"/>
      <c r="E37" s="36" t="s">
        <v>700</v>
      </c>
      <c r="F37" s="36"/>
      <c r="G37" s="102"/>
      <c r="H37" s="36"/>
      <c r="I37" s="36"/>
    </row>
    <row r="38" ht="24.95" customHeight="1" spans="1:9">
      <c r="A38" s="36"/>
      <c r="B38" s="36"/>
      <c r="C38" s="36"/>
      <c r="D38" s="37"/>
      <c r="E38" s="36" t="s">
        <v>701</v>
      </c>
      <c r="F38" s="36"/>
      <c r="G38" s="102"/>
      <c r="H38" s="36"/>
      <c r="I38" s="36"/>
    </row>
    <row r="39" ht="24.95" customHeight="1" spans="1:9">
      <c r="A39" s="36"/>
      <c r="B39" s="36"/>
      <c r="C39" s="36"/>
      <c r="D39" s="37"/>
      <c r="E39" s="36" t="s">
        <v>702</v>
      </c>
      <c r="F39" s="36"/>
      <c r="G39" s="102"/>
      <c r="H39" s="36"/>
      <c r="I39" s="36"/>
    </row>
    <row r="40" ht="24.95" customHeight="1" spans="1:9">
      <c r="A40" s="36"/>
      <c r="B40" s="36"/>
      <c r="C40" s="36"/>
      <c r="D40" s="37"/>
      <c r="E40" s="36" t="s">
        <v>392</v>
      </c>
      <c r="F40" s="36"/>
      <c r="G40" s="102"/>
      <c r="H40" s="36"/>
      <c r="I40" s="36"/>
    </row>
    <row r="41" ht="24.95" customHeight="1" spans="1:9">
      <c r="A41" s="36"/>
      <c r="B41" s="36"/>
      <c r="C41" s="36"/>
      <c r="D41" s="37"/>
      <c r="E41" s="103" t="s">
        <v>703</v>
      </c>
      <c r="F41" s="36"/>
      <c r="G41" s="102"/>
      <c r="H41" s="36"/>
      <c r="I41" s="36"/>
    </row>
    <row r="42" ht="24.95" customHeight="1" spans="1:9">
      <c r="A42" s="36"/>
      <c r="B42" s="36"/>
      <c r="C42" s="36"/>
      <c r="D42" s="37"/>
      <c r="E42" s="36" t="s">
        <v>704</v>
      </c>
      <c r="F42" s="36"/>
      <c r="G42" s="102"/>
      <c r="H42" s="36"/>
      <c r="I42" s="36"/>
    </row>
    <row r="43" ht="24.95" customHeight="1" spans="1:9">
      <c r="A43" s="36"/>
      <c r="B43" s="36"/>
      <c r="C43" s="36"/>
      <c r="D43" s="37"/>
      <c r="E43" s="36" t="s">
        <v>705</v>
      </c>
      <c r="F43" s="36"/>
      <c r="G43" s="102"/>
      <c r="H43" s="36"/>
      <c r="I43" s="36"/>
    </row>
    <row r="44" ht="24.95" customHeight="1" spans="1:9">
      <c r="A44" s="36"/>
      <c r="B44" s="36"/>
      <c r="C44" s="36"/>
      <c r="D44" s="37"/>
      <c r="E44" s="36" t="s">
        <v>706</v>
      </c>
      <c r="F44" s="36"/>
      <c r="G44" s="102"/>
      <c r="H44" s="36"/>
      <c r="I44" s="36"/>
    </row>
    <row r="45" ht="24.95" customHeight="1" spans="1:9">
      <c r="A45" s="36"/>
      <c r="B45" s="36"/>
      <c r="C45" s="36"/>
      <c r="D45" s="37"/>
      <c r="E45" s="36" t="s">
        <v>707</v>
      </c>
      <c r="F45" s="36"/>
      <c r="G45" s="102"/>
      <c r="H45" s="36"/>
      <c r="I45" s="36"/>
    </row>
    <row r="46" ht="24.95" customHeight="1" spans="1:9">
      <c r="A46" s="36"/>
      <c r="B46" s="36"/>
      <c r="C46" s="36"/>
      <c r="D46" s="37"/>
      <c r="E46" s="36" t="s">
        <v>708</v>
      </c>
      <c r="F46" s="36"/>
      <c r="G46" s="102"/>
      <c r="H46" s="36"/>
      <c r="I46" s="36"/>
    </row>
    <row r="47" ht="24.95" customHeight="1" spans="1:9">
      <c r="A47" s="36"/>
      <c r="B47" s="36"/>
      <c r="C47" s="36"/>
      <c r="D47" s="37"/>
      <c r="E47" s="36" t="s">
        <v>709</v>
      </c>
      <c r="F47" s="36">
        <f>SUM(F48:F52)</f>
        <v>12</v>
      </c>
      <c r="G47" s="102">
        <f>SUM(G48:G52)</f>
        <v>0</v>
      </c>
      <c r="H47" s="37">
        <f>(G47-F47)/F47*100</f>
        <v>-100</v>
      </c>
      <c r="I47" s="36"/>
    </row>
    <row r="48" ht="24.95" customHeight="1" spans="1:9">
      <c r="A48" s="36"/>
      <c r="B48" s="36"/>
      <c r="C48" s="36"/>
      <c r="D48" s="37"/>
      <c r="E48" s="36" t="s">
        <v>412</v>
      </c>
      <c r="F48" s="36"/>
      <c r="G48" s="102"/>
      <c r="H48" s="37"/>
      <c r="I48" s="36"/>
    </row>
    <row r="49" ht="24.95" customHeight="1" spans="1:9">
      <c r="A49" s="36"/>
      <c r="B49" s="36"/>
      <c r="C49" s="36"/>
      <c r="D49" s="37"/>
      <c r="E49" s="36" t="s">
        <v>710</v>
      </c>
      <c r="F49" s="36"/>
      <c r="G49" s="102"/>
      <c r="H49" s="37"/>
      <c r="I49" s="36"/>
    </row>
    <row r="50" ht="24.95" customHeight="1" spans="1:9">
      <c r="A50" s="36"/>
      <c r="B50" s="36"/>
      <c r="C50" s="36"/>
      <c r="D50" s="37"/>
      <c r="E50" s="36" t="s">
        <v>711</v>
      </c>
      <c r="F50" s="36">
        <v>12</v>
      </c>
      <c r="G50" s="102"/>
      <c r="H50" s="37">
        <f t="shared" ref="H50:H54" si="3">(G50-F50)/F50*100</f>
        <v>-100</v>
      </c>
      <c r="I50" s="36"/>
    </row>
    <row r="51" ht="24.95" customHeight="1" spans="1:9">
      <c r="A51" s="36"/>
      <c r="B51" s="36"/>
      <c r="C51" s="36"/>
      <c r="D51" s="37"/>
      <c r="E51" s="36" t="s">
        <v>712</v>
      </c>
      <c r="F51" s="36"/>
      <c r="G51" s="102"/>
      <c r="H51" s="37"/>
      <c r="I51" s="36"/>
    </row>
    <row r="52" ht="24.95" customHeight="1" spans="1:9">
      <c r="A52" s="36"/>
      <c r="B52" s="36"/>
      <c r="C52" s="36"/>
      <c r="D52" s="37"/>
      <c r="E52" s="36" t="s">
        <v>713</v>
      </c>
      <c r="F52" s="36"/>
      <c r="G52" s="102"/>
      <c r="H52" s="37"/>
      <c r="I52" s="36"/>
    </row>
    <row r="53" ht="24.95" customHeight="1" spans="1:9">
      <c r="A53" s="36"/>
      <c r="B53" s="36"/>
      <c r="C53" s="36"/>
      <c r="D53" s="37"/>
      <c r="E53" s="36" t="s">
        <v>714</v>
      </c>
      <c r="F53" s="36">
        <f>F54</f>
        <v>1162</v>
      </c>
      <c r="G53" s="102">
        <f>G54</f>
        <v>925</v>
      </c>
      <c r="H53" s="37">
        <f t="shared" si="3"/>
        <v>-20.3958691910499</v>
      </c>
      <c r="I53" s="36"/>
    </row>
    <row r="54" ht="24.95" customHeight="1" spans="1:9">
      <c r="A54" s="36"/>
      <c r="B54" s="36"/>
      <c r="C54" s="36"/>
      <c r="D54" s="37"/>
      <c r="E54" s="36" t="s">
        <v>715</v>
      </c>
      <c r="F54" s="36">
        <v>1162</v>
      </c>
      <c r="G54" s="102">
        <v>925</v>
      </c>
      <c r="H54" s="37">
        <f t="shared" si="3"/>
        <v>-20.3958691910499</v>
      </c>
      <c r="I54" s="36"/>
    </row>
    <row r="55" ht="24.95" customHeight="1" spans="1:9">
      <c r="A55" s="36"/>
      <c r="B55" s="36"/>
      <c r="C55" s="36"/>
      <c r="D55" s="37"/>
      <c r="E55" s="36" t="s">
        <v>716</v>
      </c>
      <c r="F55" s="36">
        <f>SUM(F56:F58)</f>
        <v>3435</v>
      </c>
      <c r="G55" s="102">
        <f>SUM(G56:G58)</f>
        <v>2981</v>
      </c>
      <c r="H55" s="37">
        <f t="shared" ref="H55:H59" si="4">(G55-F55)/F55*100</f>
        <v>-13.216885007278</v>
      </c>
      <c r="I55" s="36"/>
    </row>
    <row r="56" ht="24.95" customHeight="1" spans="1:9">
      <c r="A56" s="36"/>
      <c r="B56" s="36"/>
      <c r="C56" s="36"/>
      <c r="D56" s="37"/>
      <c r="E56" s="36" t="s">
        <v>717</v>
      </c>
      <c r="F56" s="36"/>
      <c r="G56" s="102">
        <v>43</v>
      </c>
      <c r="H56" s="37"/>
      <c r="I56" s="36"/>
    </row>
    <row r="57" ht="24.95" customHeight="1" spans="1:9">
      <c r="A57" s="36"/>
      <c r="B57" s="36"/>
      <c r="C57" s="36"/>
      <c r="D57" s="37"/>
      <c r="E57" s="36" t="s">
        <v>718</v>
      </c>
      <c r="F57" s="36">
        <v>18</v>
      </c>
      <c r="G57" s="102">
        <v>27</v>
      </c>
      <c r="H57" s="37">
        <f t="shared" si="4"/>
        <v>50</v>
      </c>
      <c r="I57" s="36"/>
    </row>
    <row r="58" ht="24.95" customHeight="1" spans="1:9">
      <c r="A58" s="36"/>
      <c r="B58" s="36"/>
      <c r="C58" s="36"/>
      <c r="D58" s="37"/>
      <c r="E58" s="36" t="s">
        <v>719</v>
      </c>
      <c r="F58" s="36">
        <v>3417</v>
      </c>
      <c r="G58" s="102">
        <v>2911</v>
      </c>
      <c r="H58" s="37">
        <f t="shared" si="4"/>
        <v>-14.8083113842552</v>
      </c>
      <c r="I58" s="36"/>
    </row>
    <row r="59" ht="24.95" customHeight="1" spans="1:9">
      <c r="A59" s="36"/>
      <c r="B59" s="36"/>
      <c r="C59" s="36"/>
      <c r="D59" s="37"/>
      <c r="E59" s="36" t="s">
        <v>720</v>
      </c>
      <c r="F59" s="36">
        <f>F60</f>
        <v>191</v>
      </c>
      <c r="G59" s="102">
        <f>G60</f>
        <v>277</v>
      </c>
      <c r="H59" s="37">
        <f t="shared" si="4"/>
        <v>45.0261780104712</v>
      </c>
      <c r="I59" s="38"/>
    </row>
    <row r="60" ht="24.95" customHeight="1" spans="1:9">
      <c r="A60" s="36"/>
      <c r="B60" s="36"/>
      <c r="C60" s="36"/>
      <c r="D60" s="37"/>
      <c r="E60" s="36" t="s">
        <v>721</v>
      </c>
      <c r="F60" s="36">
        <v>191</v>
      </c>
      <c r="G60" s="102">
        <v>277</v>
      </c>
      <c r="H60" s="37">
        <v>0</v>
      </c>
      <c r="I60" s="38"/>
    </row>
    <row r="61" ht="24.95" customHeight="1" spans="1:9">
      <c r="A61" s="36" t="s">
        <v>722</v>
      </c>
      <c r="B61" s="36">
        <f>SUM(B6:B31)</f>
        <v>6287</v>
      </c>
      <c r="C61" s="36">
        <f>SUM(C6:C31)</f>
        <v>7892</v>
      </c>
      <c r="D61" s="37">
        <f t="shared" ref="D61:D64" si="5">(C61-B61)/B61*100</f>
        <v>25.5288690949579</v>
      </c>
      <c r="E61" s="36" t="s">
        <v>723</v>
      </c>
      <c r="F61" s="36">
        <f>F6+F10+F13+F20+F29+F39+F47+F53+F55+F59</f>
        <v>13607</v>
      </c>
      <c r="G61" s="102">
        <f>G6+G10+G13+G20+G29+G39+G47+G53+G55+G59</f>
        <v>20266</v>
      </c>
      <c r="H61" s="37">
        <f>(G61-F61)/F61*100</f>
        <v>48.938046593665</v>
      </c>
      <c r="I61" s="36"/>
    </row>
    <row r="62" ht="24.95" customHeight="1" spans="1:9">
      <c r="A62" s="36" t="s">
        <v>724</v>
      </c>
      <c r="B62" s="36">
        <f t="shared" ref="B62:G62" si="6">B63+B66+B67+B68</f>
        <v>7660</v>
      </c>
      <c r="C62" s="36">
        <f t="shared" si="6"/>
        <v>15159</v>
      </c>
      <c r="D62" s="37">
        <f t="shared" si="5"/>
        <v>97.8981723237598</v>
      </c>
      <c r="E62" s="36" t="s">
        <v>725</v>
      </c>
      <c r="F62" s="36">
        <f t="shared" si="6"/>
        <v>340</v>
      </c>
      <c r="G62" s="102">
        <f t="shared" si="6"/>
        <v>2785</v>
      </c>
      <c r="H62" s="37">
        <f>(G62-F62)/F62*100</f>
        <v>719.117647058824</v>
      </c>
      <c r="I62" s="36"/>
    </row>
    <row r="63" ht="24.95" customHeight="1" spans="1:9">
      <c r="A63" s="36" t="s">
        <v>726</v>
      </c>
      <c r="B63" s="36">
        <f>B64+B65</f>
        <v>5130</v>
      </c>
      <c r="C63" s="36">
        <f>C64+C65</f>
        <v>4063</v>
      </c>
      <c r="D63" s="37">
        <f t="shared" si="5"/>
        <v>-20.7992202729045</v>
      </c>
      <c r="E63" s="36" t="s">
        <v>727</v>
      </c>
      <c r="F63" s="36"/>
      <c r="G63" s="102"/>
      <c r="H63" s="37"/>
      <c r="I63" s="36"/>
    </row>
    <row r="64" ht="24.95" customHeight="1" spans="1:9">
      <c r="A64" s="36" t="s">
        <v>728</v>
      </c>
      <c r="B64" s="36">
        <v>5130</v>
      </c>
      <c r="C64" s="36">
        <v>4063</v>
      </c>
      <c r="D64" s="37">
        <f t="shared" si="5"/>
        <v>-20.7992202729045</v>
      </c>
      <c r="E64" s="36" t="s">
        <v>729</v>
      </c>
      <c r="F64" s="36"/>
      <c r="G64" s="102"/>
      <c r="H64" s="37"/>
      <c r="I64" s="36"/>
    </row>
    <row r="65" ht="24.95" customHeight="1" spans="1:9">
      <c r="A65" s="36" t="s">
        <v>730</v>
      </c>
      <c r="B65" s="36"/>
      <c r="C65" s="36"/>
      <c r="D65" s="37"/>
      <c r="E65" s="36" t="s">
        <v>731</v>
      </c>
      <c r="F65" s="36"/>
      <c r="G65" s="102"/>
      <c r="H65" s="37"/>
      <c r="I65" s="36"/>
    </row>
    <row r="66" ht="24.95" customHeight="1" spans="1:9">
      <c r="A66" s="36" t="s">
        <v>732</v>
      </c>
      <c r="B66" s="36">
        <v>471</v>
      </c>
      <c r="C66" s="36">
        <v>340</v>
      </c>
      <c r="D66" s="37">
        <f t="shared" ref="D66:D69" si="7">(C66-B66)/B66*100</f>
        <v>-27.8131634819533</v>
      </c>
      <c r="E66" s="36" t="s">
        <v>733</v>
      </c>
      <c r="F66" s="36"/>
      <c r="G66" s="102"/>
      <c r="H66" s="37"/>
      <c r="I66" s="36"/>
    </row>
    <row r="67" ht="24.95" customHeight="1" spans="1:9">
      <c r="A67" s="36" t="s">
        <v>734</v>
      </c>
      <c r="B67" s="36"/>
      <c r="C67" s="36"/>
      <c r="D67" s="37"/>
      <c r="E67" s="36" t="s">
        <v>735</v>
      </c>
      <c r="F67" s="36">
        <v>340</v>
      </c>
      <c r="G67" s="102">
        <v>528</v>
      </c>
      <c r="H67" s="37">
        <f t="shared" ref="H67:H69" si="8">(G67-F67)/F67*100</f>
        <v>55.2941176470588</v>
      </c>
      <c r="I67" s="36"/>
    </row>
    <row r="68" ht="24.95" customHeight="1" spans="1:9">
      <c r="A68" s="36" t="s">
        <v>736</v>
      </c>
      <c r="B68" s="36">
        <v>2059</v>
      </c>
      <c r="C68" s="36">
        <v>10756</v>
      </c>
      <c r="D68" s="37">
        <f>(C68-B68)/B68*100</f>
        <v>422.389509470617</v>
      </c>
      <c r="E68" s="36" t="s">
        <v>737</v>
      </c>
      <c r="F68" s="36"/>
      <c r="G68" s="102">
        <v>2257</v>
      </c>
      <c r="H68" s="37"/>
      <c r="I68" s="36"/>
    </row>
    <row r="69" ht="24.95" customHeight="1" spans="1:9">
      <c r="A69" s="36" t="s">
        <v>738</v>
      </c>
      <c r="B69" s="36">
        <f>B62+B61</f>
        <v>13947</v>
      </c>
      <c r="C69" s="36">
        <f>C62+C61</f>
        <v>23051</v>
      </c>
      <c r="D69" s="37">
        <f t="shared" si="7"/>
        <v>65.2756865275687</v>
      </c>
      <c r="E69" s="36" t="s">
        <v>739</v>
      </c>
      <c r="F69" s="36">
        <f>F61+F62</f>
        <v>13947</v>
      </c>
      <c r="G69" s="102">
        <f>G61+G62</f>
        <v>23051</v>
      </c>
      <c r="H69" s="37">
        <f t="shared" si="8"/>
        <v>65.2756865275687</v>
      </c>
      <c r="I69" s="36"/>
    </row>
    <row r="70" ht="41.25" customHeight="1" spans="1:9">
      <c r="A70" s="104"/>
      <c r="B70" s="104"/>
      <c r="C70" s="104"/>
      <c r="D70" s="105"/>
      <c r="E70" s="104"/>
      <c r="F70" s="104"/>
      <c r="G70" s="106"/>
      <c r="H70" s="104"/>
      <c r="I70" s="104"/>
    </row>
  </sheetData>
  <mergeCells count="6">
    <mergeCell ref="A2:I2"/>
    <mergeCell ref="H3:I3"/>
    <mergeCell ref="A4:D4"/>
    <mergeCell ref="E4:H4"/>
    <mergeCell ref="A70:I70"/>
    <mergeCell ref="I4:I5"/>
  </mergeCells>
  <pageMargins left="0.707638888888889" right="0.707638888888889" top="0.747916666666667" bottom="0.747916666666667" header="0.313888888888889" footer="0.313888888888889"/>
  <pageSetup paperSize="9" scale="7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D18"/>
  <sheetViews>
    <sheetView workbookViewId="0">
      <selection activeCell="B5" sqref="B5"/>
    </sheetView>
  </sheetViews>
  <sheetFormatPr defaultColWidth="9" defaultRowHeight="14.25" outlineLevelCol="3"/>
  <cols>
    <col min="1" max="1" width="31.625" customWidth="1"/>
    <col min="2" max="2" width="25" customWidth="1"/>
    <col min="3" max="3" width="29.75" customWidth="1"/>
    <col min="4" max="4" width="29.125" customWidth="1"/>
  </cols>
  <sheetData>
    <row r="1" spans="1:1">
      <c r="A1" s="1" t="s">
        <v>740</v>
      </c>
    </row>
    <row r="2" ht="26.25" spans="1:4">
      <c r="A2" s="2" t="s">
        <v>741</v>
      </c>
      <c r="B2" s="2"/>
      <c r="C2" s="2"/>
      <c r="D2" s="2"/>
    </row>
    <row r="3" ht="20.25" customHeight="1" spans="4:4">
      <c r="D3" s="11" t="s">
        <v>28</v>
      </c>
    </row>
    <row r="4" ht="24" customHeight="1" spans="1:4">
      <c r="A4" s="12" t="s">
        <v>742</v>
      </c>
      <c r="B4" s="12"/>
      <c r="C4" s="12" t="s">
        <v>638</v>
      </c>
      <c r="D4" s="12"/>
    </row>
    <row r="5" ht="24" customHeight="1" spans="1:4">
      <c r="A5" s="12" t="s">
        <v>743</v>
      </c>
      <c r="B5" s="12" t="s">
        <v>744</v>
      </c>
      <c r="C5" s="12" t="s">
        <v>743</v>
      </c>
      <c r="D5" s="12" t="s">
        <v>744</v>
      </c>
    </row>
    <row r="6" ht="24" customHeight="1" spans="1:4">
      <c r="A6" s="13" t="s">
        <v>745</v>
      </c>
      <c r="B6" s="13"/>
      <c r="C6" s="13" t="s">
        <v>746</v>
      </c>
      <c r="D6" s="13"/>
    </row>
    <row r="7" ht="24" customHeight="1" spans="1:4">
      <c r="A7" s="13" t="s">
        <v>747</v>
      </c>
      <c r="B7" s="13"/>
      <c r="C7" s="13" t="s">
        <v>748</v>
      </c>
      <c r="D7" s="13"/>
    </row>
    <row r="8" ht="24" customHeight="1" spans="1:4">
      <c r="A8" s="13" t="s">
        <v>749</v>
      </c>
      <c r="B8" s="13"/>
      <c r="C8" s="13" t="s">
        <v>750</v>
      </c>
      <c r="D8" s="13"/>
    </row>
    <row r="9" ht="24" customHeight="1" spans="1:4">
      <c r="A9" s="13" t="s">
        <v>751</v>
      </c>
      <c r="B9" s="13"/>
      <c r="C9" s="13"/>
      <c r="D9" s="13"/>
    </row>
    <row r="10" ht="24" customHeight="1" spans="1:4">
      <c r="A10" s="13" t="s">
        <v>752</v>
      </c>
      <c r="B10" s="13"/>
      <c r="C10" s="13"/>
      <c r="D10" s="13"/>
    </row>
    <row r="11" ht="24" customHeight="1" spans="1:4">
      <c r="A11" s="13"/>
      <c r="B11" s="13"/>
      <c r="C11" s="13"/>
      <c r="D11" s="13"/>
    </row>
    <row r="12" ht="24" customHeight="1" spans="1:4">
      <c r="A12" s="13"/>
      <c r="B12" s="13"/>
      <c r="C12" s="13"/>
      <c r="D12" s="13"/>
    </row>
    <row r="13" ht="24" customHeight="1" spans="1:4">
      <c r="A13" s="13"/>
      <c r="B13" s="13"/>
      <c r="C13" s="13"/>
      <c r="D13" s="13"/>
    </row>
    <row r="14" ht="24" customHeight="1" spans="1:4">
      <c r="A14" s="13"/>
      <c r="B14" s="13"/>
      <c r="C14" s="13"/>
      <c r="D14" s="13"/>
    </row>
    <row r="15" ht="24" customHeight="1" spans="1:4">
      <c r="A15" s="13"/>
      <c r="B15" s="13"/>
      <c r="C15" s="13"/>
      <c r="D15" s="13"/>
    </row>
    <row r="16" ht="24" customHeight="1" spans="1:4">
      <c r="A16" s="13"/>
      <c r="B16" s="13"/>
      <c r="C16" s="13"/>
      <c r="D16" s="13"/>
    </row>
    <row r="17" ht="24" customHeight="1" spans="1:4">
      <c r="A17" s="13"/>
      <c r="B17" s="13"/>
      <c r="C17" s="13"/>
      <c r="D17" s="13"/>
    </row>
    <row r="18" ht="24" customHeight="1" spans="1:4">
      <c r="A18" s="13" t="s">
        <v>753</v>
      </c>
      <c r="B18" s="13">
        <v>0</v>
      </c>
      <c r="C18" s="13" t="s">
        <v>754</v>
      </c>
      <c r="D18" s="13">
        <v>0</v>
      </c>
    </row>
  </sheetData>
  <mergeCells count="3">
    <mergeCell ref="A2:D2"/>
    <mergeCell ref="A4:B4"/>
    <mergeCell ref="C4:D4"/>
  </mergeCells>
  <printOptions horizontalCentered="1"/>
  <pageMargins left="0.751388888888889" right="0.751388888888889" top="1" bottom="1" header="0.511805555555556" footer="0.51180555555555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1"/>
  </sheetPr>
  <dimension ref="A1"/>
  <sheetViews>
    <sheetView workbookViewId="0">
      <selection activeCell="C25" sqref="C25"/>
    </sheetView>
  </sheetViews>
  <sheetFormatPr defaultColWidth="9" defaultRowHeight="14.25"/>
  <sheetData/>
  <pageMargins left="0.699305555555556" right="0.699305555555556" top="0.75" bottom="0.75" header="0.3" footer="0.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38"/>
  <sheetViews>
    <sheetView workbookViewId="0">
      <selection activeCell="B26" sqref="B26"/>
    </sheetView>
  </sheetViews>
  <sheetFormatPr defaultColWidth="9" defaultRowHeight="14.25" outlineLevelCol="4"/>
  <cols>
    <col min="1" max="1" width="46.25" style="80" customWidth="1"/>
    <col min="2" max="2" width="25.5" style="80" customWidth="1"/>
    <col min="3" max="3" width="28.75" style="80" customWidth="1"/>
    <col min="4" max="4" width="27.5" style="80" customWidth="1"/>
    <col min="5" max="5" width="28" style="80" customWidth="1"/>
    <col min="6" max="16384" width="9" style="80"/>
  </cols>
  <sheetData>
    <row r="1" ht="24.75" customHeight="1" spans="1:1">
      <c r="A1" s="81" t="s">
        <v>755</v>
      </c>
    </row>
    <row r="2" ht="29.25" customHeight="1" spans="1:5">
      <c r="A2" s="82" t="s">
        <v>756</v>
      </c>
      <c r="B2" s="82"/>
      <c r="C2" s="82"/>
      <c r="D2" s="82"/>
      <c r="E2" s="82"/>
    </row>
    <row r="3" ht="24.75" customHeight="1" spans="5:5">
      <c r="E3" s="83" t="s">
        <v>28</v>
      </c>
    </row>
    <row r="4" ht="28.5" customHeight="1" spans="1:5">
      <c r="A4" s="84" t="s">
        <v>757</v>
      </c>
      <c r="B4" s="85" t="s">
        <v>758</v>
      </c>
      <c r="C4" s="85" t="s">
        <v>759</v>
      </c>
      <c r="D4" s="84" t="s">
        <v>760</v>
      </c>
      <c r="E4" s="84" t="s">
        <v>761</v>
      </c>
    </row>
    <row r="5" ht="29.1" customHeight="1" spans="1:5">
      <c r="A5" s="13" t="s">
        <v>762</v>
      </c>
      <c r="B5" s="86">
        <f>B6+B23</f>
        <v>26446</v>
      </c>
      <c r="C5" s="86">
        <f>C6+C23</f>
        <v>28000</v>
      </c>
      <c r="D5" s="87">
        <f t="shared" ref="D5:D7" si="0">(C5/B5-1)*100</f>
        <v>5.87612493382743</v>
      </c>
      <c r="E5" s="88"/>
    </row>
    <row r="6" ht="29.1" customHeight="1" spans="1:5">
      <c r="A6" s="89" t="s">
        <v>39</v>
      </c>
      <c r="B6" s="86">
        <f>SUM(B7:B22)</f>
        <v>19684</v>
      </c>
      <c r="C6" s="86">
        <f>SUM(C7:C22)</f>
        <v>20900</v>
      </c>
      <c r="D6" s="87">
        <f t="shared" si="0"/>
        <v>6.17760617760619</v>
      </c>
      <c r="E6" s="88"/>
    </row>
    <row r="7" ht="29.1" customHeight="1" spans="1:5">
      <c r="A7" s="90" t="s">
        <v>40</v>
      </c>
      <c r="B7" s="91">
        <v>10811</v>
      </c>
      <c r="C7" s="92">
        <v>11854</v>
      </c>
      <c r="D7" s="87">
        <f t="shared" si="0"/>
        <v>9.64758116732958</v>
      </c>
      <c r="E7" s="88"/>
    </row>
    <row r="8" ht="29.1" customHeight="1" spans="1:5">
      <c r="A8" s="90" t="s">
        <v>41</v>
      </c>
      <c r="B8" s="91"/>
      <c r="C8" s="92"/>
      <c r="D8" s="87"/>
      <c r="E8" s="88"/>
    </row>
    <row r="9" ht="29.1" customHeight="1" spans="1:5">
      <c r="A9" s="90" t="s">
        <v>42</v>
      </c>
      <c r="B9" s="91">
        <v>2824</v>
      </c>
      <c r="C9" s="92">
        <v>3026</v>
      </c>
      <c r="D9" s="87"/>
      <c r="E9" s="88"/>
    </row>
    <row r="10" ht="29.1" customHeight="1" spans="1:5">
      <c r="A10" s="90" t="s">
        <v>43</v>
      </c>
      <c r="B10" s="91">
        <v>548</v>
      </c>
      <c r="C10" s="92">
        <v>565</v>
      </c>
      <c r="D10" s="87">
        <f>(C10/B10-1)*100</f>
        <v>3.1021897810219</v>
      </c>
      <c r="E10" s="88"/>
    </row>
    <row r="11" ht="29.1" customHeight="1" spans="1:5">
      <c r="A11" s="90" t="s">
        <v>44</v>
      </c>
      <c r="B11" s="91"/>
      <c r="C11" s="92"/>
      <c r="D11" s="87"/>
      <c r="E11" s="88"/>
    </row>
    <row r="12" ht="29.1" customHeight="1" spans="1:5">
      <c r="A12" s="90" t="s">
        <v>45</v>
      </c>
      <c r="B12" s="91">
        <v>1803</v>
      </c>
      <c r="C12" s="92">
        <v>1933</v>
      </c>
      <c r="D12" s="87">
        <f>(C12/B12-1)*100</f>
        <v>7.21020521353299</v>
      </c>
      <c r="E12" s="88"/>
    </row>
    <row r="13" ht="29.1" customHeight="1" spans="1:5">
      <c r="A13" s="90" t="s">
        <v>46</v>
      </c>
      <c r="B13" s="91">
        <v>267</v>
      </c>
      <c r="C13" s="92">
        <v>277</v>
      </c>
      <c r="D13" s="87"/>
      <c r="E13" s="88"/>
    </row>
    <row r="14" ht="29.1" customHeight="1" spans="1:5">
      <c r="A14" s="90" t="s">
        <v>47</v>
      </c>
      <c r="B14" s="91">
        <v>299</v>
      </c>
      <c r="C14" s="92">
        <v>325</v>
      </c>
      <c r="D14" s="87">
        <f t="shared" ref="D14:D19" si="1">(C14/B14-1)*100</f>
        <v>8.69565217391304</v>
      </c>
      <c r="E14" s="88"/>
    </row>
    <row r="15" ht="29.1" customHeight="1" spans="1:5">
      <c r="A15" s="90" t="s">
        <v>48</v>
      </c>
      <c r="B15" s="91">
        <v>309</v>
      </c>
      <c r="C15" s="92">
        <v>327</v>
      </c>
      <c r="D15" s="87">
        <f t="shared" si="1"/>
        <v>5.8252427184466</v>
      </c>
      <c r="E15" s="88"/>
    </row>
    <row r="16" ht="29.1" customHeight="1" spans="1:5">
      <c r="A16" s="90" t="s">
        <v>49</v>
      </c>
      <c r="B16" s="91">
        <v>424</v>
      </c>
      <c r="C16" s="92">
        <v>543</v>
      </c>
      <c r="D16" s="87">
        <f t="shared" si="1"/>
        <v>28.0660377358491</v>
      </c>
      <c r="E16" s="88"/>
    </row>
    <row r="17" ht="29.1" customHeight="1" spans="1:5">
      <c r="A17" s="90" t="s">
        <v>50</v>
      </c>
      <c r="B17" s="91">
        <v>514</v>
      </c>
      <c r="C17" s="92">
        <v>512</v>
      </c>
      <c r="D17" s="87">
        <f t="shared" si="1"/>
        <v>-0.389105058365757</v>
      </c>
      <c r="E17" s="88"/>
    </row>
    <row r="18" ht="29.1" customHeight="1" spans="1:5">
      <c r="A18" s="90" t="s">
        <v>51</v>
      </c>
      <c r="B18" s="91">
        <v>541</v>
      </c>
      <c r="C18" s="92">
        <v>322</v>
      </c>
      <c r="D18" s="87">
        <f t="shared" si="1"/>
        <v>-40.4805914972274</v>
      </c>
      <c r="E18" s="88"/>
    </row>
    <row r="19" ht="29.1" customHeight="1" spans="1:5">
      <c r="A19" s="90" t="s">
        <v>52</v>
      </c>
      <c r="B19" s="91">
        <v>840</v>
      </c>
      <c r="C19" s="92">
        <v>776</v>
      </c>
      <c r="D19" s="87">
        <f t="shared" si="1"/>
        <v>-7.61904761904761</v>
      </c>
      <c r="E19" s="88"/>
    </row>
    <row r="20" ht="29.1" customHeight="1" spans="1:5">
      <c r="A20" s="90" t="s">
        <v>53</v>
      </c>
      <c r="B20" s="91">
        <v>344</v>
      </c>
      <c r="C20" s="92">
        <v>247</v>
      </c>
      <c r="D20" s="87"/>
      <c r="E20" s="88"/>
    </row>
    <row r="21" ht="29.1" customHeight="1" spans="1:5">
      <c r="A21" s="13" t="s">
        <v>54</v>
      </c>
      <c r="B21" s="91">
        <v>160</v>
      </c>
      <c r="C21" s="92">
        <v>193</v>
      </c>
      <c r="D21" s="87"/>
      <c r="E21" s="88"/>
    </row>
    <row r="22" ht="29.1" customHeight="1" spans="1:5">
      <c r="A22" s="90" t="s">
        <v>55</v>
      </c>
      <c r="B22" s="93"/>
      <c r="C22" s="92"/>
      <c r="D22" s="87"/>
      <c r="E22" s="88"/>
    </row>
    <row r="23" ht="29.1" customHeight="1" spans="1:5">
      <c r="A23" s="90" t="s">
        <v>56</v>
      </c>
      <c r="B23" s="93">
        <f>SUM(B24:B31)</f>
        <v>6762</v>
      </c>
      <c r="C23" s="94">
        <f>SUM(C24:C31)</f>
        <v>7100</v>
      </c>
      <c r="D23" s="87">
        <f t="shared" ref="D23:D25" si="2">(C23/B23-1)*100</f>
        <v>4.99852114758947</v>
      </c>
      <c r="E23" s="88"/>
    </row>
    <row r="24" ht="29.1" customHeight="1" spans="1:5">
      <c r="A24" s="90" t="s">
        <v>57</v>
      </c>
      <c r="B24" s="93">
        <v>1979</v>
      </c>
      <c r="C24" s="92">
        <v>980</v>
      </c>
      <c r="D24" s="87">
        <f t="shared" si="2"/>
        <v>-50.4800404244568</v>
      </c>
      <c r="E24" s="88"/>
    </row>
    <row r="25" ht="29.1" customHeight="1" spans="1:5">
      <c r="A25" s="90" t="s">
        <v>58</v>
      </c>
      <c r="B25" s="93">
        <v>332</v>
      </c>
      <c r="C25" s="92">
        <v>400</v>
      </c>
      <c r="D25" s="87">
        <f t="shared" si="2"/>
        <v>20.4819277108434</v>
      </c>
      <c r="E25" s="88"/>
    </row>
    <row r="26" ht="29.1" customHeight="1" spans="1:5">
      <c r="A26" s="90" t="s">
        <v>59</v>
      </c>
      <c r="B26" s="93">
        <v>1267</v>
      </c>
      <c r="C26" s="92">
        <v>450</v>
      </c>
      <c r="D26" s="87"/>
      <c r="E26" s="88"/>
    </row>
    <row r="27" ht="29.1" customHeight="1" spans="1:5">
      <c r="A27" s="90" t="s">
        <v>60</v>
      </c>
      <c r="B27" s="93"/>
      <c r="C27" s="92"/>
      <c r="D27" s="87"/>
      <c r="E27" s="88"/>
    </row>
    <row r="28" ht="29.1" customHeight="1" spans="1:5">
      <c r="A28" s="90" t="s">
        <v>61</v>
      </c>
      <c r="B28" s="93">
        <v>826</v>
      </c>
      <c r="C28" s="92">
        <v>3560</v>
      </c>
      <c r="D28" s="87">
        <f t="shared" ref="D28:D30" si="3">(C28/B28-1)*100</f>
        <v>330.992736077482</v>
      </c>
      <c r="E28" s="88"/>
    </row>
    <row r="29" ht="29.1" customHeight="1" spans="1:5">
      <c r="A29" s="90" t="s">
        <v>62</v>
      </c>
      <c r="B29" s="93"/>
      <c r="C29" s="92"/>
      <c r="D29" s="87"/>
      <c r="E29" s="88"/>
    </row>
    <row r="30" ht="29.1" customHeight="1" spans="1:5">
      <c r="A30" s="90" t="s">
        <v>63</v>
      </c>
      <c r="B30" s="93">
        <v>2358</v>
      </c>
      <c r="C30" s="94">
        <v>1710</v>
      </c>
      <c r="D30" s="87">
        <f t="shared" si="3"/>
        <v>-27.4809160305344</v>
      </c>
      <c r="E30" s="88"/>
    </row>
    <row r="31" ht="29.1" customHeight="1" spans="1:5">
      <c r="A31" s="95" t="s">
        <v>64</v>
      </c>
      <c r="B31" s="95"/>
      <c r="C31" s="88"/>
      <c r="D31" s="87"/>
      <c r="E31" s="88"/>
    </row>
    <row r="32" ht="27" customHeight="1"/>
    <row r="33" ht="20.1" customHeight="1"/>
    <row r="34" ht="63.95" customHeight="1"/>
    <row r="35" ht="48" customHeight="1"/>
    <row r="36" ht="20.1" customHeight="1"/>
    <row r="37" ht="20.1" customHeight="1"/>
    <row r="38" ht="20.1" customHeight="1"/>
  </sheetData>
  <mergeCells count="3">
    <mergeCell ref="A2:E2"/>
    <mergeCell ref="A34:E34"/>
    <mergeCell ref="A35:E35"/>
  </mergeCells>
  <printOptions horizontalCentered="1"/>
  <pageMargins left="0.349305555555556" right="0.349305555555556" top="1.01875" bottom="0.829861111111111" header="0.11875" footer="0.11875"/>
  <pageSetup paperSize="9" scale="80" firstPageNumber="22" orientation="landscape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rgb="FF92D050"/>
  </sheetPr>
  <dimension ref="A1:F1307"/>
  <sheetViews>
    <sheetView topLeftCell="A4" workbookViewId="0">
      <selection activeCell="C13" sqref="C13"/>
    </sheetView>
  </sheetViews>
  <sheetFormatPr defaultColWidth="9" defaultRowHeight="14.25" outlineLevelCol="5"/>
  <cols>
    <col min="1" max="1" width="41.75" style="58" customWidth="1"/>
    <col min="2" max="2" width="14.875" style="58" customWidth="1"/>
    <col min="3" max="3" width="18.375" style="59" customWidth="1"/>
    <col min="4" max="4" width="18.5" style="58" customWidth="1"/>
    <col min="5" max="5" width="15.5" style="58" customWidth="1"/>
    <col min="6" max="6" width="8" style="58" customWidth="1"/>
    <col min="7" max="16384" width="9" style="58"/>
  </cols>
  <sheetData>
    <row r="1" spans="1:5">
      <c r="A1" s="60" t="s">
        <v>763</v>
      </c>
      <c r="E1" s="61" t="s">
        <v>635</v>
      </c>
    </row>
    <row r="2" ht="26.25" spans="1:5">
      <c r="A2" s="62" t="s">
        <v>764</v>
      </c>
      <c r="B2" s="62"/>
      <c r="C2" s="62"/>
      <c r="D2" s="62"/>
      <c r="E2" s="62"/>
    </row>
    <row r="3" spans="5:5">
      <c r="E3" s="61" t="s">
        <v>28</v>
      </c>
    </row>
    <row r="4" ht="32.25" customHeight="1" spans="1:5">
      <c r="A4" s="63" t="s">
        <v>67</v>
      </c>
      <c r="B4" s="64" t="s">
        <v>765</v>
      </c>
      <c r="C4" s="63" t="s">
        <v>766</v>
      </c>
      <c r="D4" s="64" t="s">
        <v>767</v>
      </c>
      <c r="E4" s="63" t="s">
        <v>33</v>
      </c>
    </row>
    <row r="5" ht="23.1" customHeight="1" spans="1:6">
      <c r="A5" s="63" t="s">
        <v>71</v>
      </c>
      <c r="B5" s="65">
        <f>B6+B252+B255+B267+B356+B410+B466+B522+B639+B710+B783+B802+B927+B991+B1057+B1077+B1092+B1102+B1166+B1237+B1184+B1294+B1295+B1301+B1303</f>
        <v>384824</v>
      </c>
      <c r="C5" s="65">
        <f>C6+C252+C255+C267+C356+C410+C466+C522+C639+C710+C783+C802+C927+C991+C1057+C1077+C1092+C1102+C1166+C1237+C1184+C1294+C1295+C1301+C1303</f>
        <v>228108</v>
      </c>
      <c r="D5" s="64"/>
      <c r="E5" s="63"/>
      <c r="F5" s="58">
        <v>1</v>
      </c>
    </row>
    <row r="6" ht="23.1" customHeight="1" spans="1:6">
      <c r="A6" s="65" t="s">
        <v>768</v>
      </c>
      <c r="B6" s="65">
        <f>SUM(B7,B19,B28,B39,B51,B62,B73,B85,B94,B107,B117,B126,B137,B151,B158,B166,B172,B179,B186,B193,B200,B206,B214,B220,B226,B232,B249)</f>
        <v>19822</v>
      </c>
      <c r="C6" s="65">
        <f>SUM(C7,C19,C28,C39,C51,C62,C73,C85,C94,C107,C117,C126,C137,C151,C158,C166,C172,C179,C186,C193,C200,C206,C214,C220,C226,C232,C249)</f>
        <v>17050</v>
      </c>
      <c r="D6" s="65"/>
      <c r="E6" s="65"/>
      <c r="F6" s="58">
        <v>1</v>
      </c>
    </row>
    <row r="7" ht="23.1" customHeight="1" spans="1:6">
      <c r="A7" s="66" t="s">
        <v>88</v>
      </c>
      <c r="B7" s="65">
        <f>SUM(B8:B18)</f>
        <v>573</v>
      </c>
      <c r="C7" s="65">
        <f>SUM(C8:C18)</f>
        <v>564</v>
      </c>
      <c r="D7" s="65"/>
      <c r="E7" s="65"/>
      <c r="F7" s="58">
        <v>1</v>
      </c>
    </row>
    <row r="8" ht="23.1" hidden="1" customHeight="1" spans="1:5">
      <c r="A8" s="66" t="s">
        <v>769</v>
      </c>
      <c r="B8" s="65">
        <v>442</v>
      </c>
      <c r="C8" s="65">
        <v>432</v>
      </c>
      <c r="D8" s="65"/>
      <c r="E8" s="65"/>
    </row>
    <row r="9" ht="23.1" hidden="1" customHeight="1" spans="1:5">
      <c r="A9" s="66" t="s">
        <v>770</v>
      </c>
      <c r="B9" s="65">
        <v>44</v>
      </c>
      <c r="C9" s="65">
        <v>40</v>
      </c>
      <c r="D9" s="65"/>
      <c r="E9" s="65"/>
    </row>
    <row r="10" ht="23.1" hidden="1" customHeight="1" spans="1:5">
      <c r="A10" s="67" t="s">
        <v>771</v>
      </c>
      <c r="B10" s="65"/>
      <c r="C10" s="65"/>
      <c r="D10" s="65"/>
      <c r="E10" s="65"/>
    </row>
    <row r="11" ht="23.1" hidden="1" customHeight="1" spans="1:5">
      <c r="A11" s="67" t="s">
        <v>772</v>
      </c>
      <c r="B11" s="65">
        <v>50</v>
      </c>
      <c r="C11" s="65">
        <v>35</v>
      </c>
      <c r="D11" s="65"/>
      <c r="E11" s="65"/>
    </row>
    <row r="12" ht="23.1" hidden="1" customHeight="1" spans="1:5">
      <c r="A12" s="67" t="s">
        <v>773</v>
      </c>
      <c r="B12" s="65"/>
      <c r="C12" s="65"/>
      <c r="D12" s="65"/>
      <c r="E12" s="65"/>
    </row>
    <row r="13" ht="23.1" hidden="1" customHeight="1" spans="1:5">
      <c r="A13" s="65" t="s">
        <v>774</v>
      </c>
      <c r="B13" s="65">
        <v>3</v>
      </c>
      <c r="C13" s="65">
        <v>3</v>
      </c>
      <c r="D13" s="65"/>
      <c r="E13" s="65"/>
    </row>
    <row r="14" ht="23.1" hidden="1" customHeight="1" spans="1:5">
      <c r="A14" s="65" t="s">
        <v>775</v>
      </c>
      <c r="B14" s="65"/>
      <c r="C14" s="65"/>
      <c r="D14" s="65"/>
      <c r="E14" s="65"/>
    </row>
    <row r="15" ht="23.1" hidden="1" customHeight="1" spans="1:5">
      <c r="A15" s="65" t="s">
        <v>776</v>
      </c>
      <c r="B15" s="65">
        <v>34</v>
      </c>
      <c r="C15" s="65">
        <v>54</v>
      </c>
      <c r="D15" s="65"/>
      <c r="E15" s="65"/>
    </row>
    <row r="16" ht="23.1" hidden="1" customHeight="1" spans="1:5">
      <c r="A16" s="65" t="s">
        <v>777</v>
      </c>
      <c r="B16" s="65"/>
      <c r="C16" s="65"/>
      <c r="D16" s="65"/>
      <c r="E16" s="65"/>
    </row>
    <row r="17" ht="23.1" hidden="1" customHeight="1" spans="1:5">
      <c r="A17" s="65" t="s">
        <v>778</v>
      </c>
      <c r="B17" s="65"/>
      <c r="C17" s="65"/>
      <c r="D17" s="65"/>
      <c r="E17" s="65"/>
    </row>
    <row r="18" ht="23.1" hidden="1" customHeight="1" spans="1:5">
      <c r="A18" s="65" t="s">
        <v>779</v>
      </c>
      <c r="B18" s="65"/>
      <c r="C18" s="65"/>
      <c r="D18" s="65"/>
      <c r="E18" s="65"/>
    </row>
    <row r="19" ht="23.1" customHeight="1" spans="1:6">
      <c r="A19" s="66" t="s">
        <v>90</v>
      </c>
      <c r="B19" s="65">
        <f>SUM(B20:B27)</f>
        <v>501</v>
      </c>
      <c r="C19" s="65">
        <f>SUM(C20:C27)</f>
        <v>488</v>
      </c>
      <c r="D19" s="65"/>
      <c r="E19" s="65"/>
      <c r="F19" s="58">
        <v>1</v>
      </c>
    </row>
    <row r="20" ht="23.1" hidden="1" customHeight="1" spans="1:5">
      <c r="A20" s="66" t="s">
        <v>769</v>
      </c>
      <c r="B20" s="65">
        <v>396</v>
      </c>
      <c r="C20" s="65">
        <v>423</v>
      </c>
      <c r="D20" s="65"/>
      <c r="E20" s="65"/>
    </row>
    <row r="21" ht="23.1" hidden="1" customHeight="1" spans="1:5">
      <c r="A21" s="66" t="s">
        <v>770</v>
      </c>
      <c r="B21" s="65"/>
      <c r="C21" s="65"/>
      <c r="D21" s="65"/>
      <c r="E21" s="65"/>
    </row>
    <row r="22" ht="23.1" hidden="1" customHeight="1" spans="1:5">
      <c r="A22" s="67" t="s">
        <v>771</v>
      </c>
      <c r="B22" s="65"/>
      <c r="C22" s="65">
        <v>28</v>
      </c>
      <c r="D22" s="65"/>
      <c r="E22" s="65"/>
    </row>
    <row r="23" ht="23.1" hidden="1" customHeight="1" spans="1:5">
      <c r="A23" s="67" t="s">
        <v>780</v>
      </c>
      <c r="B23" s="65">
        <v>28</v>
      </c>
      <c r="C23" s="65"/>
      <c r="D23" s="65"/>
      <c r="E23" s="65"/>
    </row>
    <row r="24" ht="23.1" hidden="1" customHeight="1" spans="1:5">
      <c r="A24" s="67" t="s">
        <v>781</v>
      </c>
      <c r="B24" s="65">
        <v>77</v>
      </c>
      <c r="C24" s="65">
        <v>37</v>
      </c>
      <c r="D24" s="65"/>
      <c r="E24" s="65"/>
    </row>
    <row r="25" ht="23.1" hidden="1" customHeight="1" spans="1:5">
      <c r="A25" s="67" t="s">
        <v>782</v>
      </c>
      <c r="B25" s="65"/>
      <c r="C25" s="65"/>
      <c r="D25" s="65"/>
      <c r="E25" s="65"/>
    </row>
    <row r="26" ht="23.1" hidden="1" customHeight="1" spans="1:5">
      <c r="A26" s="67" t="s">
        <v>778</v>
      </c>
      <c r="B26" s="65"/>
      <c r="C26" s="65"/>
      <c r="D26" s="65"/>
      <c r="E26" s="65"/>
    </row>
    <row r="27" ht="23.1" hidden="1" customHeight="1" spans="1:5">
      <c r="A27" s="67" t="s">
        <v>783</v>
      </c>
      <c r="B27" s="65"/>
      <c r="C27" s="65"/>
      <c r="D27" s="65"/>
      <c r="E27" s="65"/>
    </row>
    <row r="28" ht="23.1" customHeight="1" spans="1:6">
      <c r="A28" s="66" t="s">
        <v>92</v>
      </c>
      <c r="B28" s="65">
        <f>SUM(B29:B38)</f>
        <v>6393</v>
      </c>
      <c r="C28" s="65">
        <f>SUM(C29:C38)</f>
        <v>6273</v>
      </c>
      <c r="D28" s="65"/>
      <c r="E28" s="65"/>
      <c r="F28" s="58">
        <v>1</v>
      </c>
    </row>
    <row r="29" ht="23.1" hidden="1" customHeight="1" spans="1:5">
      <c r="A29" s="66" t="s">
        <v>769</v>
      </c>
      <c r="B29" s="65">
        <v>4610</v>
      </c>
      <c r="C29" s="65">
        <v>5358</v>
      </c>
      <c r="D29" s="65"/>
      <c r="E29" s="65"/>
    </row>
    <row r="30" ht="23.1" hidden="1" customHeight="1" spans="1:5">
      <c r="A30" s="66" t="s">
        <v>770</v>
      </c>
      <c r="B30" s="65">
        <v>820</v>
      </c>
      <c r="C30" s="65">
        <v>120</v>
      </c>
      <c r="D30" s="65"/>
      <c r="E30" s="65"/>
    </row>
    <row r="31" ht="23.1" hidden="1" customHeight="1" spans="1:5">
      <c r="A31" s="67" t="s">
        <v>771</v>
      </c>
      <c r="B31" s="65">
        <v>739</v>
      </c>
      <c r="C31" s="65">
        <v>589</v>
      </c>
      <c r="D31" s="65"/>
      <c r="E31" s="65"/>
    </row>
    <row r="32" ht="23.1" hidden="1" customHeight="1" spans="1:5">
      <c r="A32" s="67" t="s">
        <v>784</v>
      </c>
      <c r="B32" s="65"/>
      <c r="C32" s="65"/>
      <c r="D32" s="65"/>
      <c r="E32" s="65"/>
    </row>
    <row r="33" ht="23.1" hidden="1" customHeight="1" spans="1:5">
      <c r="A33" s="67" t="s">
        <v>785</v>
      </c>
      <c r="B33" s="65"/>
      <c r="C33" s="65"/>
      <c r="D33" s="65"/>
      <c r="E33" s="65"/>
    </row>
    <row r="34" ht="23.1" hidden="1" customHeight="1" spans="1:5">
      <c r="A34" s="68" t="s">
        <v>786</v>
      </c>
      <c r="B34" s="65"/>
      <c r="C34" s="65"/>
      <c r="D34" s="65"/>
      <c r="E34" s="65"/>
    </row>
    <row r="35" ht="23.1" hidden="1" customHeight="1" spans="1:5">
      <c r="A35" s="66" t="s">
        <v>787</v>
      </c>
      <c r="B35" s="65">
        <v>103</v>
      </c>
      <c r="C35" s="65">
        <v>101</v>
      </c>
      <c r="D35" s="65"/>
      <c r="E35" s="65"/>
    </row>
    <row r="36" ht="23.1" hidden="1" customHeight="1" spans="1:5">
      <c r="A36" s="67" t="s">
        <v>788</v>
      </c>
      <c r="B36" s="65"/>
      <c r="C36" s="65"/>
      <c r="D36" s="65"/>
      <c r="E36" s="65"/>
    </row>
    <row r="37" ht="23.1" hidden="1" customHeight="1" spans="1:5">
      <c r="A37" s="67" t="s">
        <v>778</v>
      </c>
      <c r="B37" s="65">
        <v>91</v>
      </c>
      <c r="C37" s="65">
        <v>95</v>
      </c>
      <c r="D37" s="65"/>
      <c r="E37" s="65"/>
    </row>
    <row r="38" ht="23.1" hidden="1" customHeight="1" spans="1:5">
      <c r="A38" s="67" t="s">
        <v>789</v>
      </c>
      <c r="B38" s="65">
        <v>30</v>
      </c>
      <c r="C38" s="65">
        <v>10</v>
      </c>
      <c r="D38" s="65"/>
      <c r="E38" s="65"/>
    </row>
    <row r="39" ht="23.1" customHeight="1" spans="1:6">
      <c r="A39" s="66" t="s">
        <v>94</v>
      </c>
      <c r="B39" s="65">
        <f>SUM(B40:B50)</f>
        <v>1127</v>
      </c>
      <c r="C39" s="65">
        <f>SUM(C40:C50)</f>
        <v>307</v>
      </c>
      <c r="D39" s="65"/>
      <c r="E39" s="65"/>
      <c r="F39" s="58">
        <v>1</v>
      </c>
    </row>
    <row r="40" ht="23.1" hidden="1" customHeight="1" spans="1:5">
      <c r="A40" s="66" t="s">
        <v>769</v>
      </c>
      <c r="B40" s="65">
        <v>196</v>
      </c>
      <c r="C40" s="65">
        <v>220</v>
      </c>
      <c r="D40" s="65"/>
      <c r="E40" s="65"/>
    </row>
    <row r="41" ht="23.1" hidden="1" customHeight="1" spans="1:5">
      <c r="A41" s="66" t="s">
        <v>770</v>
      </c>
      <c r="B41" s="65">
        <v>81</v>
      </c>
      <c r="C41" s="65">
        <v>40</v>
      </c>
      <c r="D41" s="65"/>
      <c r="E41" s="65"/>
    </row>
    <row r="42" ht="23.1" hidden="1" customHeight="1" spans="1:5">
      <c r="A42" s="67" t="s">
        <v>771</v>
      </c>
      <c r="B42" s="65"/>
      <c r="C42" s="65"/>
      <c r="D42" s="65"/>
      <c r="E42" s="65"/>
    </row>
    <row r="43" ht="23.1" hidden="1" customHeight="1" spans="1:5">
      <c r="A43" s="67" t="s">
        <v>790</v>
      </c>
      <c r="B43" s="65"/>
      <c r="C43" s="65"/>
      <c r="D43" s="65"/>
      <c r="E43" s="65"/>
    </row>
    <row r="44" ht="23.1" hidden="1" customHeight="1" spans="1:5">
      <c r="A44" s="67" t="s">
        <v>791</v>
      </c>
      <c r="B44" s="65"/>
      <c r="C44" s="65"/>
      <c r="D44" s="65"/>
      <c r="E44" s="65"/>
    </row>
    <row r="45" ht="23.1" hidden="1" customHeight="1" spans="1:5">
      <c r="A45" s="66" t="s">
        <v>792</v>
      </c>
      <c r="B45" s="65"/>
      <c r="C45" s="65"/>
      <c r="D45" s="65"/>
      <c r="E45" s="65"/>
    </row>
    <row r="46" ht="23.1" hidden="1" customHeight="1" spans="1:5">
      <c r="A46" s="66" t="s">
        <v>793</v>
      </c>
      <c r="B46" s="65"/>
      <c r="C46" s="65"/>
      <c r="D46" s="65"/>
      <c r="E46" s="65"/>
    </row>
    <row r="47" ht="23.1" hidden="1" customHeight="1" spans="1:5">
      <c r="A47" s="66" t="s">
        <v>794</v>
      </c>
      <c r="B47" s="65">
        <v>43</v>
      </c>
      <c r="C47" s="65">
        <v>47</v>
      </c>
      <c r="D47" s="65"/>
      <c r="E47" s="65"/>
    </row>
    <row r="48" ht="23.1" hidden="1" customHeight="1" spans="1:5">
      <c r="A48" s="66" t="s">
        <v>795</v>
      </c>
      <c r="B48" s="65"/>
      <c r="C48" s="65"/>
      <c r="D48" s="65"/>
      <c r="E48" s="65"/>
    </row>
    <row r="49" ht="23.1" hidden="1" customHeight="1" spans="1:5">
      <c r="A49" s="66" t="s">
        <v>778</v>
      </c>
      <c r="B49" s="65"/>
      <c r="C49" s="65"/>
      <c r="D49" s="65"/>
      <c r="E49" s="65"/>
    </row>
    <row r="50" ht="23.1" hidden="1" customHeight="1" spans="1:5">
      <c r="A50" s="67" t="s">
        <v>796</v>
      </c>
      <c r="B50" s="65">
        <v>807</v>
      </c>
      <c r="C50" s="65"/>
      <c r="D50" s="65"/>
      <c r="E50" s="65"/>
    </row>
    <row r="51" ht="23.1" customHeight="1" spans="1:6">
      <c r="A51" s="67" t="s">
        <v>96</v>
      </c>
      <c r="B51" s="65">
        <f>SUM(B52:B61)</f>
        <v>282</v>
      </c>
      <c r="C51" s="65">
        <f>SUM(C52:C61)</f>
        <v>261</v>
      </c>
      <c r="D51" s="65"/>
      <c r="E51" s="65"/>
      <c r="F51" s="58">
        <v>1</v>
      </c>
    </row>
    <row r="52" ht="23.1" hidden="1" customHeight="1" spans="1:5">
      <c r="A52" s="67" t="s">
        <v>769</v>
      </c>
      <c r="B52" s="65">
        <v>182</v>
      </c>
      <c r="C52" s="65">
        <v>191</v>
      </c>
      <c r="D52" s="65"/>
      <c r="E52" s="65"/>
    </row>
    <row r="53" ht="23.1" hidden="1" customHeight="1" spans="1:5">
      <c r="A53" s="65" t="s">
        <v>770</v>
      </c>
      <c r="B53" s="65"/>
      <c r="C53" s="65"/>
      <c r="D53" s="65"/>
      <c r="E53" s="65"/>
    </row>
    <row r="54" ht="23.1" hidden="1" customHeight="1" spans="1:5">
      <c r="A54" s="66" t="s">
        <v>771</v>
      </c>
      <c r="B54" s="65"/>
      <c r="C54" s="65"/>
      <c r="D54" s="65"/>
      <c r="E54" s="65"/>
    </row>
    <row r="55" ht="23.1" hidden="1" customHeight="1" spans="1:5">
      <c r="A55" s="66" t="s">
        <v>797</v>
      </c>
      <c r="B55" s="65"/>
      <c r="C55" s="65"/>
      <c r="D55" s="65"/>
      <c r="E55" s="65"/>
    </row>
    <row r="56" ht="23.1" hidden="1" customHeight="1" spans="1:5">
      <c r="A56" s="66" t="s">
        <v>798</v>
      </c>
      <c r="B56" s="65">
        <v>100</v>
      </c>
      <c r="C56" s="65">
        <v>60</v>
      </c>
      <c r="D56" s="65"/>
      <c r="E56" s="65"/>
    </row>
    <row r="57" ht="23.1" hidden="1" customHeight="1" spans="1:5">
      <c r="A57" s="67" t="s">
        <v>799</v>
      </c>
      <c r="B57" s="65"/>
      <c r="C57" s="65">
        <v>10</v>
      </c>
      <c r="D57" s="65"/>
      <c r="E57" s="65"/>
    </row>
    <row r="58" ht="23.1" hidden="1" customHeight="1" spans="1:5">
      <c r="A58" s="67" t="s">
        <v>800</v>
      </c>
      <c r="B58" s="65"/>
      <c r="C58" s="65"/>
      <c r="D58" s="65"/>
      <c r="E58" s="65"/>
    </row>
    <row r="59" ht="23.1" hidden="1" customHeight="1" spans="1:5">
      <c r="A59" s="67" t="s">
        <v>801</v>
      </c>
      <c r="B59" s="65"/>
      <c r="C59" s="65"/>
      <c r="D59" s="65"/>
      <c r="E59" s="65"/>
    </row>
    <row r="60" ht="23.1" hidden="1" customHeight="1" spans="1:5">
      <c r="A60" s="66" t="s">
        <v>778</v>
      </c>
      <c r="B60" s="65"/>
      <c r="C60" s="65"/>
      <c r="D60" s="65"/>
      <c r="E60" s="65"/>
    </row>
    <row r="61" ht="23.1" hidden="1" customHeight="1" spans="1:5">
      <c r="A61" s="67" t="s">
        <v>802</v>
      </c>
      <c r="B61" s="65"/>
      <c r="C61" s="65"/>
      <c r="D61" s="65"/>
      <c r="E61" s="65"/>
    </row>
    <row r="62" ht="23.1" customHeight="1" spans="1:6">
      <c r="A62" s="68" t="s">
        <v>98</v>
      </c>
      <c r="B62" s="65">
        <f>SUM(B63:B72)</f>
        <v>1978</v>
      </c>
      <c r="C62" s="65">
        <f>SUM(C63:C72)</f>
        <v>1895</v>
      </c>
      <c r="D62" s="65"/>
      <c r="E62" s="65"/>
      <c r="F62" s="58">
        <v>1</v>
      </c>
    </row>
    <row r="63" ht="23.1" hidden="1" customHeight="1" spans="1:5">
      <c r="A63" s="67" t="s">
        <v>769</v>
      </c>
      <c r="B63" s="65">
        <v>414</v>
      </c>
      <c r="C63" s="65">
        <v>411</v>
      </c>
      <c r="D63" s="65"/>
      <c r="E63" s="65"/>
    </row>
    <row r="64" ht="23.1" hidden="1" customHeight="1" spans="1:5">
      <c r="A64" s="65" t="s">
        <v>770</v>
      </c>
      <c r="B64" s="65">
        <v>145</v>
      </c>
      <c r="C64" s="65">
        <v>150</v>
      </c>
      <c r="D64" s="65"/>
      <c r="E64" s="65"/>
    </row>
    <row r="65" ht="23.1" hidden="1" customHeight="1" spans="1:5">
      <c r="A65" s="65" t="s">
        <v>771</v>
      </c>
      <c r="B65" s="65"/>
      <c r="C65" s="65"/>
      <c r="D65" s="65"/>
      <c r="E65" s="65"/>
    </row>
    <row r="66" ht="23.1" hidden="1" customHeight="1" spans="1:5">
      <c r="A66" s="65" t="s">
        <v>803</v>
      </c>
      <c r="B66" s="65"/>
      <c r="C66" s="65"/>
      <c r="D66" s="65"/>
      <c r="E66" s="65"/>
    </row>
    <row r="67" ht="23.1" hidden="1" customHeight="1" spans="1:5">
      <c r="A67" s="65" t="s">
        <v>804</v>
      </c>
      <c r="B67" s="65"/>
      <c r="C67" s="65"/>
      <c r="D67" s="65"/>
      <c r="E67" s="65"/>
    </row>
    <row r="68" ht="23.1" hidden="1" customHeight="1" spans="1:5">
      <c r="A68" s="65" t="s">
        <v>805</v>
      </c>
      <c r="B68" s="65"/>
      <c r="C68" s="65"/>
      <c r="D68" s="65"/>
      <c r="E68" s="65"/>
    </row>
    <row r="69" ht="23.1" hidden="1" customHeight="1" spans="1:5">
      <c r="A69" s="66" t="s">
        <v>806</v>
      </c>
      <c r="B69" s="65"/>
      <c r="C69" s="65"/>
      <c r="D69" s="65"/>
      <c r="E69" s="65"/>
    </row>
    <row r="70" ht="23.1" hidden="1" customHeight="1" spans="1:5">
      <c r="A70" s="67" t="s">
        <v>807</v>
      </c>
      <c r="B70" s="65"/>
      <c r="C70" s="65"/>
      <c r="D70" s="65"/>
      <c r="E70" s="65"/>
    </row>
    <row r="71" ht="23.1" hidden="1" customHeight="1" spans="1:5">
      <c r="A71" s="67" t="s">
        <v>778</v>
      </c>
      <c r="B71" s="65">
        <v>1277</v>
      </c>
      <c r="C71" s="65">
        <v>1239</v>
      </c>
      <c r="D71" s="65"/>
      <c r="E71" s="65"/>
    </row>
    <row r="72" ht="23.1" hidden="1" customHeight="1" spans="1:5">
      <c r="A72" s="67" t="s">
        <v>808</v>
      </c>
      <c r="B72" s="65">
        <v>142</v>
      </c>
      <c r="C72" s="65">
        <v>95</v>
      </c>
      <c r="D72" s="65"/>
      <c r="E72" s="65"/>
    </row>
    <row r="73" ht="23.1" customHeight="1" spans="1:6">
      <c r="A73" s="66" t="s">
        <v>100</v>
      </c>
      <c r="B73" s="65">
        <f>SUM(B74:B84)</f>
        <v>320</v>
      </c>
      <c r="C73" s="65">
        <f>SUM(C74:C84)</f>
        <v>310</v>
      </c>
      <c r="D73" s="65"/>
      <c r="E73" s="65"/>
      <c r="F73" s="58">
        <v>1</v>
      </c>
    </row>
    <row r="74" ht="23.1" hidden="1" customHeight="1" spans="1:5">
      <c r="A74" s="66" t="s">
        <v>769</v>
      </c>
      <c r="B74" s="65"/>
      <c r="C74" s="65"/>
      <c r="D74" s="65"/>
      <c r="E74" s="65"/>
    </row>
    <row r="75" ht="23.1" hidden="1" customHeight="1" spans="1:5">
      <c r="A75" s="66" t="s">
        <v>770</v>
      </c>
      <c r="B75" s="65"/>
      <c r="C75" s="65"/>
      <c r="D75" s="65"/>
      <c r="E75" s="65"/>
    </row>
    <row r="76" ht="23.1" hidden="1" customHeight="1" spans="1:5">
      <c r="A76" s="67" t="s">
        <v>771</v>
      </c>
      <c r="B76" s="65"/>
      <c r="C76" s="65"/>
      <c r="D76" s="65"/>
      <c r="E76" s="65"/>
    </row>
    <row r="77" ht="23.1" hidden="1" customHeight="1" spans="1:5">
      <c r="A77" s="67" t="s">
        <v>809</v>
      </c>
      <c r="B77" s="65"/>
      <c r="C77" s="65"/>
      <c r="D77" s="65"/>
      <c r="E77" s="65"/>
    </row>
    <row r="78" ht="23.1" hidden="1" customHeight="1" spans="1:5">
      <c r="A78" s="67" t="s">
        <v>810</v>
      </c>
      <c r="B78" s="65"/>
      <c r="C78" s="65"/>
      <c r="D78" s="65"/>
      <c r="E78" s="65"/>
    </row>
    <row r="79" ht="23.1" hidden="1" customHeight="1" spans="1:5">
      <c r="A79" s="65" t="s">
        <v>811</v>
      </c>
      <c r="B79" s="65"/>
      <c r="C79" s="65"/>
      <c r="D79" s="65"/>
      <c r="E79" s="65"/>
    </row>
    <row r="80" ht="23.1" hidden="1" customHeight="1" spans="1:5">
      <c r="A80" s="66" t="s">
        <v>812</v>
      </c>
      <c r="B80" s="65"/>
      <c r="C80" s="65"/>
      <c r="D80" s="65"/>
      <c r="E80" s="65"/>
    </row>
    <row r="81" ht="23.1" hidden="1" customHeight="1" spans="1:5">
      <c r="A81" s="66" t="s">
        <v>813</v>
      </c>
      <c r="B81" s="65"/>
      <c r="C81" s="65"/>
      <c r="D81" s="65"/>
      <c r="E81" s="65"/>
    </row>
    <row r="82" ht="23.1" hidden="1" customHeight="1" spans="1:5">
      <c r="A82" s="66" t="s">
        <v>806</v>
      </c>
      <c r="B82" s="65"/>
      <c r="C82" s="65"/>
      <c r="D82" s="65"/>
      <c r="E82" s="65"/>
    </row>
    <row r="83" ht="23.1" hidden="1" customHeight="1" spans="1:5">
      <c r="A83" s="67" t="s">
        <v>778</v>
      </c>
      <c r="B83" s="65"/>
      <c r="C83" s="65"/>
      <c r="D83" s="65"/>
      <c r="E83" s="65"/>
    </row>
    <row r="84" ht="23.1" hidden="1" customHeight="1" spans="1:5">
      <c r="A84" s="67" t="s">
        <v>814</v>
      </c>
      <c r="B84" s="65">
        <v>320</v>
      </c>
      <c r="C84" s="65">
        <v>310</v>
      </c>
      <c r="D84" s="65"/>
      <c r="E84" s="65"/>
    </row>
    <row r="85" ht="23.1" customHeight="1" spans="1:6">
      <c r="A85" s="67" t="s">
        <v>102</v>
      </c>
      <c r="B85" s="65">
        <f>SUM(B86:B93)</f>
        <v>1312</v>
      </c>
      <c r="C85" s="65">
        <f>SUM(C86:C93)</f>
        <v>401</v>
      </c>
      <c r="D85" s="65"/>
      <c r="E85" s="65"/>
      <c r="F85" s="58">
        <v>1</v>
      </c>
    </row>
    <row r="86" ht="23.1" hidden="1" customHeight="1" spans="1:5">
      <c r="A86" s="66" t="s">
        <v>769</v>
      </c>
      <c r="B86" s="65">
        <v>131</v>
      </c>
      <c r="C86" s="65">
        <v>146</v>
      </c>
      <c r="D86" s="65"/>
      <c r="E86" s="65"/>
    </row>
    <row r="87" ht="23.1" hidden="1" customHeight="1" spans="1:5">
      <c r="A87" s="66" t="s">
        <v>770</v>
      </c>
      <c r="B87" s="65"/>
      <c r="C87" s="65"/>
      <c r="D87" s="65"/>
      <c r="E87" s="65"/>
    </row>
    <row r="88" ht="23.1" hidden="1" customHeight="1" spans="1:5">
      <c r="A88" s="66" t="s">
        <v>771</v>
      </c>
      <c r="B88" s="65"/>
      <c r="C88" s="65"/>
      <c r="D88" s="65"/>
      <c r="E88" s="65"/>
    </row>
    <row r="89" ht="23.1" hidden="1" customHeight="1" spans="1:5">
      <c r="A89" s="69" t="s">
        <v>815</v>
      </c>
      <c r="B89" s="65">
        <v>1181</v>
      </c>
      <c r="C89" s="65">
        <v>255</v>
      </c>
      <c r="D89" s="65"/>
      <c r="E89" s="65"/>
    </row>
    <row r="90" ht="23.1" hidden="1" customHeight="1" spans="1:5">
      <c r="A90" s="67" t="s">
        <v>816</v>
      </c>
      <c r="B90" s="65"/>
      <c r="C90" s="65"/>
      <c r="D90" s="65"/>
      <c r="E90" s="65"/>
    </row>
    <row r="91" ht="23.1" hidden="1" customHeight="1" spans="1:5">
      <c r="A91" s="67" t="s">
        <v>806</v>
      </c>
      <c r="B91" s="65"/>
      <c r="C91" s="65"/>
      <c r="D91" s="65"/>
      <c r="E91" s="65"/>
    </row>
    <row r="92" ht="23.1" hidden="1" customHeight="1" spans="1:5">
      <c r="A92" s="67" t="s">
        <v>778</v>
      </c>
      <c r="B92" s="65"/>
      <c r="C92" s="65"/>
      <c r="D92" s="65"/>
      <c r="E92" s="65"/>
    </row>
    <row r="93" ht="23.1" hidden="1" customHeight="1" spans="1:5">
      <c r="A93" s="65" t="s">
        <v>817</v>
      </c>
      <c r="B93" s="65"/>
      <c r="C93" s="65"/>
      <c r="D93" s="65"/>
      <c r="E93" s="65"/>
    </row>
    <row r="94" ht="23.1" customHeight="1" spans="1:6">
      <c r="A94" s="66" t="s">
        <v>104</v>
      </c>
      <c r="B94" s="65">
        <f>SUM(B95:B106)</f>
        <v>0</v>
      </c>
      <c r="C94" s="65">
        <f>SUM(C95:C106)</f>
        <v>0</v>
      </c>
      <c r="D94" s="65"/>
      <c r="E94" s="65"/>
      <c r="F94" s="58">
        <v>1</v>
      </c>
    </row>
    <row r="95" ht="23.1" hidden="1" customHeight="1" spans="1:5">
      <c r="A95" s="66" t="s">
        <v>769</v>
      </c>
      <c r="B95" s="65"/>
      <c r="C95" s="65"/>
      <c r="D95" s="65"/>
      <c r="E95" s="65"/>
    </row>
    <row r="96" ht="23.1" hidden="1" customHeight="1" spans="1:5">
      <c r="A96" s="67" t="s">
        <v>770</v>
      </c>
      <c r="B96" s="65"/>
      <c r="C96" s="65"/>
      <c r="D96" s="65"/>
      <c r="E96" s="65"/>
    </row>
    <row r="97" ht="23.1" hidden="1" customHeight="1" spans="1:5">
      <c r="A97" s="67" t="s">
        <v>771</v>
      </c>
      <c r="B97" s="65"/>
      <c r="C97" s="65"/>
      <c r="D97" s="65"/>
      <c r="E97" s="65"/>
    </row>
    <row r="98" ht="23.1" hidden="1" customHeight="1" spans="1:5">
      <c r="A98" s="66" t="s">
        <v>818</v>
      </c>
      <c r="B98" s="65"/>
      <c r="C98" s="65"/>
      <c r="D98" s="65"/>
      <c r="E98" s="65"/>
    </row>
    <row r="99" ht="23.1" hidden="1" customHeight="1" spans="1:5">
      <c r="A99" s="66" t="s">
        <v>819</v>
      </c>
      <c r="B99" s="65"/>
      <c r="C99" s="65"/>
      <c r="D99" s="65"/>
      <c r="E99" s="65"/>
    </row>
    <row r="100" ht="23.1" hidden="1" customHeight="1" spans="1:5">
      <c r="A100" s="66" t="s">
        <v>806</v>
      </c>
      <c r="B100" s="65"/>
      <c r="C100" s="65"/>
      <c r="D100" s="65"/>
      <c r="E100" s="65"/>
    </row>
    <row r="101" ht="23.1" hidden="1" customHeight="1" spans="1:5">
      <c r="A101" s="66" t="s">
        <v>820</v>
      </c>
      <c r="B101" s="65"/>
      <c r="C101" s="65"/>
      <c r="D101" s="65"/>
      <c r="E101" s="65"/>
    </row>
    <row r="102" ht="23.1" hidden="1" customHeight="1" spans="1:5">
      <c r="A102" s="66" t="s">
        <v>821</v>
      </c>
      <c r="B102" s="65"/>
      <c r="C102" s="65"/>
      <c r="D102" s="65"/>
      <c r="E102" s="65"/>
    </row>
    <row r="103" ht="23.1" hidden="1" customHeight="1" spans="1:5">
      <c r="A103" s="66" t="s">
        <v>822</v>
      </c>
      <c r="B103" s="65"/>
      <c r="C103" s="65"/>
      <c r="D103" s="65"/>
      <c r="E103" s="65"/>
    </row>
    <row r="104" ht="23.1" hidden="1" customHeight="1" spans="1:5">
      <c r="A104" s="66" t="s">
        <v>823</v>
      </c>
      <c r="B104" s="65"/>
      <c r="C104" s="65"/>
      <c r="D104" s="65"/>
      <c r="E104" s="65"/>
    </row>
    <row r="105" ht="23.1" hidden="1" customHeight="1" spans="1:5">
      <c r="A105" s="67" t="s">
        <v>778</v>
      </c>
      <c r="B105" s="65"/>
      <c r="C105" s="65"/>
      <c r="D105" s="65"/>
      <c r="E105" s="65"/>
    </row>
    <row r="106" ht="23.1" hidden="1" customHeight="1" spans="1:5">
      <c r="A106" s="67" t="s">
        <v>824</v>
      </c>
      <c r="B106" s="65"/>
      <c r="C106" s="65"/>
      <c r="D106" s="65"/>
      <c r="E106" s="65"/>
    </row>
    <row r="107" ht="23.1" customHeight="1" spans="1:6">
      <c r="A107" s="67" t="s">
        <v>106</v>
      </c>
      <c r="B107" s="65">
        <f>SUM(B108:B116)</f>
        <v>857</v>
      </c>
      <c r="C107" s="65">
        <f>SUM(C108:C116)</f>
        <v>1312</v>
      </c>
      <c r="D107" s="65"/>
      <c r="E107" s="65"/>
      <c r="F107" s="58">
        <v>1</v>
      </c>
    </row>
    <row r="108" ht="23.1" hidden="1" customHeight="1" spans="1:5">
      <c r="A108" s="67" t="s">
        <v>769</v>
      </c>
      <c r="B108" s="65">
        <v>481</v>
      </c>
      <c r="C108" s="65">
        <v>488</v>
      </c>
      <c r="D108" s="65"/>
      <c r="E108" s="65"/>
    </row>
    <row r="109" ht="23.1" hidden="1" customHeight="1" spans="1:5">
      <c r="A109" s="66" t="s">
        <v>770</v>
      </c>
      <c r="B109" s="65">
        <v>51</v>
      </c>
      <c r="C109" s="65"/>
      <c r="D109" s="65"/>
      <c r="E109" s="65"/>
    </row>
    <row r="110" ht="23.1" hidden="1" customHeight="1" spans="1:5">
      <c r="A110" s="66" t="s">
        <v>771</v>
      </c>
      <c r="B110" s="65"/>
      <c r="C110" s="65"/>
      <c r="D110" s="65"/>
      <c r="E110" s="65"/>
    </row>
    <row r="111" ht="23.1" hidden="1" customHeight="1" spans="1:5">
      <c r="A111" s="66" t="s">
        <v>825</v>
      </c>
      <c r="B111" s="65"/>
      <c r="C111" s="65"/>
      <c r="D111" s="65"/>
      <c r="E111" s="65"/>
    </row>
    <row r="112" ht="23.1" hidden="1" customHeight="1" spans="1:5">
      <c r="A112" s="67" t="s">
        <v>826</v>
      </c>
      <c r="B112" s="65"/>
      <c r="C112" s="65"/>
      <c r="D112" s="65"/>
      <c r="E112" s="65"/>
    </row>
    <row r="113" ht="23.1" hidden="1" customHeight="1" spans="1:5">
      <c r="A113" s="67" t="s">
        <v>827</v>
      </c>
      <c r="B113" s="65"/>
      <c r="C113" s="65"/>
      <c r="D113" s="65"/>
      <c r="E113" s="65"/>
    </row>
    <row r="114" ht="23.1" hidden="1" customHeight="1" spans="1:5">
      <c r="A114" s="66" t="s">
        <v>828</v>
      </c>
      <c r="B114" s="65">
        <v>20</v>
      </c>
      <c r="C114" s="65"/>
      <c r="D114" s="65"/>
      <c r="E114" s="65"/>
    </row>
    <row r="115" ht="23.1" hidden="1" customHeight="1" spans="1:5">
      <c r="A115" s="69" t="s">
        <v>778</v>
      </c>
      <c r="B115" s="65"/>
      <c r="C115" s="65"/>
      <c r="D115" s="65"/>
      <c r="E115" s="65"/>
    </row>
    <row r="116" ht="23.1" hidden="1" customHeight="1" spans="1:5">
      <c r="A116" s="67" t="s">
        <v>829</v>
      </c>
      <c r="B116" s="65">
        <v>305</v>
      </c>
      <c r="C116" s="65">
        <v>824</v>
      </c>
      <c r="D116" s="65"/>
      <c r="E116" s="65"/>
    </row>
    <row r="117" ht="23.1" customHeight="1" spans="1:6">
      <c r="A117" s="70" t="s">
        <v>108</v>
      </c>
      <c r="B117" s="65">
        <f>SUM(B118:B125)</f>
        <v>506</v>
      </c>
      <c r="C117" s="65">
        <f>SUM(C118:C125)</f>
        <v>513</v>
      </c>
      <c r="D117" s="65"/>
      <c r="E117" s="65"/>
      <c r="F117" s="58">
        <v>1</v>
      </c>
    </row>
    <row r="118" ht="23.1" hidden="1" customHeight="1" spans="1:5">
      <c r="A118" s="66" t="s">
        <v>769</v>
      </c>
      <c r="B118" s="65">
        <v>319</v>
      </c>
      <c r="C118" s="65">
        <v>378</v>
      </c>
      <c r="D118" s="65"/>
      <c r="E118" s="65"/>
    </row>
    <row r="119" ht="23.1" hidden="1" customHeight="1" spans="1:5">
      <c r="A119" s="66" t="s">
        <v>770</v>
      </c>
      <c r="B119" s="65">
        <v>82</v>
      </c>
      <c r="C119" s="65"/>
      <c r="D119" s="65"/>
      <c r="E119" s="65"/>
    </row>
    <row r="120" ht="23.1" hidden="1" customHeight="1" spans="1:5">
      <c r="A120" s="66" t="s">
        <v>771</v>
      </c>
      <c r="B120" s="65"/>
      <c r="C120" s="65"/>
      <c r="D120" s="65"/>
      <c r="E120" s="65"/>
    </row>
    <row r="121" ht="23.1" hidden="1" customHeight="1" spans="1:5">
      <c r="A121" s="67" t="s">
        <v>830</v>
      </c>
      <c r="B121" s="65"/>
      <c r="C121" s="65"/>
      <c r="D121" s="65"/>
      <c r="E121" s="65"/>
    </row>
    <row r="122" ht="23.1" hidden="1" customHeight="1" spans="1:5">
      <c r="A122" s="67" t="s">
        <v>831</v>
      </c>
      <c r="B122" s="65"/>
      <c r="C122" s="65"/>
      <c r="D122" s="65"/>
      <c r="E122" s="65"/>
    </row>
    <row r="123" ht="23.1" hidden="1" customHeight="1" spans="1:5">
      <c r="A123" s="67" t="s">
        <v>832</v>
      </c>
      <c r="B123" s="65"/>
      <c r="C123" s="65"/>
      <c r="D123" s="65"/>
      <c r="E123" s="65"/>
    </row>
    <row r="124" ht="23.1" hidden="1" customHeight="1" spans="1:5">
      <c r="A124" s="66" t="s">
        <v>778</v>
      </c>
      <c r="B124" s="65"/>
      <c r="C124" s="65"/>
      <c r="D124" s="65"/>
      <c r="E124" s="65"/>
    </row>
    <row r="125" ht="23.1" hidden="1" customHeight="1" spans="1:5">
      <c r="A125" s="66" t="s">
        <v>833</v>
      </c>
      <c r="B125" s="65">
        <v>105</v>
      </c>
      <c r="C125" s="65">
        <v>135</v>
      </c>
      <c r="D125" s="65"/>
      <c r="E125" s="65"/>
    </row>
    <row r="126" ht="23.1" customHeight="1" spans="1:6">
      <c r="A126" s="65" t="s">
        <v>110</v>
      </c>
      <c r="B126" s="65">
        <f>SUM(B127:B136)</f>
        <v>491</v>
      </c>
      <c r="C126" s="65">
        <f>SUM(C127:C136)</f>
        <v>436</v>
      </c>
      <c r="D126" s="65"/>
      <c r="E126" s="65"/>
      <c r="F126" s="58">
        <v>1</v>
      </c>
    </row>
    <row r="127" ht="23.1" hidden="1" customHeight="1" spans="1:5">
      <c r="A127" s="66" t="s">
        <v>769</v>
      </c>
      <c r="B127" s="65">
        <v>182</v>
      </c>
      <c r="C127" s="65">
        <v>192</v>
      </c>
      <c r="D127" s="65"/>
      <c r="E127" s="65"/>
    </row>
    <row r="128" ht="23.1" hidden="1" customHeight="1" spans="1:5">
      <c r="A128" s="66" t="s">
        <v>770</v>
      </c>
      <c r="B128" s="65"/>
      <c r="C128" s="65"/>
      <c r="D128" s="65"/>
      <c r="E128" s="65"/>
    </row>
    <row r="129" ht="23.1" hidden="1" customHeight="1" spans="1:5">
      <c r="A129" s="66" t="s">
        <v>771</v>
      </c>
      <c r="B129" s="65"/>
      <c r="C129" s="65"/>
      <c r="D129" s="65"/>
      <c r="E129" s="65"/>
    </row>
    <row r="130" ht="23.1" hidden="1" customHeight="1" spans="1:5">
      <c r="A130" s="67" t="s">
        <v>834</v>
      </c>
      <c r="B130" s="65"/>
      <c r="C130" s="65"/>
      <c r="D130" s="65"/>
      <c r="E130" s="65"/>
    </row>
    <row r="131" ht="23.1" hidden="1" customHeight="1" spans="1:5">
      <c r="A131" s="67" t="s">
        <v>835</v>
      </c>
      <c r="B131" s="65"/>
      <c r="C131" s="65"/>
      <c r="D131" s="65"/>
      <c r="E131" s="65"/>
    </row>
    <row r="132" ht="23.1" hidden="1" customHeight="1" spans="1:5">
      <c r="A132" s="67" t="s">
        <v>836</v>
      </c>
      <c r="B132" s="65"/>
      <c r="C132" s="65"/>
      <c r="D132" s="65"/>
      <c r="E132" s="65"/>
    </row>
    <row r="133" ht="23.1" hidden="1" customHeight="1" spans="1:5">
      <c r="A133" s="66" t="s">
        <v>837</v>
      </c>
      <c r="B133" s="65"/>
      <c r="C133" s="65"/>
      <c r="D133" s="65"/>
      <c r="E133" s="65"/>
    </row>
    <row r="134" ht="23.1" hidden="1" customHeight="1" spans="1:5">
      <c r="A134" s="66" t="s">
        <v>838</v>
      </c>
      <c r="B134" s="65">
        <v>80</v>
      </c>
      <c r="C134" s="65">
        <v>80</v>
      </c>
      <c r="D134" s="65"/>
      <c r="E134" s="65"/>
    </row>
    <row r="135" ht="23.1" hidden="1" customHeight="1" spans="1:5">
      <c r="A135" s="66" t="s">
        <v>778</v>
      </c>
      <c r="B135" s="65"/>
      <c r="C135" s="65"/>
      <c r="D135" s="65"/>
      <c r="E135" s="65"/>
    </row>
    <row r="136" ht="23.1" hidden="1" customHeight="1" spans="1:5">
      <c r="A136" s="67" t="s">
        <v>839</v>
      </c>
      <c r="B136" s="65">
        <v>229</v>
      </c>
      <c r="C136" s="65">
        <v>164</v>
      </c>
      <c r="D136" s="65"/>
      <c r="E136" s="65"/>
    </row>
    <row r="137" ht="23.1" customHeight="1" spans="1:6">
      <c r="A137" s="67" t="s">
        <v>112</v>
      </c>
      <c r="B137" s="65">
        <f>SUM(B138:B150)</f>
        <v>0</v>
      </c>
      <c r="C137" s="65">
        <f>SUM(C138:C150)</f>
        <v>0</v>
      </c>
      <c r="D137" s="65"/>
      <c r="E137" s="65"/>
      <c r="F137" s="58">
        <v>1</v>
      </c>
    </row>
    <row r="138" ht="23.1" hidden="1" customHeight="1" spans="1:5">
      <c r="A138" s="67" t="s">
        <v>769</v>
      </c>
      <c r="B138" s="65"/>
      <c r="C138" s="65"/>
      <c r="D138" s="65"/>
      <c r="E138" s="65"/>
    </row>
    <row r="139" ht="23.1" hidden="1" customHeight="1" spans="1:5">
      <c r="A139" s="65" t="s">
        <v>770</v>
      </c>
      <c r="B139" s="65"/>
      <c r="C139" s="65"/>
      <c r="D139" s="65"/>
      <c r="E139" s="65"/>
    </row>
    <row r="140" ht="23.1" hidden="1" customHeight="1" spans="1:5">
      <c r="A140" s="66" t="s">
        <v>771</v>
      </c>
      <c r="B140" s="65"/>
      <c r="C140" s="65"/>
      <c r="D140" s="65"/>
      <c r="E140" s="65"/>
    </row>
    <row r="141" ht="23.1" hidden="1" customHeight="1" spans="1:5">
      <c r="A141" s="66" t="s">
        <v>840</v>
      </c>
      <c r="B141" s="65"/>
      <c r="C141" s="65"/>
      <c r="D141" s="65"/>
      <c r="E141" s="65"/>
    </row>
    <row r="142" ht="23.1" hidden="1" customHeight="1" spans="1:5">
      <c r="A142" s="66" t="s">
        <v>841</v>
      </c>
      <c r="B142" s="65"/>
      <c r="C142" s="65"/>
      <c r="D142" s="65"/>
      <c r="E142" s="65"/>
    </row>
    <row r="143" ht="23.1" hidden="1" customHeight="1" spans="1:5">
      <c r="A143" s="69" t="s">
        <v>842</v>
      </c>
      <c r="B143" s="65"/>
      <c r="C143" s="65"/>
      <c r="D143" s="65"/>
      <c r="E143" s="65"/>
    </row>
    <row r="144" ht="23.1" hidden="1" customHeight="1" spans="1:5">
      <c r="A144" s="67" t="s">
        <v>843</v>
      </c>
      <c r="B144" s="65"/>
      <c r="C144" s="65"/>
      <c r="D144" s="65"/>
      <c r="E144" s="65"/>
    </row>
    <row r="145" ht="23.1" hidden="1" customHeight="1" spans="1:5">
      <c r="A145" s="67" t="s">
        <v>844</v>
      </c>
      <c r="B145" s="65"/>
      <c r="C145" s="65"/>
      <c r="D145" s="65"/>
      <c r="E145" s="65"/>
    </row>
    <row r="146" ht="23.1" hidden="1" customHeight="1" spans="1:5">
      <c r="A146" s="66" t="s">
        <v>845</v>
      </c>
      <c r="B146" s="65"/>
      <c r="C146" s="65"/>
      <c r="D146" s="65"/>
      <c r="E146" s="65"/>
    </row>
    <row r="147" ht="23.1" hidden="1" customHeight="1" spans="1:5">
      <c r="A147" s="66" t="s">
        <v>846</v>
      </c>
      <c r="B147" s="65"/>
      <c r="C147" s="65"/>
      <c r="D147" s="65"/>
      <c r="E147" s="65"/>
    </row>
    <row r="148" ht="23.1" hidden="1" customHeight="1" spans="1:5">
      <c r="A148" s="66" t="s">
        <v>847</v>
      </c>
      <c r="B148" s="65"/>
      <c r="C148" s="65"/>
      <c r="D148" s="65"/>
      <c r="E148" s="65"/>
    </row>
    <row r="149" ht="23.1" hidden="1" customHeight="1" spans="1:5">
      <c r="A149" s="66" t="s">
        <v>778</v>
      </c>
      <c r="B149" s="65"/>
      <c r="C149" s="65"/>
      <c r="D149" s="65"/>
      <c r="E149" s="65"/>
    </row>
    <row r="150" ht="23.1" hidden="1" customHeight="1" spans="1:5">
      <c r="A150" s="66" t="s">
        <v>848</v>
      </c>
      <c r="B150" s="65"/>
      <c r="C150" s="65"/>
      <c r="D150" s="65"/>
      <c r="E150" s="65"/>
    </row>
    <row r="151" ht="23.1" customHeight="1" spans="1:6">
      <c r="A151" s="66" t="s">
        <v>118</v>
      </c>
      <c r="B151" s="65">
        <f>SUM(B152:B157)</f>
        <v>56</v>
      </c>
      <c r="C151" s="65">
        <f>SUM(C152:C157)</f>
        <v>35</v>
      </c>
      <c r="D151" s="65"/>
      <c r="E151" s="65"/>
      <c r="F151" s="58">
        <v>1</v>
      </c>
    </row>
    <row r="152" ht="23.1" hidden="1" customHeight="1" spans="1:5">
      <c r="A152" s="66" t="s">
        <v>769</v>
      </c>
      <c r="B152" s="65">
        <v>56</v>
      </c>
      <c r="C152" s="65">
        <v>35</v>
      </c>
      <c r="D152" s="65"/>
      <c r="E152" s="65"/>
    </row>
    <row r="153" ht="23.1" hidden="1" customHeight="1" spans="1:5">
      <c r="A153" s="66" t="s">
        <v>770</v>
      </c>
      <c r="B153" s="65"/>
      <c r="C153" s="65"/>
      <c r="D153" s="65"/>
      <c r="E153" s="65"/>
    </row>
    <row r="154" ht="23.1" hidden="1" customHeight="1" spans="1:5">
      <c r="A154" s="67" t="s">
        <v>771</v>
      </c>
      <c r="B154" s="65"/>
      <c r="C154" s="65"/>
      <c r="D154" s="65"/>
      <c r="E154" s="65"/>
    </row>
    <row r="155" ht="23.1" hidden="1" customHeight="1" spans="1:5">
      <c r="A155" s="67" t="s">
        <v>849</v>
      </c>
      <c r="B155" s="65"/>
      <c r="C155" s="65"/>
      <c r="D155" s="65"/>
      <c r="E155" s="65"/>
    </row>
    <row r="156" ht="23.1" hidden="1" customHeight="1" spans="1:5">
      <c r="A156" s="67" t="s">
        <v>778</v>
      </c>
      <c r="B156" s="65"/>
      <c r="C156" s="65"/>
      <c r="D156" s="65"/>
      <c r="E156" s="65"/>
    </row>
    <row r="157" ht="23.1" hidden="1" customHeight="1" spans="1:5">
      <c r="A157" s="65" t="s">
        <v>850</v>
      </c>
      <c r="B157" s="65"/>
      <c r="C157" s="65"/>
      <c r="D157" s="65"/>
      <c r="E157" s="65"/>
    </row>
    <row r="158" ht="23.1" customHeight="1" spans="1:6">
      <c r="A158" s="66" t="s">
        <v>851</v>
      </c>
      <c r="B158" s="65">
        <f>SUM(B159:B165)</f>
        <v>0</v>
      </c>
      <c r="C158" s="65">
        <f>SUM(C159:C165)</f>
        <v>0</v>
      </c>
      <c r="D158" s="65"/>
      <c r="E158" s="65"/>
      <c r="F158" s="58">
        <v>1</v>
      </c>
    </row>
    <row r="159" ht="23.1" hidden="1" customHeight="1" spans="1:5">
      <c r="A159" s="66" t="s">
        <v>769</v>
      </c>
      <c r="B159" s="65"/>
      <c r="C159" s="65"/>
      <c r="D159" s="65"/>
      <c r="E159" s="65"/>
    </row>
    <row r="160" ht="23.1" hidden="1" customHeight="1" spans="1:5">
      <c r="A160" s="67" t="s">
        <v>770</v>
      </c>
      <c r="B160" s="65"/>
      <c r="C160" s="65"/>
      <c r="D160" s="65"/>
      <c r="E160" s="65"/>
    </row>
    <row r="161" ht="23.1" hidden="1" customHeight="1" spans="1:5">
      <c r="A161" s="67" t="s">
        <v>771</v>
      </c>
      <c r="B161" s="65"/>
      <c r="C161" s="65"/>
      <c r="D161" s="65"/>
      <c r="E161" s="65"/>
    </row>
    <row r="162" ht="23.1" hidden="1" customHeight="1" spans="1:5">
      <c r="A162" s="67" t="s">
        <v>852</v>
      </c>
      <c r="B162" s="65"/>
      <c r="C162" s="65"/>
      <c r="D162" s="65"/>
      <c r="E162" s="65"/>
    </row>
    <row r="163" ht="23.1" hidden="1" customHeight="1" spans="1:5">
      <c r="A163" s="65" t="s">
        <v>853</v>
      </c>
      <c r="B163" s="65"/>
      <c r="C163" s="65"/>
      <c r="D163" s="65"/>
      <c r="E163" s="65"/>
    </row>
    <row r="164" ht="23.1" hidden="1" customHeight="1" spans="1:5">
      <c r="A164" s="66" t="s">
        <v>778</v>
      </c>
      <c r="B164" s="65"/>
      <c r="C164" s="65"/>
      <c r="D164" s="65"/>
      <c r="E164" s="65"/>
    </row>
    <row r="165" ht="23.1" hidden="1" customHeight="1" spans="1:5">
      <c r="A165" s="66" t="s">
        <v>854</v>
      </c>
      <c r="B165" s="65"/>
      <c r="C165" s="65"/>
      <c r="D165" s="65"/>
      <c r="E165" s="65"/>
    </row>
    <row r="166" ht="23.1" customHeight="1" spans="1:6">
      <c r="A166" s="67" t="s">
        <v>124</v>
      </c>
      <c r="B166" s="65">
        <f>SUM(B167:B171)</f>
        <v>100</v>
      </c>
      <c r="C166" s="65">
        <f>SUM(C167:C171)</f>
        <v>107</v>
      </c>
      <c r="D166" s="65"/>
      <c r="E166" s="65"/>
      <c r="F166" s="58">
        <v>1</v>
      </c>
    </row>
    <row r="167" ht="23.1" hidden="1" customHeight="1" spans="1:5">
      <c r="A167" s="67" t="s">
        <v>769</v>
      </c>
      <c r="B167" s="65"/>
      <c r="C167" s="65">
        <v>15</v>
      </c>
      <c r="D167" s="65"/>
      <c r="E167" s="65"/>
    </row>
    <row r="168" ht="23.1" hidden="1" customHeight="1" spans="1:5">
      <c r="A168" s="67" t="s">
        <v>770</v>
      </c>
      <c r="B168" s="65"/>
      <c r="C168" s="65"/>
      <c r="D168" s="65"/>
      <c r="E168" s="65"/>
    </row>
    <row r="169" ht="23.1" hidden="1" customHeight="1" spans="1:5">
      <c r="A169" s="66" t="s">
        <v>771</v>
      </c>
      <c r="B169" s="65"/>
      <c r="C169" s="65"/>
      <c r="D169" s="65"/>
      <c r="E169" s="65"/>
    </row>
    <row r="170" ht="23.1" hidden="1" customHeight="1" spans="1:5">
      <c r="A170" s="68" t="s">
        <v>855</v>
      </c>
      <c r="B170" s="65"/>
      <c r="C170" s="65"/>
      <c r="D170" s="65"/>
      <c r="E170" s="65"/>
    </row>
    <row r="171" ht="23.1" hidden="1" customHeight="1" spans="1:5">
      <c r="A171" s="66" t="s">
        <v>856</v>
      </c>
      <c r="B171" s="65">
        <v>100</v>
      </c>
      <c r="C171" s="65">
        <v>92</v>
      </c>
      <c r="D171" s="65"/>
      <c r="E171" s="65"/>
    </row>
    <row r="172" ht="23.1" customHeight="1" spans="1:6">
      <c r="A172" s="67" t="s">
        <v>126</v>
      </c>
      <c r="B172" s="65">
        <f>SUM(B173:B178)</f>
        <v>101</v>
      </c>
      <c r="C172" s="65">
        <f>SUM(C173:C178)</f>
        <v>85</v>
      </c>
      <c r="D172" s="65"/>
      <c r="E172" s="65"/>
      <c r="F172" s="58">
        <v>1</v>
      </c>
    </row>
    <row r="173" ht="23.1" hidden="1" customHeight="1" spans="1:5">
      <c r="A173" s="67" t="s">
        <v>769</v>
      </c>
      <c r="B173" s="65">
        <v>101</v>
      </c>
      <c r="C173" s="65">
        <v>85</v>
      </c>
      <c r="D173" s="65"/>
      <c r="E173" s="65"/>
    </row>
    <row r="174" ht="23.1" hidden="1" customHeight="1" spans="1:5">
      <c r="A174" s="67" t="s">
        <v>770</v>
      </c>
      <c r="B174" s="65"/>
      <c r="C174" s="65"/>
      <c r="D174" s="65"/>
      <c r="E174" s="65"/>
    </row>
    <row r="175" ht="23.1" hidden="1" customHeight="1" spans="1:5">
      <c r="A175" s="65" t="s">
        <v>771</v>
      </c>
      <c r="B175" s="65"/>
      <c r="C175" s="65"/>
      <c r="D175" s="65"/>
      <c r="E175" s="65"/>
    </row>
    <row r="176" ht="23.1" hidden="1" customHeight="1" spans="1:5">
      <c r="A176" s="66" t="s">
        <v>782</v>
      </c>
      <c r="B176" s="71"/>
      <c r="C176" s="71"/>
      <c r="D176" s="71"/>
      <c r="E176" s="65"/>
    </row>
    <row r="177" ht="23.1" hidden="1" customHeight="1" spans="1:5">
      <c r="A177" s="66" t="s">
        <v>778</v>
      </c>
      <c r="B177" s="65"/>
      <c r="C177" s="65"/>
      <c r="D177" s="65"/>
      <c r="E177" s="65"/>
    </row>
    <row r="178" ht="23.1" hidden="1" customHeight="1" spans="1:5">
      <c r="A178" s="66" t="s">
        <v>857</v>
      </c>
      <c r="B178" s="65"/>
      <c r="C178" s="65"/>
      <c r="D178" s="65"/>
      <c r="E178" s="65"/>
    </row>
    <row r="179" ht="23.1" customHeight="1" spans="1:6">
      <c r="A179" s="67" t="s">
        <v>128</v>
      </c>
      <c r="B179" s="65">
        <f>SUM(B180:B185)</f>
        <v>623</v>
      </c>
      <c r="C179" s="65">
        <f>SUM(C180:C185)</f>
        <v>599</v>
      </c>
      <c r="D179" s="65"/>
      <c r="E179" s="65"/>
      <c r="F179" s="58">
        <v>1</v>
      </c>
    </row>
    <row r="180" ht="23.1" hidden="1" customHeight="1" spans="1:5">
      <c r="A180" s="67" t="s">
        <v>769</v>
      </c>
      <c r="B180" s="65">
        <v>182</v>
      </c>
      <c r="C180" s="65">
        <v>225</v>
      </c>
      <c r="D180" s="65"/>
      <c r="E180" s="65"/>
    </row>
    <row r="181" ht="23.1" hidden="1" customHeight="1" spans="1:5">
      <c r="A181" s="67" t="s">
        <v>770</v>
      </c>
      <c r="B181" s="65">
        <v>84</v>
      </c>
      <c r="C181" s="65">
        <v>57</v>
      </c>
      <c r="D181" s="65"/>
      <c r="E181" s="65"/>
    </row>
    <row r="182" ht="23.1" hidden="1" customHeight="1" spans="1:5">
      <c r="A182" s="66" t="s">
        <v>771</v>
      </c>
      <c r="B182" s="65"/>
      <c r="C182" s="65"/>
      <c r="D182" s="65"/>
      <c r="E182" s="65"/>
    </row>
    <row r="183" ht="23.1" hidden="1" customHeight="1" spans="1:5">
      <c r="A183" s="66" t="s">
        <v>858</v>
      </c>
      <c r="B183" s="65"/>
      <c r="C183" s="65"/>
      <c r="D183" s="65"/>
      <c r="E183" s="65"/>
    </row>
    <row r="184" ht="23.1" hidden="1" customHeight="1" spans="1:5">
      <c r="A184" s="67" t="s">
        <v>778</v>
      </c>
      <c r="B184" s="65"/>
      <c r="C184" s="65"/>
      <c r="D184" s="65"/>
      <c r="E184" s="65"/>
    </row>
    <row r="185" ht="23.1" hidden="1" customHeight="1" spans="1:5">
      <c r="A185" s="67" t="s">
        <v>859</v>
      </c>
      <c r="B185" s="65">
        <v>357</v>
      </c>
      <c r="C185" s="65">
        <v>317</v>
      </c>
      <c r="D185" s="65"/>
      <c r="E185" s="65"/>
    </row>
    <row r="186" ht="23.1" customHeight="1" spans="1:6">
      <c r="A186" s="67" t="s">
        <v>860</v>
      </c>
      <c r="B186" s="65">
        <f>SUM(B187:B192)</f>
        <v>803</v>
      </c>
      <c r="C186" s="65">
        <f>SUM(C187:C192)</f>
        <v>806</v>
      </c>
      <c r="D186" s="65"/>
      <c r="E186" s="65"/>
      <c r="F186" s="58">
        <v>1</v>
      </c>
    </row>
    <row r="187" ht="23.1" hidden="1" customHeight="1" spans="1:5">
      <c r="A187" s="67" t="s">
        <v>769</v>
      </c>
      <c r="B187" s="65">
        <v>715</v>
      </c>
      <c r="C187" s="65">
        <v>737</v>
      </c>
      <c r="D187" s="65"/>
      <c r="E187" s="65"/>
    </row>
    <row r="188" ht="23.1" hidden="1" customHeight="1" spans="1:5">
      <c r="A188" s="66" t="s">
        <v>770</v>
      </c>
      <c r="B188" s="65">
        <v>44</v>
      </c>
      <c r="C188" s="65">
        <v>29</v>
      </c>
      <c r="D188" s="65"/>
      <c r="E188" s="65"/>
    </row>
    <row r="189" ht="23.1" hidden="1" customHeight="1" spans="1:5">
      <c r="A189" s="66" t="s">
        <v>771</v>
      </c>
      <c r="B189" s="65"/>
      <c r="C189" s="65"/>
      <c r="D189" s="65"/>
      <c r="E189" s="65"/>
    </row>
    <row r="190" ht="23.1" hidden="1" customHeight="1" spans="1:5">
      <c r="A190" s="66" t="s">
        <v>861</v>
      </c>
      <c r="B190" s="65">
        <v>44</v>
      </c>
      <c r="C190" s="65">
        <v>40</v>
      </c>
      <c r="D190" s="65"/>
      <c r="E190" s="65"/>
    </row>
    <row r="191" ht="23.1" hidden="1" customHeight="1" spans="1:5">
      <c r="A191" s="67" t="s">
        <v>778</v>
      </c>
      <c r="B191" s="65"/>
      <c r="C191" s="65"/>
      <c r="D191" s="65"/>
      <c r="E191" s="65"/>
    </row>
    <row r="192" ht="23.1" hidden="1" customHeight="1" spans="1:5">
      <c r="A192" s="67" t="s">
        <v>862</v>
      </c>
      <c r="B192" s="65"/>
      <c r="C192" s="65"/>
      <c r="D192" s="65"/>
      <c r="E192" s="65"/>
    </row>
    <row r="193" ht="23.1" customHeight="1" spans="1:6">
      <c r="A193" s="67" t="s">
        <v>132</v>
      </c>
      <c r="B193" s="65">
        <f>SUM(B194:B199)</f>
        <v>572</v>
      </c>
      <c r="C193" s="65">
        <f>SUM(C194:C199)</f>
        <v>599</v>
      </c>
      <c r="D193" s="65"/>
      <c r="E193" s="65"/>
      <c r="F193" s="58">
        <v>1</v>
      </c>
    </row>
    <row r="194" ht="23.1" hidden="1" customHeight="1" spans="1:5">
      <c r="A194" s="66" t="s">
        <v>769</v>
      </c>
      <c r="B194" s="65">
        <v>152</v>
      </c>
      <c r="C194" s="65">
        <v>163</v>
      </c>
      <c r="D194" s="65"/>
      <c r="E194" s="65"/>
    </row>
    <row r="195" ht="23.1" hidden="1" customHeight="1" spans="1:5">
      <c r="A195" s="66" t="s">
        <v>770</v>
      </c>
      <c r="B195" s="65">
        <v>105</v>
      </c>
      <c r="C195" s="65">
        <v>250</v>
      </c>
      <c r="D195" s="65"/>
      <c r="E195" s="65"/>
    </row>
    <row r="196" ht="23.1" hidden="1" customHeight="1" spans="1:5">
      <c r="A196" s="66" t="s">
        <v>771</v>
      </c>
      <c r="B196" s="65"/>
      <c r="C196" s="65"/>
      <c r="D196" s="65"/>
      <c r="E196" s="65"/>
    </row>
    <row r="197" ht="23.1" hidden="1" customHeight="1" spans="1:5">
      <c r="A197" s="66" t="s">
        <v>863</v>
      </c>
      <c r="B197" s="65">
        <v>33</v>
      </c>
      <c r="C197" s="65">
        <v>30</v>
      </c>
      <c r="D197" s="65"/>
      <c r="E197" s="65"/>
    </row>
    <row r="198" ht="23.1" hidden="1" customHeight="1" spans="1:5">
      <c r="A198" s="66" t="s">
        <v>778</v>
      </c>
      <c r="B198" s="65"/>
      <c r="C198" s="65"/>
      <c r="D198" s="65"/>
      <c r="E198" s="65"/>
    </row>
    <row r="199" ht="23.1" hidden="1" customHeight="1" spans="1:5">
      <c r="A199" s="67" t="s">
        <v>864</v>
      </c>
      <c r="B199" s="65">
        <v>282</v>
      </c>
      <c r="C199" s="65">
        <v>156</v>
      </c>
      <c r="D199" s="65"/>
      <c r="E199" s="65"/>
    </row>
    <row r="200" ht="23.1" customHeight="1" spans="1:6">
      <c r="A200" s="67" t="s">
        <v>134</v>
      </c>
      <c r="B200" s="65">
        <f>SUM(B201:B205)</f>
        <v>382</v>
      </c>
      <c r="C200" s="65">
        <f>SUM(C201:C205)</f>
        <v>435</v>
      </c>
      <c r="D200" s="65"/>
      <c r="E200" s="65"/>
      <c r="F200" s="58">
        <v>1</v>
      </c>
    </row>
    <row r="201" ht="23.1" hidden="1" customHeight="1" spans="1:5">
      <c r="A201" s="65" t="s">
        <v>769</v>
      </c>
      <c r="B201" s="65">
        <v>198</v>
      </c>
      <c r="C201" s="65">
        <v>133</v>
      </c>
      <c r="D201" s="65"/>
      <c r="E201" s="65"/>
    </row>
    <row r="202" ht="23.1" hidden="1" customHeight="1" spans="1:5">
      <c r="A202" s="66" t="s">
        <v>770</v>
      </c>
      <c r="B202" s="65">
        <v>105</v>
      </c>
      <c r="C202" s="65">
        <v>240</v>
      </c>
      <c r="D202" s="65"/>
      <c r="E202" s="65"/>
    </row>
    <row r="203" ht="23.1" hidden="1" customHeight="1" spans="1:5">
      <c r="A203" s="66" t="s">
        <v>771</v>
      </c>
      <c r="B203" s="65"/>
      <c r="C203" s="65"/>
      <c r="D203" s="65"/>
      <c r="E203" s="65"/>
    </row>
    <row r="204" ht="23.1" hidden="1" customHeight="1" spans="1:5">
      <c r="A204" s="66" t="s">
        <v>778</v>
      </c>
      <c r="B204" s="65"/>
      <c r="C204" s="65"/>
      <c r="D204" s="65"/>
      <c r="E204" s="65"/>
    </row>
    <row r="205" ht="23.1" hidden="1" customHeight="1" spans="1:5">
      <c r="A205" s="67" t="s">
        <v>865</v>
      </c>
      <c r="B205" s="65">
        <v>79</v>
      </c>
      <c r="C205" s="65">
        <v>62</v>
      </c>
      <c r="D205" s="65"/>
      <c r="E205" s="65"/>
    </row>
    <row r="206" ht="23.1" customHeight="1" spans="1:6">
      <c r="A206" s="67" t="s">
        <v>136</v>
      </c>
      <c r="B206" s="65">
        <f>SUM(B207:B213)</f>
        <v>440</v>
      </c>
      <c r="C206" s="65">
        <f>SUM(C207:C213)</f>
        <v>330</v>
      </c>
      <c r="D206" s="65"/>
      <c r="E206" s="65"/>
      <c r="F206" s="58">
        <v>1</v>
      </c>
    </row>
    <row r="207" ht="23.1" hidden="1" customHeight="1" spans="1:5">
      <c r="A207" s="67" t="s">
        <v>769</v>
      </c>
      <c r="B207" s="65">
        <v>106</v>
      </c>
      <c r="C207" s="65">
        <v>99</v>
      </c>
      <c r="D207" s="65"/>
      <c r="E207" s="65"/>
    </row>
    <row r="208" ht="23.1" hidden="1" customHeight="1" spans="1:5">
      <c r="A208" s="66" t="s">
        <v>770</v>
      </c>
      <c r="B208" s="65"/>
      <c r="C208" s="65"/>
      <c r="D208" s="65"/>
      <c r="E208" s="65"/>
    </row>
    <row r="209" ht="23.1" hidden="1" customHeight="1" spans="1:5">
      <c r="A209" s="66" t="s">
        <v>771</v>
      </c>
      <c r="B209" s="65"/>
      <c r="C209" s="65"/>
      <c r="D209" s="65"/>
      <c r="E209" s="65"/>
    </row>
    <row r="210" ht="23.1" hidden="1" customHeight="1" spans="1:5">
      <c r="A210" s="66" t="s">
        <v>866</v>
      </c>
      <c r="B210" s="65">
        <v>326</v>
      </c>
      <c r="C210" s="65">
        <v>223</v>
      </c>
      <c r="D210" s="65"/>
      <c r="E210" s="65"/>
    </row>
    <row r="211" ht="23.1" hidden="1" customHeight="1" spans="1:5">
      <c r="A211" s="66" t="s">
        <v>867</v>
      </c>
      <c r="B211" s="65"/>
      <c r="C211" s="65"/>
      <c r="D211" s="65"/>
      <c r="E211" s="65"/>
    </row>
    <row r="212" ht="23.1" hidden="1" customHeight="1" spans="1:5">
      <c r="A212" s="66" t="s">
        <v>778</v>
      </c>
      <c r="B212" s="71"/>
      <c r="C212" s="71"/>
      <c r="D212" s="71"/>
      <c r="E212" s="71"/>
    </row>
    <row r="213" ht="23.1" hidden="1" customHeight="1" spans="1:5">
      <c r="A213" s="67" t="s">
        <v>868</v>
      </c>
      <c r="B213" s="71">
        <v>8</v>
      </c>
      <c r="C213" s="71">
        <v>8</v>
      </c>
      <c r="D213" s="71"/>
      <c r="E213" s="71"/>
    </row>
    <row r="214" ht="23.1" customHeight="1" spans="1:6">
      <c r="A214" s="67" t="s">
        <v>138</v>
      </c>
      <c r="B214" s="71">
        <f>SUM(B215:B219)</f>
        <v>0</v>
      </c>
      <c r="C214" s="71">
        <f>SUM(C215:C219)</f>
        <v>0</v>
      </c>
      <c r="D214" s="71"/>
      <c r="E214" s="71"/>
      <c r="F214" s="58">
        <v>1</v>
      </c>
    </row>
    <row r="215" ht="23.1" hidden="1" customHeight="1" spans="1:5">
      <c r="A215" s="67" t="s">
        <v>769</v>
      </c>
      <c r="B215" s="65"/>
      <c r="C215" s="65"/>
      <c r="D215" s="65"/>
      <c r="E215" s="65"/>
    </row>
    <row r="216" ht="23.1" hidden="1" customHeight="1" spans="1:5">
      <c r="A216" s="65" t="s">
        <v>770</v>
      </c>
      <c r="B216" s="65"/>
      <c r="C216" s="65"/>
      <c r="D216" s="65"/>
      <c r="E216" s="65"/>
    </row>
    <row r="217" ht="23.1" hidden="1" customHeight="1" spans="1:5">
      <c r="A217" s="66" t="s">
        <v>771</v>
      </c>
      <c r="B217" s="72"/>
      <c r="C217" s="72"/>
      <c r="D217" s="72"/>
      <c r="E217" s="65"/>
    </row>
    <row r="218" ht="23.1" hidden="1" customHeight="1" spans="1:5">
      <c r="A218" s="66" t="s">
        <v>778</v>
      </c>
      <c r="B218" s="72"/>
      <c r="C218" s="72"/>
      <c r="D218" s="72"/>
      <c r="E218" s="65"/>
    </row>
    <row r="219" ht="23.1" hidden="1" customHeight="1" spans="1:5">
      <c r="A219" s="66" t="s">
        <v>869</v>
      </c>
      <c r="B219" s="72"/>
      <c r="C219" s="72"/>
      <c r="D219" s="72"/>
      <c r="E219" s="65"/>
    </row>
    <row r="220" ht="23.1" customHeight="1" spans="1:6">
      <c r="A220" s="67" t="s">
        <v>870</v>
      </c>
      <c r="B220" s="72">
        <f>SUM(B221:B225)</f>
        <v>57</v>
      </c>
      <c r="C220" s="72">
        <f>SUM(C221:C225)</f>
        <v>0</v>
      </c>
      <c r="D220" s="72"/>
      <c r="E220" s="65"/>
      <c r="F220" s="58">
        <v>1</v>
      </c>
    </row>
    <row r="221" ht="23.1" hidden="1" customHeight="1" spans="1:5">
      <c r="A221" s="67" t="s">
        <v>769</v>
      </c>
      <c r="B221" s="73"/>
      <c r="C221" s="73"/>
      <c r="D221" s="73"/>
      <c r="E221" s="65"/>
    </row>
    <row r="222" ht="23.1" hidden="1" customHeight="1" spans="1:5">
      <c r="A222" s="67" t="s">
        <v>770</v>
      </c>
      <c r="B222" s="73">
        <v>57</v>
      </c>
      <c r="C222" s="73"/>
      <c r="D222" s="73"/>
      <c r="E222" s="65"/>
    </row>
    <row r="223" ht="23.1" hidden="1" customHeight="1" spans="1:5">
      <c r="A223" s="66" t="s">
        <v>771</v>
      </c>
      <c r="B223" s="73"/>
      <c r="C223" s="73"/>
      <c r="D223" s="73"/>
      <c r="E223" s="65"/>
    </row>
    <row r="224" ht="23.1" hidden="1" customHeight="1" spans="1:5">
      <c r="A224" s="66" t="s">
        <v>778</v>
      </c>
      <c r="B224" s="73"/>
      <c r="C224" s="73"/>
      <c r="D224" s="73"/>
      <c r="E224" s="65"/>
    </row>
    <row r="225" ht="23.1" hidden="1" customHeight="1" spans="1:5">
      <c r="A225" s="66" t="s">
        <v>871</v>
      </c>
      <c r="B225" s="73"/>
      <c r="C225" s="73"/>
      <c r="D225" s="73"/>
      <c r="E225" s="65"/>
    </row>
    <row r="226" ht="23.1" customHeight="1" spans="1:6">
      <c r="A226" s="66" t="s">
        <v>872</v>
      </c>
      <c r="B226" s="73">
        <f>SUM(B227:B231)</f>
        <v>0</v>
      </c>
      <c r="C226" s="73">
        <f>SUM(C227:C231)</f>
        <v>0</v>
      </c>
      <c r="D226" s="73"/>
      <c r="E226" s="65"/>
      <c r="F226" s="58">
        <v>1</v>
      </c>
    </row>
    <row r="227" ht="23.1" hidden="1" customHeight="1" spans="1:5">
      <c r="A227" s="66" t="s">
        <v>769</v>
      </c>
      <c r="B227" s="73"/>
      <c r="C227" s="73"/>
      <c r="D227" s="73"/>
      <c r="E227" s="65"/>
    </row>
    <row r="228" ht="23.1" hidden="1" customHeight="1" spans="1:5">
      <c r="A228" s="66" t="s">
        <v>770</v>
      </c>
      <c r="B228" s="73"/>
      <c r="C228" s="73"/>
      <c r="D228" s="73"/>
      <c r="E228" s="65"/>
    </row>
    <row r="229" ht="23.1" hidden="1" customHeight="1" spans="1:5">
      <c r="A229" s="66" t="s">
        <v>771</v>
      </c>
      <c r="B229" s="72"/>
      <c r="C229" s="72"/>
      <c r="D229" s="72"/>
      <c r="E229" s="65"/>
    </row>
    <row r="230" ht="23.1" hidden="1" customHeight="1" spans="1:5">
      <c r="A230" s="66" t="s">
        <v>778</v>
      </c>
      <c r="B230" s="72"/>
      <c r="C230" s="72"/>
      <c r="D230" s="72"/>
      <c r="E230" s="65"/>
    </row>
    <row r="231" ht="23.1" hidden="1" customHeight="1" spans="1:5">
      <c r="A231" s="66" t="s">
        <v>873</v>
      </c>
      <c r="B231" s="72"/>
      <c r="C231" s="72"/>
      <c r="D231" s="72"/>
      <c r="E231" s="65"/>
    </row>
    <row r="232" ht="23.1" customHeight="1" spans="1:6">
      <c r="A232" s="66" t="s">
        <v>874</v>
      </c>
      <c r="B232" s="72">
        <f>SUM(B233:B248)</f>
        <v>1021</v>
      </c>
      <c r="C232" s="72">
        <f>SUM(C233:C248)</f>
        <v>824</v>
      </c>
      <c r="D232" s="72"/>
      <c r="E232" s="65"/>
      <c r="F232" s="58">
        <v>1</v>
      </c>
    </row>
    <row r="233" ht="23.1" hidden="1" customHeight="1" spans="1:5">
      <c r="A233" s="66" t="s">
        <v>769</v>
      </c>
      <c r="B233" s="65">
        <v>719</v>
      </c>
      <c r="C233" s="65">
        <v>771</v>
      </c>
      <c r="D233" s="65"/>
      <c r="E233" s="65"/>
    </row>
    <row r="234" ht="23.1" hidden="1" customHeight="1" spans="1:5">
      <c r="A234" s="66" t="s">
        <v>770</v>
      </c>
      <c r="B234" s="65">
        <v>16</v>
      </c>
      <c r="C234" s="65"/>
      <c r="D234" s="65"/>
      <c r="E234" s="65"/>
    </row>
    <row r="235" ht="23.1" hidden="1" customHeight="1" spans="1:5">
      <c r="A235" s="66" t="s">
        <v>771</v>
      </c>
      <c r="B235" s="65"/>
      <c r="C235" s="65"/>
      <c r="D235" s="65"/>
      <c r="E235" s="65"/>
    </row>
    <row r="236" ht="23.1" hidden="1" customHeight="1" spans="1:5">
      <c r="A236" s="66" t="s">
        <v>875</v>
      </c>
      <c r="B236" s="65">
        <v>29</v>
      </c>
      <c r="C236" s="65">
        <v>45</v>
      </c>
      <c r="D236" s="65"/>
      <c r="E236" s="65"/>
    </row>
    <row r="237" ht="23.1" hidden="1" customHeight="1" spans="1:5">
      <c r="A237" s="66" t="s">
        <v>876</v>
      </c>
      <c r="B237" s="65">
        <v>25</v>
      </c>
      <c r="C237" s="65">
        <v>3</v>
      </c>
      <c r="D237" s="65"/>
      <c r="E237" s="65"/>
    </row>
    <row r="238" ht="23.1" hidden="1" customHeight="1" spans="1:5">
      <c r="A238" s="66" t="s">
        <v>877</v>
      </c>
      <c r="B238" s="65">
        <v>5</v>
      </c>
      <c r="C238" s="65">
        <v>5</v>
      </c>
      <c r="D238" s="65"/>
      <c r="E238" s="65"/>
    </row>
    <row r="239" ht="23.1" hidden="1" customHeight="1" spans="1:5">
      <c r="A239" s="66" t="s">
        <v>878</v>
      </c>
      <c r="B239" s="65"/>
      <c r="C239" s="65"/>
      <c r="D239" s="65"/>
      <c r="E239" s="65"/>
    </row>
    <row r="240" ht="23.1" hidden="1" customHeight="1" spans="1:5">
      <c r="A240" s="66" t="s">
        <v>806</v>
      </c>
      <c r="B240" s="65"/>
      <c r="C240" s="65"/>
      <c r="D240" s="65"/>
      <c r="E240" s="65"/>
    </row>
    <row r="241" ht="23.1" hidden="1" customHeight="1" spans="1:5">
      <c r="A241" s="66" t="s">
        <v>879</v>
      </c>
      <c r="B241" s="65"/>
      <c r="C241" s="65"/>
      <c r="D241" s="65"/>
      <c r="E241" s="65"/>
    </row>
    <row r="242" ht="23.1" hidden="1" customHeight="1" spans="1:5">
      <c r="A242" s="66" t="s">
        <v>880</v>
      </c>
      <c r="B242" s="65"/>
      <c r="C242" s="65"/>
      <c r="D242" s="65"/>
      <c r="E242" s="65"/>
    </row>
    <row r="243" ht="23.1" hidden="1" customHeight="1" spans="1:5">
      <c r="A243" s="66" t="s">
        <v>881</v>
      </c>
      <c r="B243" s="65"/>
      <c r="C243" s="65"/>
      <c r="D243" s="65"/>
      <c r="E243" s="65"/>
    </row>
    <row r="244" ht="23.1" hidden="1" customHeight="1" spans="1:5">
      <c r="A244" s="66" t="s">
        <v>882</v>
      </c>
      <c r="B244" s="65"/>
      <c r="C244" s="65"/>
      <c r="D244" s="65"/>
      <c r="E244" s="65"/>
    </row>
    <row r="245" ht="23.1" hidden="1" customHeight="1" spans="1:5">
      <c r="A245" s="66" t="s">
        <v>883</v>
      </c>
      <c r="B245" s="65"/>
      <c r="C245" s="65"/>
      <c r="D245" s="65"/>
      <c r="E245" s="65"/>
    </row>
    <row r="246" ht="23.1" hidden="1" customHeight="1" spans="1:5">
      <c r="A246" s="66" t="s">
        <v>884</v>
      </c>
      <c r="B246" s="65"/>
      <c r="C246" s="65"/>
      <c r="D246" s="65"/>
      <c r="E246" s="65"/>
    </row>
    <row r="247" ht="23.1" hidden="1" customHeight="1" spans="1:5">
      <c r="A247" s="66" t="s">
        <v>778</v>
      </c>
      <c r="B247" s="65"/>
      <c r="C247" s="65"/>
      <c r="D247" s="65"/>
      <c r="E247" s="65"/>
    </row>
    <row r="248" ht="23.1" hidden="1" customHeight="1" spans="1:5">
      <c r="A248" s="66" t="s">
        <v>885</v>
      </c>
      <c r="B248" s="65">
        <v>227</v>
      </c>
      <c r="C248" s="65"/>
      <c r="D248" s="65"/>
      <c r="E248" s="65"/>
    </row>
    <row r="249" ht="23.1" customHeight="1" spans="1:6">
      <c r="A249" s="67" t="s">
        <v>886</v>
      </c>
      <c r="B249" s="65">
        <f>SUM(B250:B251)</f>
        <v>1327</v>
      </c>
      <c r="C249" s="65">
        <f>SUM(C250:C251)</f>
        <v>470</v>
      </c>
      <c r="D249" s="65"/>
      <c r="E249" s="65"/>
      <c r="F249" s="58">
        <v>1</v>
      </c>
    </row>
    <row r="250" ht="23.1" hidden="1" customHeight="1" spans="1:5">
      <c r="A250" s="67" t="s">
        <v>887</v>
      </c>
      <c r="B250" s="65"/>
      <c r="C250" s="65"/>
      <c r="D250" s="65"/>
      <c r="E250" s="65"/>
    </row>
    <row r="251" ht="23.1" hidden="1" customHeight="1" spans="1:5">
      <c r="A251" s="67" t="s">
        <v>888</v>
      </c>
      <c r="B251" s="65">
        <v>1327</v>
      </c>
      <c r="C251" s="65">
        <v>470</v>
      </c>
      <c r="D251" s="65"/>
      <c r="E251" s="65"/>
    </row>
    <row r="252" ht="23.1" customHeight="1" spans="1:6">
      <c r="A252" s="65" t="s">
        <v>144</v>
      </c>
      <c r="B252" s="65">
        <f>SUM(B253:B254)</f>
        <v>0</v>
      </c>
      <c r="C252" s="65">
        <f>SUM(C253:C254)</f>
        <v>0</v>
      </c>
      <c r="D252" s="65"/>
      <c r="E252" s="65"/>
      <c r="F252" s="58">
        <v>1</v>
      </c>
    </row>
    <row r="253" ht="23.1" hidden="1" customHeight="1" spans="1:5">
      <c r="A253" s="66" t="s">
        <v>154</v>
      </c>
      <c r="B253" s="65"/>
      <c r="C253" s="65"/>
      <c r="D253" s="65"/>
      <c r="E253" s="65"/>
    </row>
    <row r="254" ht="23.1" hidden="1" customHeight="1" spans="1:5">
      <c r="A254" s="66" t="s">
        <v>889</v>
      </c>
      <c r="B254" s="65"/>
      <c r="C254" s="65"/>
      <c r="D254" s="65"/>
      <c r="E254" s="65"/>
    </row>
    <row r="255" ht="23.1" customHeight="1" spans="1:6">
      <c r="A255" s="65" t="s">
        <v>162</v>
      </c>
      <c r="B255" s="65">
        <f>SUM(B256,B266)</f>
        <v>0</v>
      </c>
      <c r="C255" s="65">
        <f>SUM(C256,C266)</f>
        <v>0</v>
      </c>
      <c r="D255" s="65"/>
      <c r="E255" s="65"/>
      <c r="F255" s="58">
        <v>1</v>
      </c>
    </row>
    <row r="256" ht="23.1" customHeight="1" spans="1:6">
      <c r="A256" s="67" t="s">
        <v>170</v>
      </c>
      <c r="B256" s="65">
        <f>SUM(B257:B265)</f>
        <v>0</v>
      </c>
      <c r="C256" s="65">
        <f>SUM(C257:C265)</f>
        <v>0</v>
      </c>
      <c r="D256" s="65"/>
      <c r="E256" s="65"/>
      <c r="F256" s="58">
        <v>1</v>
      </c>
    </row>
    <row r="257" ht="23.1" hidden="1" customHeight="1" spans="1:5">
      <c r="A257" s="67" t="s">
        <v>890</v>
      </c>
      <c r="B257" s="65"/>
      <c r="C257" s="65"/>
      <c r="D257" s="65"/>
      <c r="E257" s="65"/>
    </row>
    <row r="258" ht="23.1" hidden="1" customHeight="1" spans="1:5">
      <c r="A258" s="66" t="s">
        <v>891</v>
      </c>
      <c r="B258" s="65"/>
      <c r="C258" s="65"/>
      <c r="D258" s="65"/>
      <c r="E258" s="65"/>
    </row>
    <row r="259" ht="23.1" hidden="1" customHeight="1" spans="1:5">
      <c r="A259" s="66" t="s">
        <v>892</v>
      </c>
      <c r="B259" s="65"/>
      <c r="C259" s="65"/>
      <c r="D259" s="65"/>
      <c r="E259" s="65"/>
    </row>
    <row r="260" ht="23.1" hidden="1" customHeight="1" spans="1:5">
      <c r="A260" s="66" t="s">
        <v>893</v>
      </c>
      <c r="B260" s="65"/>
      <c r="C260" s="65"/>
      <c r="D260" s="65"/>
      <c r="E260" s="65"/>
    </row>
    <row r="261" ht="23.1" hidden="1" customHeight="1" spans="1:5">
      <c r="A261" s="67" t="s">
        <v>894</v>
      </c>
      <c r="B261" s="65"/>
      <c r="C261" s="65"/>
      <c r="D261" s="65"/>
      <c r="E261" s="65"/>
    </row>
    <row r="262" ht="23.1" hidden="1" customHeight="1" spans="1:5">
      <c r="A262" s="67" t="s">
        <v>895</v>
      </c>
      <c r="B262" s="65"/>
      <c r="C262" s="65"/>
      <c r="D262" s="65"/>
      <c r="E262" s="65"/>
    </row>
    <row r="263" ht="23.1" hidden="1" customHeight="1" spans="1:5">
      <c r="A263" s="67" t="s">
        <v>896</v>
      </c>
      <c r="B263" s="65"/>
      <c r="C263" s="65"/>
      <c r="D263" s="65"/>
      <c r="E263" s="65"/>
    </row>
    <row r="264" ht="23.1" hidden="1" customHeight="1" spans="1:5">
      <c r="A264" s="67" t="s">
        <v>897</v>
      </c>
      <c r="B264" s="65"/>
      <c r="C264" s="65"/>
      <c r="D264" s="65"/>
      <c r="E264" s="65"/>
    </row>
    <row r="265" ht="23.1" hidden="1" customHeight="1" spans="1:5">
      <c r="A265" s="67" t="s">
        <v>898</v>
      </c>
      <c r="B265" s="65"/>
      <c r="C265" s="65"/>
      <c r="D265" s="65"/>
      <c r="E265" s="65"/>
    </row>
    <row r="266" ht="23.1" customHeight="1" spans="1:6">
      <c r="A266" s="67" t="s">
        <v>899</v>
      </c>
      <c r="B266" s="65"/>
      <c r="C266" s="65"/>
      <c r="D266" s="65"/>
      <c r="E266" s="65"/>
      <c r="F266" s="58">
        <v>1</v>
      </c>
    </row>
    <row r="267" ht="23.1" customHeight="1" spans="1:6">
      <c r="A267" s="65" t="s">
        <v>174</v>
      </c>
      <c r="B267" s="65">
        <f>SUM(B268,B271,B280,B287,B295,B304,B320,B330,B340,B348,B354)</f>
        <v>8056</v>
      </c>
      <c r="C267" s="65">
        <f>SUM(C268,C271,C280,C287,C295,C304,C320,C330,C340,C348,C354)</f>
        <v>5615</v>
      </c>
      <c r="D267" s="65"/>
      <c r="E267" s="65"/>
      <c r="F267" s="58">
        <v>1</v>
      </c>
    </row>
    <row r="268" ht="23.1" customHeight="1" spans="1:6">
      <c r="A268" s="66" t="s">
        <v>900</v>
      </c>
      <c r="B268" s="65">
        <f>SUM(B269,B270)</f>
        <v>313</v>
      </c>
      <c r="C268" s="65">
        <f>SUM(C269,C270)</f>
        <v>0</v>
      </c>
      <c r="D268" s="65"/>
      <c r="E268" s="65"/>
      <c r="F268" s="58">
        <v>1</v>
      </c>
    </row>
    <row r="269" ht="23.1" hidden="1" customHeight="1" spans="1:5">
      <c r="A269" s="66" t="s">
        <v>901</v>
      </c>
      <c r="B269" s="65">
        <v>10</v>
      </c>
      <c r="C269" s="65"/>
      <c r="D269" s="65"/>
      <c r="E269" s="65"/>
    </row>
    <row r="270" ht="23.1" hidden="1" customHeight="1" spans="1:5">
      <c r="A270" s="67" t="s">
        <v>902</v>
      </c>
      <c r="B270" s="65">
        <v>303</v>
      </c>
      <c r="C270" s="65"/>
      <c r="D270" s="65"/>
      <c r="E270" s="65"/>
    </row>
    <row r="271" ht="23.1" customHeight="1" spans="1:6">
      <c r="A271" s="67" t="s">
        <v>178</v>
      </c>
      <c r="B271" s="65">
        <f>SUM(B272:B279)</f>
        <v>5988</v>
      </c>
      <c r="C271" s="65">
        <f>SUM(C272:C279)</f>
        <v>4515</v>
      </c>
      <c r="D271" s="65"/>
      <c r="E271" s="65"/>
      <c r="F271" s="58">
        <v>1</v>
      </c>
    </row>
    <row r="272" ht="23.1" hidden="1" customHeight="1" spans="1:5">
      <c r="A272" s="67" t="s">
        <v>769</v>
      </c>
      <c r="B272" s="65">
        <v>3313</v>
      </c>
      <c r="C272" s="65">
        <v>3476</v>
      </c>
      <c r="D272" s="65"/>
      <c r="E272" s="65"/>
    </row>
    <row r="273" ht="23.1" hidden="1" customHeight="1" spans="1:5">
      <c r="A273" s="67" t="s">
        <v>770</v>
      </c>
      <c r="B273" s="65">
        <v>1859</v>
      </c>
      <c r="C273" s="65">
        <v>713</v>
      </c>
      <c r="D273" s="65"/>
      <c r="E273" s="65"/>
    </row>
    <row r="274" ht="23.1" hidden="1" customHeight="1" spans="1:5">
      <c r="A274" s="67" t="s">
        <v>771</v>
      </c>
      <c r="B274" s="65"/>
      <c r="C274" s="65"/>
      <c r="D274" s="65"/>
      <c r="E274" s="65"/>
    </row>
    <row r="275" ht="23.1" hidden="1" customHeight="1" spans="1:5">
      <c r="A275" s="67" t="s">
        <v>806</v>
      </c>
      <c r="B275" s="65"/>
      <c r="C275" s="65"/>
      <c r="D275" s="65"/>
      <c r="E275" s="65"/>
    </row>
    <row r="276" ht="23.1" hidden="1" customHeight="1" spans="1:5">
      <c r="A276" s="67" t="s">
        <v>903</v>
      </c>
      <c r="B276" s="65">
        <v>816</v>
      </c>
      <c r="C276" s="65"/>
      <c r="D276" s="65"/>
      <c r="E276" s="65"/>
    </row>
    <row r="277" ht="23.1" hidden="1" customHeight="1" spans="1:5">
      <c r="A277" s="67" t="s">
        <v>904</v>
      </c>
      <c r="B277" s="65"/>
      <c r="C277" s="65"/>
      <c r="D277" s="65"/>
      <c r="E277" s="65"/>
    </row>
    <row r="278" ht="23.1" hidden="1" customHeight="1" spans="1:5">
      <c r="A278" s="67" t="s">
        <v>778</v>
      </c>
      <c r="B278" s="65"/>
      <c r="C278" s="65"/>
      <c r="D278" s="65"/>
      <c r="E278" s="65"/>
    </row>
    <row r="279" ht="23.1" hidden="1" customHeight="1" spans="1:5">
      <c r="A279" s="67" t="s">
        <v>905</v>
      </c>
      <c r="B279" s="65"/>
      <c r="C279" s="65">
        <v>326</v>
      </c>
      <c r="D279" s="65"/>
      <c r="E279" s="65"/>
    </row>
    <row r="280" ht="23.1" customHeight="1" spans="1:6">
      <c r="A280" s="66" t="s">
        <v>180</v>
      </c>
      <c r="B280" s="65">
        <f>SUM(B281:B286)</f>
        <v>0</v>
      </c>
      <c r="C280" s="65">
        <f>SUM(C281:C286)</f>
        <v>0</v>
      </c>
      <c r="D280" s="65"/>
      <c r="E280" s="65"/>
      <c r="F280" s="58">
        <v>1</v>
      </c>
    </row>
    <row r="281" ht="23.1" hidden="1" customHeight="1" spans="1:5">
      <c r="A281" s="66" t="s">
        <v>769</v>
      </c>
      <c r="B281" s="65"/>
      <c r="C281" s="65"/>
      <c r="D281" s="65"/>
      <c r="E281" s="65"/>
    </row>
    <row r="282" ht="23.1" hidden="1" customHeight="1" spans="1:5">
      <c r="A282" s="66" t="s">
        <v>770</v>
      </c>
      <c r="B282" s="65"/>
      <c r="C282" s="65"/>
      <c r="D282" s="65"/>
      <c r="E282" s="65"/>
    </row>
    <row r="283" ht="23.1" hidden="1" customHeight="1" spans="1:5">
      <c r="A283" s="67" t="s">
        <v>771</v>
      </c>
      <c r="B283" s="65"/>
      <c r="C283" s="65"/>
      <c r="D283" s="65"/>
      <c r="E283" s="65"/>
    </row>
    <row r="284" ht="23.1" hidden="1" customHeight="1" spans="1:5">
      <c r="A284" s="67" t="s">
        <v>906</v>
      </c>
      <c r="B284" s="65"/>
      <c r="C284" s="65"/>
      <c r="D284" s="65"/>
      <c r="E284" s="65"/>
    </row>
    <row r="285" ht="23.1" hidden="1" customHeight="1" spans="1:5">
      <c r="A285" s="67" t="s">
        <v>778</v>
      </c>
      <c r="B285" s="65"/>
      <c r="C285" s="65"/>
      <c r="D285" s="65"/>
      <c r="E285" s="65"/>
    </row>
    <row r="286" ht="23.1" hidden="1" customHeight="1" spans="1:5">
      <c r="A286" s="65" t="s">
        <v>907</v>
      </c>
      <c r="B286" s="65"/>
      <c r="C286" s="65"/>
      <c r="D286" s="65"/>
      <c r="E286" s="65"/>
    </row>
    <row r="287" ht="23.1" customHeight="1" spans="1:6">
      <c r="A287" s="68" t="s">
        <v>182</v>
      </c>
      <c r="B287" s="65">
        <f>SUM(B288:B294)</f>
        <v>0</v>
      </c>
      <c r="C287" s="65">
        <f>SUM(C288:C294)</f>
        <v>0</v>
      </c>
      <c r="D287" s="65"/>
      <c r="E287" s="65"/>
      <c r="F287" s="58">
        <v>1</v>
      </c>
    </row>
    <row r="288" ht="23.1" hidden="1" customHeight="1" spans="1:5">
      <c r="A288" s="66" t="s">
        <v>769</v>
      </c>
      <c r="B288" s="65"/>
      <c r="C288" s="65"/>
      <c r="D288" s="65"/>
      <c r="E288" s="65"/>
    </row>
    <row r="289" ht="23.1" hidden="1" customHeight="1" spans="1:5">
      <c r="A289" s="66" t="s">
        <v>770</v>
      </c>
      <c r="B289" s="65"/>
      <c r="C289" s="65"/>
      <c r="D289" s="65"/>
      <c r="E289" s="65"/>
    </row>
    <row r="290" ht="23.1" hidden="1" customHeight="1" spans="1:5">
      <c r="A290" s="67" t="s">
        <v>771</v>
      </c>
      <c r="B290" s="65"/>
      <c r="C290" s="65"/>
      <c r="D290" s="65"/>
      <c r="E290" s="65"/>
    </row>
    <row r="291" ht="23.1" hidden="1" customHeight="1" spans="1:5">
      <c r="A291" s="67" t="s">
        <v>908</v>
      </c>
      <c r="B291" s="65"/>
      <c r="C291" s="65"/>
      <c r="D291" s="65"/>
      <c r="E291" s="65"/>
    </row>
    <row r="292" ht="23.1" hidden="1" customHeight="1" spans="1:5">
      <c r="A292" s="67" t="s">
        <v>909</v>
      </c>
      <c r="B292" s="65"/>
      <c r="C292" s="65"/>
      <c r="D292" s="65"/>
      <c r="E292" s="65"/>
    </row>
    <row r="293" ht="23.1" hidden="1" customHeight="1" spans="1:5">
      <c r="A293" s="67" t="s">
        <v>778</v>
      </c>
      <c r="B293" s="65"/>
      <c r="C293" s="65"/>
      <c r="D293" s="65"/>
      <c r="E293" s="65"/>
    </row>
    <row r="294" ht="23.1" hidden="1" customHeight="1" spans="1:5">
      <c r="A294" s="67" t="s">
        <v>910</v>
      </c>
      <c r="B294" s="65"/>
      <c r="C294" s="65"/>
      <c r="D294" s="65"/>
      <c r="E294" s="65"/>
    </row>
    <row r="295" ht="23.1" customHeight="1" spans="1:6">
      <c r="A295" s="65" t="s">
        <v>184</v>
      </c>
      <c r="B295" s="65">
        <f>SUM(B296:B303)</f>
        <v>760</v>
      </c>
      <c r="C295" s="65">
        <f>SUM(C296:C303)</f>
        <v>0</v>
      </c>
      <c r="D295" s="65"/>
      <c r="E295" s="65"/>
      <c r="F295" s="58">
        <v>1</v>
      </c>
    </row>
    <row r="296" ht="23.1" hidden="1" customHeight="1" spans="1:5">
      <c r="A296" s="66" t="s">
        <v>769</v>
      </c>
      <c r="B296" s="65"/>
      <c r="C296" s="65"/>
      <c r="D296" s="65"/>
      <c r="E296" s="65"/>
    </row>
    <row r="297" ht="23.1" hidden="1" customHeight="1" spans="1:5">
      <c r="A297" s="66" t="s">
        <v>770</v>
      </c>
      <c r="B297" s="65">
        <v>60</v>
      </c>
      <c r="C297" s="65"/>
      <c r="D297" s="65"/>
      <c r="E297" s="65"/>
    </row>
    <row r="298" ht="23.1" hidden="1" customHeight="1" spans="1:5">
      <c r="A298" s="66" t="s">
        <v>771</v>
      </c>
      <c r="B298" s="65"/>
      <c r="C298" s="65"/>
      <c r="D298" s="65"/>
      <c r="E298" s="65"/>
    </row>
    <row r="299" ht="23.1" hidden="1" customHeight="1" spans="1:5">
      <c r="A299" s="67" t="s">
        <v>911</v>
      </c>
      <c r="B299" s="65"/>
      <c r="C299" s="65"/>
      <c r="D299" s="65"/>
      <c r="E299" s="65"/>
    </row>
    <row r="300" ht="23.1" hidden="1" customHeight="1" spans="1:5">
      <c r="A300" s="67" t="s">
        <v>912</v>
      </c>
      <c r="B300" s="65"/>
      <c r="C300" s="65"/>
      <c r="D300" s="65"/>
      <c r="E300" s="65"/>
    </row>
    <row r="301" ht="23.1" hidden="1" customHeight="1" spans="1:5">
      <c r="A301" s="67" t="s">
        <v>913</v>
      </c>
      <c r="B301" s="65">
        <v>700</v>
      </c>
      <c r="C301" s="65"/>
      <c r="D301" s="65"/>
      <c r="E301" s="65"/>
    </row>
    <row r="302" ht="23.1" hidden="1" customHeight="1" spans="1:5">
      <c r="A302" s="66" t="s">
        <v>778</v>
      </c>
      <c r="B302" s="65"/>
      <c r="C302" s="65"/>
      <c r="D302" s="65"/>
      <c r="E302" s="65"/>
    </row>
    <row r="303" ht="23.1" hidden="1" customHeight="1" spans="1:5">
      <c r="A303" s="66" t="s">
        <v>914</v>
      </c>
      <c r="B303" s="65"/>
      <c r="C303" s="65"/>
      <c r="D303" s="65"/>
      <c r="E303" s="65"/>
    </row>
    <row r="304" ht="23.1" customHeight="1" spans="1:6">
      <c r="A304" s="66" t="s">
        <v>186</v>
      </c>
      <c r="B304" s="65">
        <f>SUM(B305:B319)</f>
        <v>953</v>
      </c>
      <c r="C304" s="65">
        <f>SUM(C305:C319)</f>
        <v>1100</v>
      </c>
      <c r="D304" s="65"/>
      <c r="E304" s="65"/>
      <c r="F304" s="58">
        <v>1</v>
      </c>
    </row>
    <row r="305" ht="23.1" hidden="1" customHeight="1" spans="1:5">
      <c r="A305" s="67" t="s">
        <v>769</v>
      </c>
      <c r="B305" s="65">
        <v>710</v>
      </c>
      <c r="C305" s="65">
        <v>885</v>
      </c>
      <c r="D305" s="65"/>
      <c r="E305" s="65"/>
    </row>
    <row r="306" ht="23.1" hidden="1" customHeight="1" spans="1:5">
      <c r="A306" s="67" t="s">
        <v>770</v>
      </c>
      <c r="B306" s="65">
        <v>131</v>
      </c>
      <c r="C306" s="65">
        <v>132</v>
      </c>
      <c r="D306" s="65"/>
      <c r="E306" s="65"/>
    </row>
    <row r="307" ht="23.1" hidden="1" customHeight="1" spans="1:5">
      <c r="A307" s="67" t="s">
        <v>771</v>
      </c>
      <c r="B307" s="65"/>
      <c r="C307" s="65"/>
      <c r="D307" s="65"/>
      <c r="E307" s="65"/>
    </row>
    <row r="308" ht="23.1" hidden="1" customHeight="1" spans="1:5">
      <c r="A308" s="65" t="s">
        <v>915</v>
      </c>
      <c r="B308" s="65">
        <v>70</v>
      </c>
      <c r="C308" s="65">
        <v>73</v>
      </c>
      <c r="D308" s="65"/>
      <c r="E308" s="65"/>
    </row>
    <row r="309" ht="23.1" hidden="1" customHeight="1" spans="1:5">
      <c r="A309" s="66" t="s">
        <v>916</v>
      </c>
      <c r="B309" s="65">
        <v>10</v>
      </c>
      <c r="C309" s="65">
        <v>10</v>
      </c>
      <c r="D309" s="65"/>
      <c r="E309" s="65"/>
    </row>
    <row r="310" ht="23.1" hidden="1" customHeight="1" spans="1:5">
      <c r="A310" s="66" t="s">
        <v>917</v>
      </c>
      <c r="B310" s="65">
        <v>2</v>
      </c>
      <c r="C310" s="65"/>
      <c r="D310" s="65"/>
      <c r="E310" s="65"/>
    </row>
    <row r="311" ht="23.1" hidden="1" customHeight="1" spans="1:5">
      <c r="A311" s="68" t="s">
        <v>918</v>
      </c>
      <c r="B311" s="65">
        <v>30</v>
      </c>
      <c r="C311" s="65"/>
      <c r="D311" s="65"/>
      <c r="E311" s="65"/>
    </row>
    <row r="312" ht="23.1" hidden="1" customHeight="1" spans="1:5">
      <c r="A312" s="67" t="s">
        <v>919</v>
      </c>
      <c r="B312" s="65"/>
      <c r="C312" s="65"/>
      <c r="D312" s="65"/>
      <c r="E312" s="65"/>
    </row>
    <row r="313" ht="23.1" hidden="1" customHeight="1" spans="1:5">
      <c r="A313" s="67" t="s">
        <v>920</v>
      </c>
      <c r="B313" s="65"/>
      <c r="C313" s="65"/>
      <c r="D313" s="65"/>
      <c r="E313" s="65"/>
    </row>
    <row r="314" ht="23.1" hidden="1" customHeight="1" spans="1:5">
      <c r="A314" s="67" t="s">
        <v>921</v>
      </c>
      <c r="B314" s="65"/>
      <c r="C314" s="65"/>
      <c r="D314" s="65"/>
      <c r="E314" s="65"/>
    </row>
    <row r="315" ht="23.1" hidden="1" customHeight="1" spans="1:5">
      <c r="A315" s="67" t="s">
        <v>922</v>
      </c>
      <c r="B315" s="65"/>
      <c r="C315" s="65"/>
      <c r="D315" s="65"/>
      <c r="E315" s="65"/>
    </row>
    <row r="316" ht="23.1" hidden="1" customHeight="1" spans="1:5">
      <c r="A316" s="67" t="s">
        <v>923</v>
      </c>
      <c r="B316" s="65"/>
      <c r="C316" s="65"/>
      <c r="D316" s="65"/>
      <c r="E316" s="65"/>
    </row>
    <row r="317" ht="23.1" hidden="1" customHeight="1" spans="1:5">
      <c r="A317" s="67" t="s">
        <v>806</v>
      </c>
      <c r="B317" s="65"/>
      <c r="C317" s="65"/>
      <c r="D317" s="65"/>
      <c r="E317" s="65"/>
    </row>
    <row r="318" ht="23.1" hidden="1" customHeight="1" spans="1:5">
      <c r="A318" s="67" t="s">
        <v>778</v>
      </c>
      <c r="B318" s="65"/>
      <c r="C318" s="65"/>
      <c r="D318" s="65"/>
      <c r="E318" s="65"/>
    </row>
    <row r="319" ht="23.1" hidden="1" customHeight="1" spans="1:5">
      <c r="A319" s="66" t="s">
        <v>924</v>
      </c>
      <c r="B319" s="65"/>
      <c r="C319" s="65"/>
      <c r="D319" s="65"/>
      <c r="E319" s="65"/>
    </row>
    <row r="320" ht="23.1" customHeight="1" spans="1:6">
      <c r="A320" s="68" t="s">
        <v>188</v>
      </c>
      <c r="B320" s="65">
        <f>SUM(B321:B329)</f>
        <v>0</v>
      </c>
      <c r="C320" s="65">
        <f>SUM(C321:C329)</f>
        <v>0</v>
      </c>
      <c r="D320" s="65"/>
      <c r="E320" s="65"/>
      <c r="F320" s="58">
        <v>1</v>
      </c>
    </row>
    <row r="321" ht="23.1" hidden="1" customHeight="1" spans="1:5">
      <c r="A321" s="66" t="s">
        <v>769</v>
      </c>
      <c r="B321" s="65"/>
      <c r="C321" s="65"/>
      <c r="D321" s="65"/>
      <c r="E321" s="65"/>
    </row>
    <row r="322" ht="23.1" hidden="1" customHeight="1" spans="1:5">
      <c r="A322" s="67" t="s">
        <v>770</v>
      </c>
      <c r="B322" s="65"/>
      <c r="C322" s="65"/>
      <c r="D322" s="65"/>
      <c r="E322" s="65"/>
    </row>
    <row r="323" ht="23.1" hidden="1" customHeight="1" spans="1:5">
      <c r="A323" s="67" t="s">
        <v>771</v>
      </c>
      <c r="B323" s="65"/>
      <c r="C323" s="65"/>
      <c r="D323" s="65"/>
      <c r="E323" s="65"/>
    </row>
    <row r="324" ht="23.1" hidden="1" customHeight="1" spans="1:5">
      <c r="A324" s="67" t="s">
        <v>925</v>
      </c>
      <c r="B324" s="65"/>
      <c r="C324" s="65"/>
      <c r="D324" s="65"/>
      <c r="E324" s="65"/>
    </row>
    <row r="325" ht="23.1" hidden="1" customHeight="1" spans="1:5">
      <c r="A325" s="65" t="s">
        <v>926</v>
      </c>
      <c r="B325" s="65"/>
      <c r="C325" s="65"/>
      <c r="D325" s="65"/>
      <c r="E325" s="65"/>
    </row>
    <row r="326" ht="23.1" hidden="1" customHeight="1" spans="1:5">
      <c r="A326" s="66" t="s">
        <v>927</v>
      </c>
      <c r="B326" s="65"/>
      <c r="C326" s="65"/>
      <c r="D326" s="65"/>
      <c r="E326" s="65"/>
    </row>
    <row r="327" ht="23.1" hidden="1" customHeight="1" spans="1:5">
      <c r="A327" s="66" t="s">
        <v>806</v>
      </c>
      <c r="B327" s="65"/>
      <c r="C327" s="65"/>
      <c r="D327" s="65"/>
      <c r="E327" s="65"/>
    </row>
    <row r="328" ht="23.1" hidden="1" customHeight="1" spans="1:5">
      <c r="A328" s="66" t="s">
        <v>778</v>
      </c>
      <c r="B328" s="65"/>
      <c r="C328" s="65"/>
      <c r="D328" s="65"/>
      <c r="E328" s="65"/>
    </row>
    <row r="329" ht="23.1" hidden="1" customHeight="1" spans="1:5">
      <c r="A329" s="66" t="s">
        <v>928</v>
      </c>
      <c r="B329" s="65"/>
      <c r="C329" s="65"/>
      <c r="D329" s="65"/>
      <c r="E329" s="65"/>
    </row>
    <row r="330" ht="23.1" customHeight="1" spans="1:6">
      <c r="A330" s="67" t="s">
        <v>190</v>
      </c>
      <c r="B330" s="65">
        <f>SUM(B331:B339)</f>
        <v>0</v>
      </c>
      <c r="C330" s="65">
        <f>SUM(C331:C339)</f>
        <v>0</v>
      </c>
      <c r="D330" s="65"/>
      <c r="E330" s="65"/>
      <c r="F330" s="58">
        <v>1</v>
      </c>
    </row>
    <row r="331" ht="23.1" hidden="1" customHeight="1" spans="1:5">
      <c r="A331" s="67" t="s">
        <v>769</v>
      </c>
      <c r="B331" s="65"/>
      <c r="C331" s="65"/>
      <c r="D331" s="65"/>
      <c r="E331" s="65"/>
    </row>
    <row r="332" ht="23.1" hidden="1" customHeight="1" spans="1:5">
      <c r="A332" s="67" t="s">
        <v>770</v>
      </c>
      <c r="B332" s="65"/>
      <c r="C332" s="65"/>
      <c r="D332" s="65"/>
      <c r="E332" s="65"/>
    </row>
    <row r="333" ht="23.1" hidden="1" customHeight="1" spans="1:5">
      <c r="A333" s="66" t="s">
        <v>771</v>
      </c>
      <c r="B333" s="65"/>
      <c r="C333" s="65"/>
      <c r="D333" s="65"/>
      <c r="E333" s="65"/>
    </row>
    <row r="334" ht="23.1" hidden="1" customHeight="1" spans="1:5">
      <c r="A334" s="66" t="s">
        <v>929</v>
      </c>
      <c r="B334" s="65"/>
      <c r="C334" s="65"/>
      <c r="D334" s="65"/>
      <c r="E334" s="65"/>
    </row>
    <row r="335" ht="23.1" hidden="1" customHeight="1" spans="1:5">
      <c r="A335" s="66" t="s">
        <v>930</v>
      </c>
      <c r="B335" s="65"/>
      <c r="C335" s="65"/>
      <c r="D335" s="65"/>
      <c r="E335" s="65"/>
    </row>
    <row r="336" ht="23.1" hidden="1" customHeight="1" spans="1:5">
      <c r="A336" s="67" t="s">
        <v>931</v>
      </c>
      <c r="B336" s="65"/>
      <c r="C336" s="65"/>
      <c r="D336" s="65"/>
      <c r="E336" s="65"/>
    </row>
    <row r="337" ht="23.1" hidden="1" customHeight="1" spans="1:5">
      <c r="A337" s="67" t="s">
        <v>806</v>
      </c>
      <c r="B337" s="65"/>
      <c r="C337" s="65"/>
      <c r="D337" s="65"/>
      <c r="E337" s="65"/>
    </row>
    <row r="338" ht="23.1" hidden="1" customHeight="1" spans="1:5">
      <c r="A338" s="67" t="s">
        <v>778</v>
      </c>
      <c r="B338" s="65"/>
      <c r="C338" s="65"/>
      <c r="D338" s="65"/>
      <c r="E338" s="65"/>
    </row>
    <row r="339" ht="23.1" hidden="1" customHeight="1" spans="1:5">
      <c r="A339" s="67" t="s">
        <v>932</v>
      </c>
      <c r="B339" s="65"/>
      <c r="C339" s="65"/>
      <c r="D339" s="65"/>
      <c r="E339" s="65"/>
    </row>
    <row r="340" ht="23.1" customHeight="1" spans="1:6">
      <c r="A340" s="65" t="s">
        <v>192</v>
      </c>
      <c r="B340" s="65">
        <f>SUM(B341:B347)</f>
        <v>0</v>
      </c>
      <c r="C340" s="65">
        <f>SUM(C341:C347)</f>
        <v>0</v>
      </c>
      <c r="D340" s="65"/>
      <c r="E340" s="65"/>
      <c r="F340" s="58">
        <v>1</v>
      </c>
    </row>
    <row r="341" ht="23.1" hidden="1" customHeight="1" spans="1:5">
      <c r="A341" s="66" t="s">
        <v>769</v>
      </c>
      <c r="B341" s="65"/>
      <c r="C341" s="65"/>
      <c r="D341" s="65"/>
      <c r="E341" s="65"/>
    </row>
    <row r="342" ht="23.1" hidden="1" customHeight="1" spans="1:5">
      <c r="A342" s="66" t="s">
        <v>770</v>
      </c>
      <c r="B342" s="65"/>
      <c r="C342" s="65"/>
      <c r="D342" s="65"/>
      <c r="E342" s="65"/>
    </row>
    <row r="343" ht="23.1" hidden="1" customHeight="1" spans="1:5">
      <c r="A343" s="68" t="s">
        <v>771</v>
      </c>
      <c r="B343" s="65"/>
      <c r="C343" s="65"/>
      <c r="D343" s="65"/>
      <c r="E343" s="65"/>
    </row>
    <row r="344" ht="23.1" hidden="1" customHeight="1" spans="1:5">
      <c r="A344" s="69" t="s">
        <v>933</v>
      </c>
      <c r="B344" s="65"/>
      <c r="C344" s="65"/>
      <c r="D344" s="65"/>
      <c r="E344" s="65"/>
    </row>
    <row r="345" ht="23.1" hidden="1" customHeight="1" spans="1:5">
      <c r="A345" s="67" t="s">
        <v>934</v>
      </c>
      <c r="B345" s="65"/>
      <c r="C345" s="65"/>
      <c r="D345" s="65"/>
      <c r="E345" s="65"/>
    </row>
    <row r="346" ht="23.1" hidden="1" customHeight="1" spans="1:5">
      <c r="A346" s="67" t="s">
        <v>778</v>
      </c>
      <c r="B346" s="65"/>
      <c r="C346" s="65"/>
      <c r="D346" s="65"/>
      <c r="E346" s="65"/>
    </row>
    <row r="347" ht="23.1" hidden="1" customHeight="1" spans="1:5">
      <c r="A347" s="66" t="s">
        <v>935</v>
      </c>
      <c r="B347" s="65"/>
      <c r="C347" s="65"/>
      <c r="D347" s="65"/>
      <c r="E347" s="65"/>
    </row>
    <row r="348" ht="23.1" customHeight="1" spans="1:6">
      <c r="A348" s="66" t="s">
        <v>193</v>
      </c>
      <c r="B348" s="65">
        <f>SUM(B349:B353)</f>
        <v>0</v>
      </c>
      <c r="C348" s="65">
        <f>SUM(C349:C353)</f>
        <v>0</v>
      </c>
      <c r="D348" s="65"/>
      <c r="E348" s="65"/>
      <c r="F348" s="58">
        <v>1</v>
      </c>
    </row>
    <row r="349" ht="23.1" hidden="1" customHeight="1" spans="1:5">
      <c r="A349" s="66" t="s">
        <v>769</v>
      </c>
      <c r="B349" s="65"/>
      <c r="C349" s="65"/>
      <c r="D349" s="65"/>
      <c r="E349" s="65"/>
    </row>
    <row r="350" ht="23.1" hidden="1" customHeight="1" spans="1:5">
      <c r="A350" s="67" t="s">
        <v>770</v>
      </c>
      <c r="B350" s="65"/>
      <c r="C350" s="65"/>
      <c r="D350" s="65"/>
      <c r="E350" s="65"/>
    </row>
    <row r="351" ht="23.1" hidden="1" customHeight="1" spans="1:5">
      <c r="A351" s="66" t="s">
        <v>806</v>
      </c>
      <c r="B351" s="65"/>
      <c r="C351" s="65"/>
      <c r="D351" s="65"/>
      <c r="E351" s="65"/>
    </row>
    <row r="352" ht="23.1" hidden="1" customHeight="1" spans="1:5">
      <c r="A352" s="67" t="s">
        <v>936</v>
      </c>
      <c r="B352" s="65"/>
      <c r="C352" s="65"/>
      <c r="D352" s="65"/>
      <c r="E352" s="65"/>
    </row>
    <row r="353" ht="23.1" hidden="1" customHeight="1" spans="1:5">
      <c r="A353" s="66" t="s">
        <v>937</v>
      </c>
      <c r="B353" s="65"/>
      <c r="C353" s="65"/>
      <c r="D353" s="65"/>
      <c r="E353" s="65"/>
    </row>
    <row r="354" ht="23.1" customHeight="1" spans="1:6">
      <c r="A354" s="66" t="s">
        <v>938</v>
      </c>
      <c r="B354" s="65">
        <f>SUM(B355)</f>
        <v>42</v>
      </c>
      <c r="C354" s="65">
        <f>SUM(C355)</f>
        <v>0</v>
      </c>
      <c r="D354" s="65"/>
      <c r="E354" s="65"/>
      <c r="F354" s="58">
        <v>1</v>
      </c>
    </row>
    <row r="355" ht="23.1" hidden="1" customHeight="1" spans="1:5">
      <c r="A355" s="66" t="s">
        <v>939</v>
      </c>
      <c r="B355" s="65">
        <v>42</v>
      </c>
      <c r="C355" s="65"/>
      <c r="D355" s="65"/>
      <c r="E355" s="65"/>
    </row>
    <row r="356" ht="23.1" customHeight="1" spans="1:6">
      <c r="A356" s="65" t="s">
        <v>199</v>
      </c>
      <c r="B356" s="65">
        <f>SUM(B357,B362,B371,B378,B384,B388,B392,B396,B402,B409)</f>
        <v>60363</v>
      </c>
      <c r="C356" s="65">
        <f>SUM(C357,C362,C371,C378,C384,C388,C392,C396,C402,C409)</f>
        <v>43890</v>
      </c>
      <c r="D356" s="65"/>
      <c r="E356" s="65"/>
      <c r="F356" s="58">
        <v>1</v>
      </c>
    </row>
    <row r="357" ht="23.1" customHeight="1" spans="1:6">
      <c r="A357" s="67" t="s">
        <v>201</v>
      </c>
      <c r="B357" s="65">
        <f>SUM(B358:B361)</f>
        <v>2032</v>
      </c>
      <c r="C357" s="65">
        <f>SUM(C358:C361)</f>
        <v>1273</v>
      </c>
      <c r="D357" s="65"/>
      <c r="E357" s="65"/>
      <c r="F357" s="58">
        <v>1</v>
      </c>
    </row>
    <row r="358" ht="23.1" hidden="1" customHeight="1" spans="1:5">
      <c r="A358" s="66" t="s">
        <v>769</v>
      </c>
      <c r="B358" s="65">
        <v>375</v>
      </c>
      <c r="C358" s="65">
        <v>322</v>
      </c>
      <c r="D358" s="65"/>
      <c r="E358" s="65"/>
    </row>
    <row r="359" ht="23.1" hidden="1" customHeight="1" spans="1:5">
      <c r="A359" s="66" t="s">
        <v>770</v>
      </c>
      <c r="B359" s="65">
        <v>20</v>
      </c>
      <c r="C359" s="65">
        <v>20</v>
      </c>
      <c r="D359" s="65"/>
      <c r="E359" s="65"/>
    </row>
    <row r="360" ht="23.1" hidden="1" customHeight="1" spans="1:5">
      <c r="A360" s="66" t="s">
        <v>771</v>
      </c>
      <c r="B360" s="65"/>
      <c r="C360" s="65"/>
      <c r="D360" s="65"/>
      <c r="E360" s="65"/>
    </row>
    <row r="361" ht="23.1" hidden="1" customHeight="1" spans="1:5">
      <c r="A361" s="69" t="s">
        <v>940</v>
      </c>
      <c r="B361" s="65">
        <v>1637</v>
      </c>
      <c r="C361" s="65">
        <v>931</v>
      </c>
      <c r="D361" s="65"/>
      <c r="E361" s="65"/>
    </row>
    <row r="362" ht="23.1" customHeight="1" spans="1:6">
      <c r="A362" s="66" t="s">
        <v>203</v>
      </c>
      <c r="B362" s="65">
        <f>SUM(B363:B370)</f>
        <v>50230</v>
      </c>
      <c r="C362" s="65">
        <f>SUM(C363:C370)</f>
        <v>39316</v>
      </c>
      <c r="D362" s="65"/>
      <c r="E362" s="65"/>
      <c r="F362" s="58">
        <v>1</v>
      </c>
    </row>
    <row r="363" ht="23.1" hidden="1" customHeight="1" spans="1:5">
      <c r="A363" s="66" t="s">
        <v>941</v>
      </c>
      <c r="B363" s="65">
        <v>3821</v>
      </c>
      <c r="C363" s="65">
        <v>2458</v>
      </c>
      <c r="D363" s="65"/>
      <c r="E363" s="65"/>
    </row>
    <row r="364" s="57" customFormat="1" ht="23.1" hidden="1" customHeight="1" spans="1:5">
      <c r="A364" s="74" t="s">
        <v>942</v>
      </c>
      <c r="B364" s="75">
        <v>26822</v>
      </c>
      <c r="C364" s="75">
        <v>20131</v>
      </c>
      <c r="D364" s="75"/>
      <c r="E364" s="75"/>
    </row>
    <row r="365" ht="23.1" hidden="1" customHeight="1" spans="1:5">
      <c r="A365" s="67" t="s">
        <v>943</v>
      </c>
      <c r="B365" s="65">
        <v>11346</v>
      </c>
      <c r="C365" s="65">
        <v>10568</v>
      </c>
      <c r="D365" s="65"/>
      <c r="E365" s="65"/>
    </row>
    <row r="366" ht="23.1" hidden="1" customHeight="1" spans="1:5">
      <c r="A366" s="67" t="s">
        <v>944</v>
      </c>
      <c r="B366" s="65">
        <v>6724</v>
      </c>
      <c r="C366" s="65">
        <v>6159</v>
      </c>
      <c r="D366" s="65"/>
      <c r="E366" s="65"/>
    </row>
    <row r="367" ht="23.1" hidden="1" customHeight="1" spans="1:5">
      <c r="A367" s="67" t="s">
        <v>945</v>
      </c>
      <c r="B367" s="65"/>
      <c r="C367" s="65"/>
      <c r="D367" s="65"/>
      <c r="E367" s="65"/>
    </row>
    <row r="368" ht="23.1" hidden="1" customHeight="1" spans="1:5">
      <c r="A368" s="66" t="s">
        <v>946</v>
      </c>
      <c r="B368" s="65"/>
      <c r="C368" s="65"/>
      <c r="D368" s="65"/>
      <c r="E368" s="65"/>
    </row>
    <row r="369" ht="23.1" hidden="1" customHeight="1" spans="1:5">
      <c r="A369" s="66" t="s">
        <v>947</v>
      </c>
      <c r="B369" s="65"/>
      <c r="C369" s="65"/>
      <c r="D369" s="65"/>
      <c r="E369" s="65"/>
    </row>
    <row r="370" ht="23.1" hidden="1" customHeight="1" spans="1:5">
      <c r="A370" s="66" t="s">
        <v>948</v>
      </c>
      <c r="B370" s="65">
        <v>1517</v>
      </c>
      <c r="C370" s="65"/>
      <c r="D370" s="65"/>
      <c r="E370" s="65"/>
    </row>
    <row r="371" ht="23.1" customHeight="1" spans="1:6">
      <c r="A371" s="66" t="s">
        <v>205</v>
      </c>
      <c r="B371" s="65">
        <f>SUM(B372:B377)</f>
        <v>3456</v>
      </c>
      <c r="C371" s="65">
        <f>SUM(C372:C377)</f>
        <v>2052</v>
      </c>
      <c r="D371" s="65"/>
      <c r="E371" s="65"/>
      <c r="F371" s="58">
        <v>1</v>
      </c>
    </row>
    <row r="372" ht="23.1" hidden="1" customHeight="1" spans="1:5">
      <c r="A372" s="66" t="s">
        <v>949</v>
      </c>
      <c r="B372" s="65">
        <v>5</v>
      </c>
      <c r="C372" s="65">
        <v>5</v>
      </c>
      <c r="D372" s="65"/>
      <c r="E372" s="65"/>
    </row>
    <row r="373" ht="23.1" hidden="1" customHeight="1" spans="1:5">
      <c r="A373" s="66" t="s">
        <v>950</v>
      </c>
      <c r="B373" s="65">
        <v>111</v>
      </c>
      <c r="C373" s="65"/>
      <c r="D373" s="65"/>
      <c r="E373" s="65"/>
    </row>
    <row r="374" ht="23.1" hidden="1" customHeight="1" spans="1:5">
      <c r="A374" s="66" t="s">
        <v>951</v>
      </c>
      <c r="B374" s="65"/>
      <c r="C374" s="65"/>
      <c r="D374" s="65"/>
      <c r="E374" s="65"/>
    </row>
    <row r="375" ht="23.1" hidden="1" customHeight="1" spans="1:5">
      <c r="A375" s="67" t="s">
        <v>952</v>
      </c>
      <c r="B375" s="65">
        <v>3290</v>
      </c>
      <c r="C375" s="65">
        <v>2047</v>
      </c>
      <c r="D375" s="65"/>
      <c r="E375" s="65"/>
    </row>
    <row r="376" ht="23.1" hidden="1" customHeight="1" spans="1:5">
      <c r="A376" s="67" t="s">
        <v>953</v>
      </c>
      <c r="B376" s="65">
        <v>50</v>
      </c>
      <c r="C376" s="65"/>
      <c r="D376" s="65"/>
      <c r="E376" s="65"/>
    </row>
    <row r="377" ht="23.1" hidden="1" customHeight="1" spans="1:5">
      <c r="A377" s="67" t="s">
        <v>954</v>
      </c>
      <c r="B377" s="65"/>
      <c r="C377" s="65"/>
      <c r="D377" s="65"/>
      <c r="E377" s="65"/>
    </row>
    <row r="378" ht="23.1" customHeight="1" spans="1:6">
      <c r="A378" s="65" t="s">
        <v>207</v>
      </c>
      <c r="B378" s="65">
        <f>SUM(B379:B383)</f>
        <v>0</v>
      </c>
      <c r="C378" s="65">
        <f>SUM(C379:C383)</f>
        <v>0</v>
      </c>
      <c r="D378" s="65"/>
      <c r="E378" s="65"/>
      <c r="F378" s="58">
        <v>1</v>
      </c>
    </row>
    <row r="379" ht="23.1" hidden="1" customHeight="1" spans="1:5">
      <c r="A379" s="66" t="s">
        <v>955</v>
      </c>
      <c r="B379" s="65"/>
      <c r="C379" s="65"/>
      <c r="D379" s="65"/>
      <c r="E379" s="65"/>
    </row>
    <row r="380" ht="23.1" hidden="1" customHeight="1" spans="1:5">
      <c r="A380" s="66" t="s">
        <v>956</v>
      </c>
      <c r="B380" s="65"/>
      <c r="C380" s="65"/>
      <c r="D380" s="65"/>
      <c r="E380" s="65"/>
    </row>
    <row r="381" ht="23.1" hidden="1" customHeight="1" spans="1:5">
      <c r="A381" s="66" t="s">
        <v>957</v>
      </c>
      <c r="B381" s="65"/>
      <c r="C381" s="65"/>
      <c r="D381" s="65"/>
      <c r="E381" s="65"/>
    </row>
    <row r="382" ht="23.1" hidden="1" customHeight="1" spans="1:5">
      <c r="A382" s="67" t="s">
        <v>958</v>
      </c>
      <c r="B382" s="65"/>
      <c r="C382" s="65"/>
      <c r="D382" s="65"/>
      <c r="E382" s="65"/>
    </row>
    <row r="383" ht="23.1" hidden="1" customHeight="1" spans="1:5">
      <c r="A383" s="67" t="s">
        <v>959</v>
      </c>
      <c r="B383" s="65"/>
      <c r="C383" s="65"/>
      <c r="D383" s="65"/>
      <c r="E383" s="65"/>
    </row>
    <row r="384" ht="23.1" customHeight="1" spans="1:6">
      <c r="A384" s="67" t="s">
        <v>209</v>
      </c>
      <c r="B384" s="65">
        <f>SUM(B385:B387)</f>
        <v>0</v>
      </c>
      <c r="C384" s="65">
        <f>SUM(C385:C387)</f>
        <v>0</v>
      </c>
      <c r="D384" s="65"/>
      <c r="E384" s="65"/>
      <c r="F384" s="58">
        <v>1</v>
      </c>
    </row>
    <row r="385" ht="23.1" hidden="1" customHeight="1" spans="1:5">
      <c r="A385" s="66" t="s">
        <v>960</v>
      </c>
      <c r="B385" s="65"/>
      <c r="C385" s="65"/>
      <c r="D385" s="65"/>
      <c r="E385" s="65"/>
    </row>
    <row r="386" ht="23.1" hidden="1" customHeight="1" spans="1:5">
      <c r="A386" s="66" t="s">
        <v>961</v>
      </c>
      <c r="B386" s="65"/>
      <c r="C386" s="65"/>
      <c r="D386" s="65"/>
      <c r="E386" s="65"/>
    </row>
    <row r="387" ht="23.1" hidden="1" customHeight="1" spans="1:5">
      <c r="A387" s="66" t="s">
        <v>962</v>
      </c>
      <c r="B387" s="65"/>
      <c r="C387" s="65"/>
      <c r="D387" s="65"/>
      <c r="E387" s="65"/>
    </row>
    <row r="388" ht="23.1" customHeight="1" spans="1:6">
      <c r="A388" s="67" t="s">
        <v>211</v>
      </c>
      <c r="B388" s="65">
        <f>SUM(B389:B391)</f>
        <v>0</v>
      </c>
      <c r="C388" s="65">
        <f>SUM(C389:C391)</f>
        <v>0</v>
      </c>
      <c r="D388" s="65"/>
      <c r="E388" s="65"/>
      <c r="F388" s="58">
        <v>1</v>
      </c>
    </row>
    <row r="389" ht="23.1" hidden="1" customHeight="1" spans="1:5">
      <c r="A389" s="67" t="s">
        <v>963</v>
      </c>
      <c r="B389" s="65"/>
      <c r="C389" s="65"/>
      <c r="D389" s="65"/>
      <c r="E389" s="65"/>
    </row>
    <row r="390" ht="23.1" hidden="1" customHeight="1" spans="1:5">
      <c r="A390" s="67" t="s">
        <v>964</v>
      </c>
      <c r="B390" s="65"/>
      <c r="C390" s="65"/>
      <c r="D390" s="65"/>
      <c r="E390" s="65"/>
    </row>
    <row r="391" ht="23.1" hidden="1" customHeight="1" spans="1:5">
      <c r="A391" s="65" t="s">
        <v>965</v>
      </c>
      <c r="B391" s="65"/>
      <c r="C391" s="65"/>
      <c r="D391" s="65"/>
      <c r="E391" s="65"/>
    </row>
    <row r="392" ht="23.1" customHeight="1" spans="1:6">
      <c r="A392" s="66" t="s">
        <v>213</v>
      </c>
      <c r="B392" s="65">
        <f>SUM(B393:B395)</f>
        <v>0</v>
      </c>
      <c r="C392" s="65">
        <f>SUM(C393:C395)</f>
        <v>0</v>
      </c>
      <c r="D392" s="65"/>
      <c r="E392" s="65"/>
      <c r="F392" s="58">
        <v>1</v>
      </c>
    </row>
    <row r="393" ht="23.1" hidden="1" customHeight="1" spans="1:5">
      <c r="A393" s="66" t="s">
        <v>966</v>
      </c>
      <c r="B393" s="65"/>
      <c r="C393" s="65"/>
      <c r="D393" s="65"/>
      <c r="E393" s="65"/>
    </row>
    <row r="394" ht="23.1" hidden="1" customHeight="1" spans="1:5">
      <c r="A394" s="66" t="s">
        <v>967</v>
      </c>
      <c r="B394" s="65"/>
      <c r="C394" s="65"/>
      <c r="D394" s="65"/>
      <c r="E394" s="65"/>
    </row>
    <row r="395" ht="23.1" hidden="1" customHeight="1" spans="1:5">
      <c r="A395" s="67" t="s">
        <v>968</v>
      </c>
      <c r="B395" s="65"/>
      <c r="C395" s="65"/>
      <c r="D395" s="65"/>
      <c r="E395" s="65"/>
    </row>
    <row r="396" ht="23.1" customHeight="1" spans="1:6">
      <c r="A396" s="67" t="s">
        <v>215</v>
      </c>
      <c r="B396" s="65">
        <f>SUM(B397:B401)</f>
        <v>247</v>
      </c>
      <c r="C396" s="65">
        <f>SUM(C397:C401)</f>
        <v>249</v>
      </c>
      <c r="D396" s="65"/>
      <c r="E396" s="65"/>
      <c r="F396" s="58">
        <v>1</v>
      </c>
    </row>
    <row r="397" ht="23.1" hidden="1" customHeight="1" spans="1:5">
      <c r="A397" s="67" t="s">
        <v>969</v>
      </c>
      <c r="B397" s="65"/>
      <c r="C397" s="65"/>
      <c r="D397" s="65"/>
      <c r="E397" s="65"/>
    </row>
    <row r="398" ht="23.1" hidden="1" customHeight="1" spans="1:5">
      <c r="A398" s="66" t="s">
        <v>970</v>
      </c>
      <c r="B398" s="65">
        <v>218</v>
      </c>
      <c r="C398" s="65">
        <v>249</v>
      </c>
      <c r="D398" s="65"/>
      <c r="E398" s="65"/>
    </row>
    <row r="399" ht="23.1" hidden="1" customHeight="1" spans="1:5">
      <c r="A399" s="66" t="s">
        <v>971</v>
      </c>
      <c r="B399" s="65">
        <v>29</v>
      </c>
      <c r="C399" s="65"/>
      <c r="D399" s="65"/>
      <c r="E399" s="65"/>
    </row>
    <row r="400" ht="23.1" hidden="1" customHeight="1" spans="1:5">
      <c r="A400" s="66" t="s">
        <v>972</v>
      </c>
      <c r="B400" s="65"/>
      <c r="C400" s="65"/>
      <c r="D400" s="65"/>
      <c r="E400" s="65"/>
    </row>
    <row r="401" ht="23.1" hidden="1" customHeight="1" spans="1:5">
      <c r="A401" s="66" t="s">
        <v>973</v>
      </c>
      <c r="B401" s="65"/>
      <c r="C401" s="65"/>
      <c r="D401" s="65"/>
      <c r="E401" s="65"/>
    </row>
    <row r="402" ht="23.1" customHeight="1" spans="1:6">
      <c r="A402" s="66" t="s">
        <v>217</v>
      </c>
      <c r="B402" s="65">
        <f>SUM(B403:B408)</f>
        <v>1357</v>
      </c>
      <c r="C402" s="65">
        <f>SUM(C403:C408)</f>
        <v>1000</v>
      </c>
      <c r="D402" s="65"/>
      <c r="E402" s="65"/>
      <c r="F402" s="58">
        <v>1</v>
      </c>
    </row>
    <row r="403" ht="23.1" hidden="1" customHeight="1" spans="1:5">
      <c r="A403" s="67" t="s">
        <v>974</v>
      </c>
      <c r="B403" s="65"/>
      <c r="C403" s="65"/>
      <c r="D403" s="65"/>
      <c r="E403" s="65"/>
    </row>
    <row r="404" ht="23.1" hidden="1" customHeight="1" spans="1:5">
      <c r="A404" s="67" t="s">
        <v>975</v>
      </c>
      <c r="B404" s="65"/>
      <c r="C404" s="65"/>
      <c r="D404" s="65"/>
      <c r="E404" s="65"/>
    </row>
    <row r="405" ht="23.1" hidden="1" customHeight="1" spans="1:5">
      <c r="A405" s="67" t="s">
        <v>976</v>
      </c>
      <c r="B405" s="65"/>
      <c r="C405" s="65"/>
      <c r="D405" s="65"/>
      <c r="E405" s="65"/>
    </row>
    <row r="406" ht="23.1" hidden="1" customHeight="1" spans="1:5">
      <c r="A406" s="65" t="s">
        <v>977</v>
      </c>
      <c r="B406" s="65"/>
      <c r="C406" s="65"/>
      <c r="D406" s="65"/>
      <c r="E406" s="65"/>
    </row>
    <row r="407" ht="23.1" hidden="1" customHeight="1" spans="1:5">
      <c r="A407" s="66" t="s">
        <v>978</v>
      </c>
      <c r="B407" s="65"/>
      <c r="C407" s="65"/>
      <c r="D407" s="65"/>
      <c r="E407" s="65"/>
    </row>
    <row r="408" ht="23.1" hidden="1" customHeight="1" spans="1:5">
      <c r="A408" s="66" t="s">
        <v>979</v>
      </c>
      <c r="B408" s="65">
        <v>1357</v>
      </c>
      <c r="C408" s="65">
        <v>1000</v>
      </c>
      <c r="D408" s="65"/>
      <c r="E408" s="65"/>
    </row>
    <row r="409" ht="23.1" customHeight="1" spans="1:6">
      <c r="A409" s="66" t="s">
        <v>980</v>
      </c>
      <c r="B409" s="65">
        <v>3041</v>
      </c>
      <c r="C409" s="65"/>
      <c r="D409" s="65"/>
      <c r="E409" s="65"/>
      <c r="F409" s="58">
        <v>1</v>
      </c>
    </row>
    <row r="410" ht="23.1" customHeight="1" spans="1:6">
      <c r="A410" s="65" t="s">
        <v>221</v>
      </c>
      <c r="B410" s="65">
        <f>SUM(B411,B416,B425,B431,B437,B442,B447,B454,B458,B461)</f>
        <v>1378</v>
      </c>
      <c r="C410" s="65">
        <f>SUM(C411,C416,C425,C431,C437,C442,C447,C454,C458,C461)</f>
        <v>980</v>
      </c>
      <c r="D410" s="65"/>
      <c r="E410" s="65"/>
      <c r="F410" s="58">
        <v>1</v>
      </c>
    </row>
    <row r="411" ht="23.1" customHeight="1" spans="1:6">
      <c r="A411" s="67" t="s">
        <v>223</v>
      </c>
      <c r="B411" s="65">
        <f>SUM(B412:B415)</f>
        <v>219</v>
      </c>
      <c r="C411" s="65">
        <f>SUM(C412:C415)</f>
        <v>242</v>
      </c>
      <c r="D411" s="65"/>
      <c r="E411" s="65"/>
      <c r="F411" s="58">
        <v>1</v>
      </c>
    </row>
    <row r="412" ht="23.1" hidden="1" customHeight="1" spans="1:5">
      <c r="A412" s="66" t="s">
        <v>769</v>
      </c>
      <c r="B412" s="65">
        <v>219</v>
      </c>
      <c r="C412" s="65">
        <v>242</v>
      </c>
      <c r="D412" s="65"/>
      <c r="E412" s="65"/>
    </row>
    <row r="413" ht="23.1" hidden="1" customHeight="1" spans="1:5">
      <c r="A413" s="66" t="s">
        <v>770</v>
      </c>
      <c r="B413" s="65"/>
      <c r="C413" s="65"/>
      <c r="D413" s="65"/>
      <c r="E413" s="65"/>
    </row>
    <row r="414" ht="23.1" hidden="1" customHeight="1" spans="1:5">
      <c r="A414" s="66" t="s">
        <v>771</v>
      </c>
      <c r="B414" s="65"/>
      <c r="C414" s="65"/>
      <c r="D414" s="65"/>
      <c r="E414" s="65"/>
    </row>
    <row r="415" ht="23.1" hidden="1" customHeight="1" spans="1:5">
      <c r="A415" s="67" t="s">
        <v>981</v>
      </c>
      <c r="B415" s="65"/>
      <c r="C415" s="65"/>
      <c r="D415" s="65"/>
      <c r="E415" s="65"/>
    </row>
    <row r="416" ht="23.1" customHeight="1" spans="1:6">
      <c r="A416" s="66" t="s">
        <v>225</v>
      </c>
      <c r="B416" s="65">
        <f>SUM(B417:B424)</f>
        <v>0</v>
      </c>
      <c r="C416" s="65">
        <f>SUM(C417:C424)</f>
        <v>0</v>
      </c>
      <c r="D416" s="65"/>
      <c r="E416" s="65"/>
      <c r="F416" s="58">
        <v>1</v>
      </c>
    </row>
    <row r="417" ht="23.1" hidden="1" customHeight="1" spans="1:5">
      <c r="A417" s="66" t="s">
        <v>982</v>
      </c>
      <c r="B417" s="65"/>
      <c r="C417" s="65"/>
      <c r="D417" s="65"/>
      <c r="E417" s="65"/>
    </row>
    <row r="418" ht="23.1" hidden="1" customHeight="1" spans="1:5">
      <c r="A418" s="66" t="s">
        <v>983</v>
      </c>
      <c r="B418" s="65"/>
      <c r="C418" s="65"/>
      <c r="D418" s="65"/>
      <c r="E418" s="65"/>
    </row>
    <row r="419" ht="23.1" hidden="1" customHeight="1" spans="1:5">
      <c r="A419" s="65" t="s">
        <v>984</v>
      </c>
      <c r="B419" s="65"/>
      <c r="C419" s="65"/>
      <c r="D419" s="65"/>
      <c r="E419" s="65"/>
    </row>
    <row r="420" ht="23.1" hidden="1" customHeight="1" spans="1:5">
      <c r="A420" s="66" t="s">
        <v>985</v>
      </c>
      <c r="B420" s="65"/>
      <c r="C420" s="65"/>
      <c r="D420" s="65"/>
      <c r="E420" s="65"/>
    </row>
    <row r="421" ht="23.1" hidden="1" customHeight="1" spans="1:5">
      <c r="A421" s="66" t="s">
        <v>986</v>
      </c>
      <c r="B421" s="65"/>
      <c r="C421" s="65"/>
      <c r="D421" s="65"/>
      <c r="E421" s="65"/>
    </row>
    <row r="422" ht="23.1" hidden="1" customHeight="1" spans="1:5">
      <c r="A422" s="66" t="s">
        <v>987</v>
      </c>
      <c r="B422" s="65"/>
      <c r="C422" s="65"/>
      <c r="D422" s="65"/>
      <c r="E422" s="65"/>
    </row>
    <row r="423" ht="23.1" hidden="1" customHeight="1" spans="1:5">
      <c r="A423" s="67" t="s">
        <v>988</v>
      </c>
      <c r="B423" s="65"/>
      <c r="C423" s="65"/>
      <c r="D423" s="65"/>
      <c r="E423" s="65"/>
    </row>
    <row r="424" ht="23.1" hidden="1" customHeight="1" spans="1:5">
      <c r="A424" s="67" t="s">
        <v>989</v>
      </c>
      <c r="B424" s="65"/>
      <c r="C424" s="65"/>
      <c r="D424" s="65"/>
      <c r="E424" s="65"/>
    </row>
    <row r="425" ht="23.1" customHeight="1" spans="1:6">
      <c r="A425" s="67" t="s">
        <v>227</v>
      </c>
      <c r="B425" s="65">
        <f>SUM(B426:B430)</f>
        <v>0</v>
      </c>
      <c r="C425" s="65">
        <f>SUM(C426:C430)</f>
        <v>0</v>
      </c>
      <c r="D425" s="65"/>
      <c r="E425" s="65"/>
      <c r="F425" s="58">
        <v>1</v>
      </c>
    </row>
    <row r="426" ht="23.1" hidden="1" customHeight="1" spans="1:5">
      <c r="A426" s="66" t="s">
        <v>982</v>
      </c>
      <c r="B426" s="65"/>
      <c r="C426" s="65"/>
      <c r="D426" s="65"/>
      <c r="E426" s="65"/>
    </row>
    <row r="427" ht="23.1" hidden="1" customHeight="1" spans="1:5">
      <c r="A427" s="66" t="s">
        <v>990</v>
      </c>
      <c r="B427" s="65"/>
      <c r="C427" s="65"/>
      <c r="D427" s="65"/>
      <c r="E427" s="65"/>
    </row>
    <row r="428" ht="23.1" hidden="1" customHeight="1" spans="1:5">
      <c r="A428" s="66" t="s">
        <v>991</v>
      </c>
      <c r="B428" s="65"/>
      <c r="C428" s="65"/>
      <c r="D428" s="65"/>
      <c r="E428" s="65"/>
    </row>
    <row r="429" ht="23.1" hidden="1" customHeight="1" spans="1:5">
      <c r="A429" s="67" t="s">
        <v>992</v>
      </c>
      <c r="B429" s="65"/>
      <c r="C429" s="65"/>
      <c r="D429" s="65"/>
      <c r="E429" s="65"/>
    </row>
    <row r="430" ht="23.1" hidden="1" customHeight="1" spans="1:5">
      <c r="A430" s="67" t="s">
        <v>993</v>
      </c>
      <c r="B430" s="65"/>
      <c r="C430" s="65"/>
      <c r="D430" s="65"/>
      <c r="E430" s="65"/>
    </row>
    <row r="431" ht="23.1" customHeight="1" spans="1:6">
      <c r="A431" s="67" t="s">
        <v>229</v>
      </c>
      <c r="B431" s="65">
        <f>SUM(B432:B436)</f>
        <v>1113</v>
      </c>
      <c r="C431" s="65">
        <f>SUM(C432:C436)</f>
        <v>710</v>
      </c>
      <c r="D431" s="65"/>
      <c r="E431" s="65"/>
      <c r="F431" s="58">
        <v>1</v>
      </c>
    </row>
    <row r="432" ht="23.1" hidden="1" customHeight="1" spans="1:5">
      <c r="A432" s="65" t="s">
        <v>982</v>
      </c>
      <c r="B432" s="65"/>
      <c r="C432" s="65">
        <v>4</v>
      </c>
      <c r="D432" s="65"/>
      <c r="E432" s="65"/>
    </row>
    <row r="433" ht="23.1" hidden="1" customHeight="1" spans="1:5">
      <c r="A433" s="66" t="s">
        <v>994</v>
      </c>
      <c r="B433" s="65"/>
      <c r="C433" s="65"/>
      <c r="D433" s="65"/>
      <c r="E433" s="65"/>
    </row>
    <row r="434" ht="23.1" hidden="1" customHeight="1" spans="1:5">
      <c r="A434" s="66" t="s">
        <v>995</v>
      </c>
      <c r="B434" s="65"/>
      <c r="C434" s="65"/>
      <c r="D434" s="65"/>
      <c r="E434" s="65"/>
    </row>
    <row r="435" ht="23.1" hidden="1" customHeight="1" spans="1:5">
      <c r="A435" s="66" t="s">
        <v>996</v>
      </c>
      <c r="B435" s="65">
        <v>397</v>
      </c>
      <c r="C435" s="65">
        <v>500</v>
      </c>
      <c r="D435" s="65"/>
      <c r="E435" s="65"/>
    </row>
    <row r="436" ht="23.1" hidden="1" customHeight="1" spans="1:5">
      <c r="A436" s="67" t="s">
        <v>997</v>
      </c>
      <c r="B436" s="65">
        <v>716</v>
      </c>
      <c r="C436" s="65">
        <v>206</v>
      </c>
      <c r="D436" s="65"/>
      <c r="E436" s="65"/>
    </row>
    <row r="437" ht="23.1" customHeight="1" spans="1:6">
      <c r="A437" s="67" t="s">
        <v>231</v>
      </c>
      <c r="B437" s="65">
        <f>SUM(B438:B441)</f>
        <v>0</v>
      </c>
      <c r="C437" s="65">
        <f>SUM(C438:C441)</f>
        <v>28</v>
      </c>
      <c r="D437" s="65"/>
      <c r="E437" s="65"/>
      <c r="F437" s="58">
        <v>1</v>
      </c>
    </row>
    <row r="438" ht="23.1" hidden="1" customHeight="1" spans="1:5">
      <c r="A438" s="67" t="s">
        <v>982</v>
      </c>
      <c r="B438" s="65"/>
      <c r="C438" s="65"/>
      <c r="D438" s="65"/>
      <c r="E438" s="65"/>
    </row>
    <row r="439" ht="23.1" hidden="1" customHeight="1" spans="1:5">
      <c r="A439" s="66" t="s">
        <v>998</v>
      </c>
      <c r="B439" s="65"/>
      <c r="C439" s="65"/>
      <c r="D439" s="65"/>
      <c r="E439" s="65"/>
    </row>
    <row r="440" ht="23.1" hidden="1" customHeight="1" spans="1:5">
      <c r="A440" s="66" t="s">
        <v>999</v>
      </c>
      <c r="B440" s="65"/>
      <c r="C440" s="65">
        <v>28</v>
      </c>
      <c r="D440" s="65"/>
      <c r="E440" s="65"/>
    </row>
    <row r="441" ht="23.1" hidden="1" customHeight="1" spans="1:5">
      <c r="A441" s="66" t="s">
        <v>1000</v>
      </c>
      <c r="B441" s="65"/>
      <c r="C441" s="65"/>
      <c r="D441" s="65"/>
      <c r="E441" s="65"/>
    </row>
    <row r="442" ht="23.1" customHeight="1" spans="1:6">
      <c r="A442" s="67" t="s">
        <v>233</v>
      </c>
      <c r="B442" s="65">
        <f>SUM(B443:B446)</f>
        <v>0</v>
      </c>
      <c r="C442" s="65">
        <f>SUM(C443:C446)</f>
        <v>0</v>
      </c>
      <c r="D442" s="65"/>
      <c r="E442" s="65"/>
      <c r="F442" s="58">
        <v>1</v>
      </c>
    </row>
    <row r="443" ht="23.1" hidden="1" customHeight="1" spans="1:5">
      <c r="A443" s="67" t="s">
        <v>1001</v>
      </c>
      <c r="B443" s="65"/>
      <c r="C443" s="65"/>
      <c r="D443" s="65"/>
      <c r="E443" s="65"/>
    </row>
    <row r="444" ht="23.1" hidden="1" customHeight="1" spans="1:5">
      <c r="A444" s="67" t="s">
        <v>1002</v>
      </c>
      <c r="B444" s="65"/>
      <c r="C444" s="65"/>
      <c r="D444" s="65"/>
      <c r="E444" s="65"/>
    </row>
    <row r="445" ht="23.1" hidden="1" customHeight="1" spans="1:5">
      <c r="A445" s="67" t="s">
        <v>1003</v>
      </c>
      <c r="B445" s="65"/>
      <c r="C445" s="65"/>
      <c r="D445" s="65"/>
      <c r="E445" s="65"/>
    </row>
    <row r="446" ht="23.1" hidden="1" customHeight="1" spans="1:5">
      <c r="A446" s="67" t="s">
        <v>1004</v>
      </c>
      <c r="B446" s="65"/>
      <c r="C446" s="65"/>
      <c r="D446" s="65"/>
      <c r="E446" s="65"/>
    </row>
    <row r="447" ht="23.1" customHeight="1" spans="1:6">
      <c r="A447" s="66" t="s">
        <v>235</v>
      </c>
      <c r="B447" s="65">
        <f>SUM(B448:B453)</f>
        <v>13</v>
      </c>
      <c r="C447" s="65">
        <f>SUM(C448:C453)</f>
        <v>0</v>
      </c>
      <c r="D447" s="65"/>
      <c r="E447" s="65"/>
      <c r="F447" s="58">
        <v>1</v>
      </c>
    </row>
    <row r="448" ht="23.1" hidden="1" customHeight="1" spans="1:5">
      <c r="A448" s="66" t="s">
        <v>982</v>
      </c>
      <c r="B448" s="65"/>
      <c r="C448" s="65"/>
      <c r="D448" s="65"/>
      <c r="E448" s="65"/>
    </row>
    <row r="449" ht="23.1" hidden="1" customHeight="1" spans="1:5">
      <c r="A449" s="67" t="s">
        <v>1005</v>
      </c>
      <c r="B449" s="65">
        <v>13</v>
      </c>
      <c r="C449" s="65"/>
      <c r="D449" s="65"/>
      <c r="E449" s="65"/>
    </row>
    <row r="450" ht="23.1" hidden="1" customHeight="1" spans="1:5">
      <c r="A450" s="67" t="s">
        <v>1006</v>
      </c>
      <c r="B450" s="65"/>
      <c r="C450" s="65"/>
      <c r="D450" s="65"/>
      <c r="E450" s="65"/>
    </row>
    <row r="451" ht="23.1" hidden="1" customHeight="1" spans="1:5">
      <c r="A451" s="67" t="s">
        <v>1007</v>
      </c>
      <c r="B451" s="65"/>
      <c r="C451" s="65"/>
      <c r="D451" s="65"/>
      <c r="E451" s="65"/>
    </row>
    <row r="452" ht="23.1" hidden="1" customHeight="1" spans="1:5">
      <c r="A452" s="66" t="s">
        <v>1008</v>
      </c>
      <c r="B452" s="65"/>
      <c r="C452" s="65"/>
      <c r="D452" s="65"/>
      <c r="E452" s="65"/>
    </row>
    <row r="453" ht="23.1" hidden="1" customHeight="1" spans="1:5">
      <c r="A453" s="66" t="s">
        <v>1009</v>
      </c>
      <c r="B453" s="65"/>
      <c r="C453" s="65"/>
      <c r="D453" s="65"/>
      <c r="E453" s="65"/>
    </row>
    <row r="454" ht="23.1" customHeight="1" spans="1:6">
      <c r="A454" s="66" t="s">
        <v>237</v>
      </c>
      <c r="B454" s="65">
        <f>SUM(B455:B457)</f>
        <v>0</v>
      </c>
      <c r="C454" s="65">
        <f>SUM(C455:C457)</f>
        <v>0</v>
      </c>
      <c r="D454" s="65"/>
      <c r="E454" s="65"/>
      <c r="F454" s="58">
        <v>1</v>
      </c>
    </row>
    <row r="455" ht="23.1" hidden="1" customHeight="1" spans="1:5">
      <c r="A455" s="67" t="s">
        <v>1010</v>
      </c>
      <c r="B455" s="65"/>
      <c r="C455" s="65"/>
      <c r="D455" s="65"/>
      <c r="E455" s="65"/>
    </row>
    <row r="456" ht="23.1" hidden="1" customHeight="1" spans="1:5">
      <c r="A456" s="67" t="s">
        <v>1011</v>
      </c>
      <c r="B456" s="65"/>
      <c r="C456" s="65"/>
      <c r="D456" s="65"/>
      <c r="E456" s="65"/>
    </row>
    <row r="457" ht="23.1" hidden="1" customHeight="1" spans="1:5">
      <c r="A457" s="67" t="s">
        <v>1012</v>
      </c>
      <c r="B457" s="65"/>
      <c r="C457" s="65"/>
      <c r="D457" s="65"/>
      <c r="E457" s="65"/>
    </row>
    <row r="458" ht="23.1" customHeight="1" spans="1:6">
      <c r="A458" s="65" t="s">
        <v>239</v>
      </c>
      <c r="B458" s="65">
        <f>SUM(B459:B460)</f>
        <v>0</v>
      </c>
      <c r="C458" s="65">
        <f>SUM(C459:C460)</f>
        <v>0</v>
      </c>
      <c r="D458" s="65"/>
      <c r="E458" s="65"/>
      <c r="F458" s="58">
        <v>1</v>
      </c>
    </row>
    <row r="459" ht="23.1" hidden="1" customHeight="1" spans="1:5">
      <c r="A459" s="67" t="s">
        <v>1013</v>
      </c>
      <c r="B459" s="65"/>
      <c r="C459" s="65"/>
      <c r="D459" s="65"/>
      <c r="E459" s="65"/>
    </row>
    <row r="460" ht="23.1" hidden="1" customHeight="1" spans="1:5">
      <c r="A460" s="67" t="s">
        <v>1014</v>
      </c>
      <c r="B460" s="65"/>
      <c r="C460" s="65"/>
      <c r="D460" s="65"/>
      <c r="E460" s="65"/>
    </row>
    <row r="461" ht="23.1" customHeight="1" spans="1:6">
      <c r="A461" s="66" t="s">
        <v>1015</v>
      </c>
      <c r="B461" s="65">
        <f>SUM(B462:B465)</f>
        <v>33</v>
      </c>
      <c r="C461" s="65">
        <f>SUM(C462:C465)</f>
        <v>0</v>
      </c>
      <c r="D461" s="65"/>
      <c r="E461" s="65"/>
      <c r="F461" s="58">
        <v>1</v>
      </c>
    </row>
    <row r="462" ht="23.1" hidden="1" customHeight="1" spans="1:5">
      <c r="A462" s="66" t="s">
        <v>1016</v>
      </c>
      <c r="B462" s="65"/>
      <c r="C462" s="65"/>
      <c r="D462" s="65"/>
      <c r="E462" s="65"/>
    </row>
    <row r="463" ht="23.1" hidden="1" customHeight="1" spans="1:5">
      <c r="A463" s="67" t="s">
        <v>1017</v>
      </c>
      <c r="B463" s="65"/>
      <c r="C463" s="65"/>
      <c r="D463" s="65"/>
      <c r="E463" s="65"/>
    </row>
    <row r="464" ht="23.1" hidden="1" customHeight="1" spans="1:5">
      <c r="A464" s="67" t="s">
        <v>1018</v>
      </c>
      <c r="B464" s="65"/>
      <c r="C464" s="65"/>
      <c r="D464" s="65"/>
      <c r="E464" s="65"/>
    </row>
    <row r="465" ht="23.1" hidden="1" customHeight="1" spans="1:5">
      <c r="A465" s="67" t="s">
        <v>1019</v>
      </c>
      <c r="B465" s="65">
        <v>33</v>
      </c>
      <c r="C465" s="65"/>
      <c r="D465" s="65"/>
      <c r="E465" s="65"/>
    </row>
    <row r="466" ht="23.1" customHeight="1" spans="1:6">
      <c r="A466" s="65" t="s">
        <v>1020</v>
      </c>
      <c r="B466" s="65">
        <f>SUM(B467,B483,B491,B502,B511,B518)</f>
        <v>5018</v>
      </c>
      <c r="C466" s="65">
        <f>SUM(C467,C483,C491,C502,C511,C518)</f>
        <v>2696</v>
      </c>
      <c r="D466" s="65"/>
      <c r="E466" s="65"/>
      <c r="F466" s="58">
        <v>1</v>
      </c>
    </row>
    <row r="467" ht="23.1" customHeight="1" spans="1:6">
      <c r="A467" s="65" t="s">
        <v>1021</v>
      </c>
      <c r="B467" s="65">
        <v>2967</v>
      </c>
      <c r="C467" s="65">
        <f>SUM(C468:C482)</f>
        <v>1413</v>
      </c>
      <c r="D467" s="65"/>
      <c r="E467" s="65"/>
      <c r="F467" s="58">
        <v>1</v>
      </c>
    </row>
    <row r="468" ht="23.1" hidden="1" customHeight="1" spans="1:5">
      <c r="A468" s="65" t="s">
        <v>769</v>
      </c>
      <c r="B468" s="65"/>
      <c r="C468" s="65">
        <v>102</v>
      </c>
      <c r="D468" s="65"/>
      <c r="E468" s="65"/>
    </row>
    <row r="469" ht="23.1" hidden="1" customHeight="1" spans="1:5">
      <c r="A469" s="65" t="s">
        <v>770</v>
      </c>
      <c r="B469" s="65"/>
      <c r="C469" s="65">
        <v>30</v>
      </c>
      <c r="D469" s="65"/>
      <c r="E469" s="65"/>
    </row>
    <row r="470" ht="23.1" hidden="1" customHeight="1" spans="1:5">
      <c r="A470" s="65" t="s">
        <v>771</v>
      </c>
      <c r="B470" s="65"/>
      <c r="C470" s="65"/>
      <c r="D470" s="65"/>
      <c r="E470" s="65"/>
    </row>
    <row r="471" ht="23.1" hidden="1" customHeight="1" spans="1:5">
      <c r="A471" s="65" t="s">
        <v>1022</v>
      </c>
      <c r="B471" s="65">
        <v>98</v>
      </c>
      <c r="C471" s="65">
        <v>107</v>
      </c>
      <c r="D471" s="65"/>
      <c r="E471" s="65"/>
    </row>
    <row r="472" ht="23.1" hidden="1" customHeight="1" spans="1:5">
      <c r="A472" s="65" t="s">
        <v>1023</v>
      </c>
      <c r="B472" s="65"/>
      <c r="C472" s="65"/>
      <c r="D472" s="65"/>
      <c r="E472" s="65"/>
    </row>
    <row r="473" ht="23.1" hidden="1" customHeight="1" spans="1:5">
      <c r="A473" s="65" t="s">
        <v>1024</v>
      </c>
      <c r="B473" s="65"/>
      <c r="C473" s="65"/>
      <c r="D473" s="65"/>
      <c r="E473" s="65"/>
    </row>
    <row r="474" ht="23.1" hidden="1" customHeight="1" spans="1:5">
      <c r="A474" s="65" t="s">
        <v>1025</v>
      </c>
      <c r="B474" s="65"/>
      <c r="C474" s="65"/>
      <c r="D474" s="65"/>
      <c r="E474" s="65"/>
    </row>
    <row r="475" ht="23.1" hidden="1" customHeight="1" spans="1:5">
      <c r="A475" s="65" t="s">
        <v>1026</v>
      </c>
      <c r="B475" s="65"/>
      <c r="C475" s="65"/>
      <c r="D475" s="65"/>
      <c r="E475" s="65"/>
    </row>
    <row r="476" ht="23.1" hidden="1" customHeight="1" spans="1:5">
      <c r="A476" s="65" t="s">
        <v>1027</v>
      </c>
      <c r="B476" s="65">
        <v>961</v>
      </c>
      <c r="C476" s="65">
        <v>737</v>
      </c>
      <c r="D476" s="65"/>
      <c r="E476" s="65"/>
    </row>
    <row r="477" ht="23.1" hidden="1" customHeight="1" spans="1:5">
      <c r="A477" s="65" t="s">
        <v>1028</v>
      </c>
      <c r="B477" s="65"/>
      <c r="C477" s="65">
        <v>28</v>
      </c>
      <c r="D477" s="65"/>
      <c r="E477" s="65"/>
    </row>
    <row r="478" ht="23.1" hidden="1" customHeight="1" spans="1:5">
      <c r="A478" s="65" t="s">
        <v>1029</v>
      </c>
      <c r="B478" s="65"/>
      <c r="C478" s="65"/>
      <c r="D478" s="65"/>
      <c r="E478" s="65"/>
    </row>
    <row r="479" ht="23.1" hidden="1" customHeight="1" spans="1:5">
      <c r="A479" s="65" t="s">
        <v>1030</v>
      </c>
      <c r="B479" s="65"/>
      <c r="C479" s="65"/>
      <c r="D479" s="65"/>
      <c r="E479" s="65"/>
    </row>
    <row r="480" ht="23.1" hidden="1" customHeight="1" spans="1:5">
      <c r="A480" s="65" t="s">
        <v>1031</v>
      </c>
      <c r="B480" s="65"/>
      <c r="C480" s="65">
        <v>10</v>
      </c>
      <c r="D480" s="65"/>
      <c r="E480" s="65"/>
    </row>
    <row r="481" ht="23.1" hidden="1" customHeight="1" spans="1:5">
      <c r="A481" s="65" t="s">
        <v>1032</v>
      </c>
      <c r="B481" s="65">
        <v>810</v>
      </c>
      <c r="C481" s="65"/>
      <c r="D481" s="65"/>
      <c r="E481" s="65"/>
    </row>
    <row r="482" ht="23.1" hidden="1" customHeight="1" spans="1:5">
      <c r="A482" s="65" t="s">
        <v>1033</v>
      </c>
      <c r="B482" s="65">
        <v>898</v>
      </c>
      <c r="C482" s="65">
        <v>399</v>
      </c>
      <c r="D482" s="65"/>
      <c r="E482" s="65"/>
    </row>
    <row r="483" ht="23.1" customHeight="1" spans="1:6">
      <c r="A483" s="65" t="s">
        <v>247</v>
      </c>
      <c r="B483" s="65">
        <f>SUM(B484:B490)</f>
        <v>247</v>
      </c>
      <c r="C483" s="65">
        <f>SUM(C484:C490)</f>
        <v>106</v>
      </c>
      <c r="D483" s="65"/>
      <c r="E483" s="65"/>
      <c r="F483" s="58">
        <v>1</v>
      </c>
    </row>
    <row r="484" ht="23.1" hidden="1" customHeight="1" spans="1:5">
      <c r="A484" s="65" t="s">
        <v>769</v>
      </c>
      <c r="B484" s="65"/>
      <c r="C484" s="65"/>
      <c r="D484" s="65"/>
      <c r="E484" s="65"/>
    </row>
    <row r="485" ht="23.1" hidden="1" customHeight="1" spans="1:5">
      <c r="A485" s="65" t="s">
        <v>770</v>
      </c>
      <c r="B485" s="65"/>
      <c r="C485" s="65">
        <v>106</v>
      </c>
      <c r="D485" s="65"/>
      <c r="E485" s="65"/>
    </row>
    <row r="486" ht="23.1" hidden="1" customHeight="1" spans="1:5">
      <c r="A486" s="65" t="s">
        <v>771</v>
      </c>
      <c r="B486" s="65"/>
      <c r="C486" s="65"/>
      <c r="D486" s="65"/>
      <c r="E486" s="65"/>
    </row>
    <row r="487" ht="23.1" hidden="1" customHeight="1" spans="1:5">
      <c r="A487" s="65" t="s">
        <v>1034</v>
      </c>
      <c r="B487" s="65">
        <v>86</v>
      </c>
      <c r="C487" s="65"/>
      <c r="D487" s="65"/>
      <c r="E487" s="65"/>
    </row>
    <row r="488" ht="23.1" hidden="1" customHeight="1" spans="1:5">
      <c r="A488" s="65" t="s">
        <v>1035</v>
      </c>
      <c r="B488" s="65">
        <v>71</v>
      </c>
      <c r="C488" s="65"/>
      <c r="D488" s="65"/>
      <c r="E488" s="65"/>
    </row>
    <row r="489" ht="23.1" hidden="1" customHeight="1" spans="1:5">
      <c r="A489" s="65" t="s">
        <v>1036</v>
      </c>
      <c r="B489" s="65"/>
      <c r="C489" s="65"/>
      <c r="D489" s="65"/>
      <c r="E489" s="65"/>
    </row>
    <row r="490" ht="23.1" hidden="1" customHeight="1" spans="1:5">
      <c r="A490" s="65" t="s">
        <v>1037</v>
      </c>
      <c r="B490" s="65">
        <v>90</v>
      </c>
      <c r="C490" s="65"/>
      <c r="D490" s="65"/>
      <c r="E490" s="65"/>
    </row>
    <row r="491" ht="23.1" customHeight="1" spans="1:6">
      <c r="A491" s="65" t="s">
        <v>249</v>
      </c>
      <c r="B491" s="65">
        <f>SUM(B492:B501)</f>
        <v>523</v>
      </c>
      <c r="C491" s="65">
        <f>SUM(C492:C501)</f>
        <v>356</v>
      </c>
      <c r="D491" s="65"/>
      <c r="E491" s="65"/>
      <c r="F491" s="58">
        <v>1</v>
      </c>
    </row>
    <row r="492" ht="23.1" hidden="1" customHeight="1" spans="1:5">
      <c r="A492" s="65" t="s">
        <v>769</v>
      </c>
      <c r="B492" s="65"/>
      <c r="C492" s="65"/>
      <c r="D492" s="65"/>
      <c r="E492" s="65"/>
    </row>
    <row r="493" ht="23.1" hidden="1" customHeight="1" spans="1:5">
      <c r="A493" s="65" t="s">
        <v>770</v>
      </c>
      <c r="B493" s="65"/>
      <c r="C493" s="65"/>
      <c r="D493" s="65"/>
      <c r="E493" s="65"/>
    </row>
    <row r="494" ht="23.1" hidden="1" customHeight="1" spans="1:5">
      <c r="A494" s="65" t="s">
        <v>771</v>
      </c>
      <c r="B494" s="65"/>
      <c r="C494" s="65"/>
      <c r="D494" s="65"/>
      <c r="E494" s="65"/>
    </row>
    <row r="495" ht="23.1" hidden="1" customHeight="1" spans="1:5">
      <c r="A495" s="65" t="s">
        <v>1038</v>
      </c>
      <c r="B495" s="65"/>
      <c r="C495" s="65"/>
      <c r="D495" s="65"/>
      <c r="E495" s="65"/>
    </row>
    <row r="496" ht="23.1" hidden="1" customHeight="1" spans="1:5">
      <c r="A496" s="65" t="s">
        <v>1039</v>
      </c>
      <c r="B496" s="65">
        <v>15</v>
      </c>
      <c r="C496" s="65"/>
      <c r="D496" s="65"/>
      <c r="E496" s="65"/>
    </row>
    <row r="497" ht="23.1" hidden="1" customHeight="1" spans="1:5">
      <c r="A497" s="65" t="s">
        <v>1040</v>
      </c>
      <c r="B497" s="65">
        <v>86</v>
      </c>
      <c r="C497" s="65"/>
      <c r="D497" s="65"/>
      <c r="E497" s="65"/>
    </row>
    <row r="498" ht="23.1" hidden="1" customHeight="1" spans="1:5">
      <c r="A498" s="65" t="s">
        <v>1041</v>
      </c>
      <c r="B498" s="65"/>
      <c r="C498" s="65">
        <v>10</v>
      </c>
      <c r="D498" s="65"/>
      <c r="E498" s="65"/>
    </row>
    <row r="499" ht="23.1" hidden="1" customHeight="1" spans="1:5">
      <c r="A499" s="65" t="s">
        <v>1042</v>
      </c>
      <c r="B499" s="65"/>
      <c r="C499" s="65"/>
      <c r="D499" s="65"/>
      <c r="E499" s="65"/>
    </row>
    <row r="500" ht="23.1" hidden="1" customHeight="1" spans="1:5">
      <c r="A500" s="65" t="s">
        <v>1043</v>
      </c>
      <c r="B500" s="65"/>
      <c r="C500" s="65"/>
      <c r="D500" s="65"/>
      <c r="E500" s="65"/>
    </row>
    <row r="501" ht="23.1" hidden="1" customHeight="1" spans="1:5">
      <c r="A501" s="65" t="s">
        <v>1044</v>
      </c>
      <c r="B501" s="65">
        <v>422</v>
      </c>
      <c r="C501" s="65">
        <v>346</v>
      </c>
      <c r="D501" s="65"/>
      <c r="E501" s="65"/>
    </row>
    <row r="502" ht="23.1" customHeight="1" spans="1:6">
      <c r="A502" s="65" t="s">
        <v>1045</v>
      </c>
      <c r="B502" s="65">
        <f>SUM(B503:B510)</f>
        <v>1199</v>
      </c>
      <c r="C502" s="65">
        <f>SUM(C503:C510)</f>
        <v>77</v>
      </c>
      <c r="D502" s="65"/>
      <c r="E502" s="65"/>
      <c r="F502" s="58">
        <v>1</v>
      </c>
    </row>
    <row r="503" ht="23.1" hidden="1" customHeight="1" spans="1:5">
      <c r="A503" s="65" t="s">
        <v>769</v>
      </c>
      <c r="B503" s="65"/>
      <c r="C503" s="65"/>
      <c r="D503" s="65"/>
      <c r="E503" s="65"/>
    </row>
    <row r="504" ht="23.1" hidden="1" customHeight="1" spans="1:5">
      <c r="A504" s="65" t="s">
        <v>1046</v>
      </c>
      <c r="B504" s="65"/>
      <c r="C504" s="65"/>
      <c r="D504" s="65"/>
      <c r="E504" s="65"/>
    </row>
    <row r="505" ht="23.1" hidden="1" customHeight="1" spans="1:5">
      <c r="A505" s="65" t="s">
        <v>771</v>
      </c>
      <c r="B505" s="65"/>
      <c r="C505" s="65"/>
      <c r="D505" s="65"/>
      <c r="E505" s="65"/>
    </row>
    <row r="506" ht="23.1" hidden="1" customHeight="1" spans="1:5">
      <c r="A506" s="65" t="s">
        <v>1047</v>
      </c>
      <c r="B506" s="65"/>
      <c r="C506" s="65"/>
      <c r="D506" s="65"/>
      <c r="E506" s="65"/>
    </row>
    <row r="507" ht="23.1" hidden="1" customHeight="1" spans="1:5">
      <c r="A507" s="65" t="s">
        <v>1048</v>
      </c>
      <c r="B507" s="65"/>
      <c r="C507" s="65"/>
      <c r="D507" s="65"/>
      <c r="E507" s="65"/>
    </row>
    <row r="508" ht="23.1" hidden="1" customHeight="1" spans="1:5">
      <c r="A508" s="65" t="s">
        <v>1049</v>
      </c>
      <c r="B508" s="65"/>
      <c r="C508" s="65"/>
      <c r="D508" s="65"/>
      <c r="E508" s="65"/>
    </row>
    <row r="509" ht="23.1" hidden="1" customHeight="1" spans="1:5">
      <c r="A509" s="65" t="s">
        <v>1050</v>
      </c>
      <c r="B509" s="65"/>
      <c r="C509" s="65"/>
      <c r="D509" s="65"/>
      <c r="E509" s="65"/>
    </row>
    <row r="510" ht="23.1" hidden="1" customHeight="1" spans="1:5">
      <c r="A510" s="65" t="s">
        <v>1051</v>
      </c>
      <c r="B510" s="65">
        <v>1199</v>
      </c>
      <c r="C510" s="65">
        <v>77</v>
      </c>
      <c r="D510" s="65"/>
      <c r="E510" s="65"/>
    </row>
    <row r="511" ht="23.1" customHeight="1" spans="1:6">
      <c r="A511" s="65" t="s">
        <v>1052</v>
      </c>
      <c r="B511" s="65">
        <f>SUM(B512:B517)</f>
        <v>54</v>
      </c>
      <c r="C511" s="65">
        <f>SUM(C512:C517)</f>
        <v>744</v>
      </c>
      <c r="D511" s="65"/>
      <c r="E511" s="65"/>
      <c r="F511" s="58">
        <v>1</v>
      </c>
    </row>
    <row r="512" ht="23.1" hidden="1" customHeight="1" spans="1:5">
      <c r="A512" s="65" t="s">
        <v>769</v>
      </c>
      <c r="B512" s="65"/>
      <c r="C512" s="65">
        <v>522</v>
      </c>
      <c r="D512" s="65"/>
      <c r="E512" s="65"/>
    </row>
    <row r="513" ht="23.1" hidden="1" customHeight="1" spans="1:5">
      <c r="A513" s="65" t="s">
        <v>770</v>
      </c>
      <c r="B513" s="65"/>
      <c r="C513" s="65"/>
      <c r="D513" s="65"/>
      <c r="E513" s="65"/>
    </row>
    <row r="514" ht="23.1" hidden="1" customHeight="1" spans="1:5">
      <c r="A514" s="65" t="s">
        <v>771</v>
      </c>
      <c r="B514" s="65"/>
      <c r="C514" s="65"/>
      <c r="D514" s="65"/>
      <c r="E514" s="65"/>
    </row>
    <row r="515" ht="23.1" hidden="1" customHeight="1" spans="1:5">
      <c r="A515" s="65" t="s">
        <v>1053</v>
      </c>
      <c r="B515" s="65">
        <v>20</v>
      </c>
      <c r="C515" s="65"/>
      <c r="D515" s="65"/>
      <c r="E515" s="65"/>
    </row>
    <row r="516" ht="23.1" hidden="1" customHeight="1" spans="1:5">
      <c r="A516" s="65" t="s">
        <v>1054</v>
      </c>
      <c r="B516" s="65">
        <v>34</v>
      </c>
      <c r="C516" s="65">
        <v>222</v>
      </c>
      <c r="D516" s="65"/>
      <c r="E516" s="65"/>
    </row>
    <row r="517" ht="23.1" hidden="1" customHeight="1" spans="1:5">
      <c r="A517" s="65" t="s">
        <v>1055</v>
      </c>
      <c r="B517" s="65"/>
      <c r="C517" s="65"/>
      <c r="D517" s="65"/>
      <c r="E517" s="65"/>
    </row>
    <row r="518" ht="23.1" customHeight="1" spans="1:6">
      <c r="A518" s="65" t="s">
        <v>1056</v>
      </c>
      <c r="B518" s="65">
        <f>SUM(B519:B521)</f>
        <v>28</v>
      </c>
      <c r="C518" s="65">
        <f>SUM(C519:C521)</f>
        <v>0</v>
      </c>
      <c r="D518" s="65"/>
      <c r="E518" s="65"/>
      <c r="F518" s="58">
        <v>1</v>
      </c>
    </row>
    <row r="519" ht="23.1" hidden="1" customHeight="1" spans="1:5">
      <c r="A519" s="65" t="s">
        <v>1057</v>
      </c>
      <c r="B519" s="65"/>
      <c r="C519" s="65"/>
      <c r="D519" s="65"/>
      <c r="E519" s="65"/>
    </row>
    <row r="520" ht="23.1" hidden="1" customHeight="1" spans="1:5">
      <c r="A520" s="65" t="s">
        <v>1058</v>
      </c>
      <c r="B520" s="65"/>
      <c r="C520" s="65"/>
      <c r="D520" s="65"/>
      <c r="E520" s="65"/>
    </row>
    <row r="521" ht="23.1" hidden="1" customHeight="1" spans="1:5">
      <c r="A521" s="65" t="s">
        <v>1059</v>
      </c>
      <c r="B521" s="65">
        <v>28</v>
      </c>
      <c r="C521" s="65"/>
      <c r="D521" s="65"/>
      <c r="E521" s="65"/>
    </row>
    <row r="522" ht="23.1" customHeight="1" spans="1:6">
      <c r="A522" s="65" t="s">
        <v>255</v>
      </c>
      <c r="B522" s="65">
        <f>SUM(B523,B537,B545,B547,B556,B560,B570,B578,B585,B592,B601,B606,B609,B612,B615,B618,B621,B625,B630,B638)</f>
        <v>49504</v>
      </c>
      <c r="C522" s="65">
        <f>SUM(C523,C537,C545,C547,C556,C560,C570,C578,C585,C592,C601,C606,C609,C612,C615,C618,C621,C625,C630,C638)</f>
        <v>41259</v>
      </c>
      <c r="D522" s="65"/>
      <c r="E522" s="65"/>
      <c r="F522" s="58">
        <v>1</v>
      </c>
    </row>
    <row r="523" ht="23.1" customHeight="1" spans="1:6">
      <c r="A523" s="65" t="s">
        <v>257</v>
      </c>
      <c r="B523" s="65">
        <f>SUM(B524:B536)</f>
        <v>1187</v>
      </c>
      <c r="C523" s="65">
        <f>SUM(C524:C536)</f>
        <v>1297</v>
      </c>
      <c r="D523" s="65"/>
      <c r="E523" s="65"/>
      <c r="F523" s="58">
        <v>1</v>
      </c>
    </row>
    <row r="524" ht="23.1" hidden="1" customHeight="1" spans="1:5">
      <c r="A524" s="65" t="s">
        <v>769</v>
      </c>
      <c r="B524" s="65"/>
      <c r="C524" s="65"/>
      <c r="D524" s="65"/>
      <c r="E524" s="65"/>
    </row>
    <row r="525" ht="23.1" hidden="1" customHeight="1" spans="1:5">
      <c r="A525" s="65" t="s">
        <v>770</v>
      </c>
      <c r="B525" s="65"/>
      <c r="C525" s="65"/>
      <c r="D525" s="65"/>
      <c r="E525" s="65"/>
    </row>
    <row r="526" ht="23.1" hidden="1" customHeight="1" spans="1:5">
      <c r="A526" s="65" t="s">
        <v>771</v>
      </c>
      <c r="B526" s="65"/>
      <c r="C526" s="65"/>
      <c r="D526" s="65"/>
      <c r="E526" s="65"/>
    </row>
    <row r="527" ht="23.1" hidden="1" customHeight="1" spans="1:5">
      <c r="A527" s="65" t="s">
        <v>1060</v>
      </c>
      <c r="B527" s="65"/>
      <c r="C527" s="65"/>
      <c r="D527" s="65"/>
      <c r="E527" s="65"/>
    </row>
    <row r="528" ht="23.1" hidden="1" customHeight="1" spans="1:5">
      <c r="A528" s="65" t="s">
        <v>1061</v>
      </c>
      <c r="B528" s="65">
        <v>5</v>
      </c>
      <c r="C528" s="65">
        <v>5</v>
      </c>
      <c r="D528" s="65"/>
      <c r="E528" s="65"/>
    </row>
    <row r="529" ht="23.1" hidden="1" customHeight="1" spans="1:5">
      <c r="A529" s="65" t="s">
        <v>1062</v>
      </c>
      <c r="B529" s="65"/>
      <c r="C529" s="65"/>
      <c r="D529" s="65"/>
      <c r="E529" s="65"/>
    </row>
    <row r="530" ht="23.1" hidden="1" customHeight="1" spans="1:5">
      <c r="A530" s="65" t="s">
        <v>1063</v>
      </c>
      <c r="B530" s="65"/>
      <c r="C530" s="65"/>
      <c r="D530" s="65"/>
      <c r="E530" s="65"/>
    </row>
    <row r="531" ht="23.1" hidden="1" customHeight="1" spans="1:5">
      <c r="A531" s="65" t="s">
        <v>806</v>
      </c>
      <c r="B531" s="65"/>
      <c r="C531" s="65"/>
      <c r="D531" s="65"/>
      <c r="E531" s="65"/>
    </row>
    <row r="532" ht="23.1" hidden="1" customHeight="1" spans="1:5">
      <c r="A532" s="65" t="s">
        <v>1064</v>
      </c>
      <c r="B532" s="65">
        <v>1107</v>
      </c>
      <c r="C532" s="65">
        <v>1288</v>
      </c>
      <c r="D532" s="65"/>
      <c r="E532" s="65"/>
    </row>
    <row r="533" ht="23.1" hidden="1" customHeight="1" spans="1:5">
      <c r="A533" s="65" t="s">
        <v>1065</v>
      </c>
      <c r="B533" s="65"/>
      <c r="C533" s="65"/>
      <c r="D533" s="65"/>
      <c r="E533" s="65"/>
    </row>
    <row r="534" ht="23.1" hidden="1" customHeight="1" spans="1:5">
      <c r="A534" s="65" t="s">
        <v>1066</v>
      </c>
      <c r="B534" s="65"/>
      <c r="C534" s="65"/>
      <c r="D534" s="65"/>
      <c r="E534" s="65"/>
    </row>
    <row r="535" ht="23.1" hidden="1" customHeight="1" spans="1:5">
      <c r="A535" s="65" t="s">
        <v>1067</v>
      </c>
      <c r="B535" s="65"/>
      <c r="C535" s="65"/>
      <c r="D535" s="65"/>
      <c r="E535" s="65"/>
    </row>
    <row r="536" ht="23.1" hidden="1" customHeight="1" spans="1:5">
      <c r="A536" s="65" t="s">
        <v>1068</v>
      </c>
      <c r="B536" s="65">
        <v>75</v>
      </c>
      <c r="C536" s="65">
        <v>4</v>
      </c>
      <c r="D536" s="65"/>
      <c r="E536" s="65"/>
    </row>
    <row r="537" ht="23.1" customHeight="1" spans="1:6">
      <c r="A537" s="65" t="s">
        <v>259</v>
      </c>
      <c r="B537" s="65">
        <f>SUM(B538:B544)</f>
        <v>1296</v>
      </c>
      <c r="C537" s="65">
        <f>SUM(C538:C544)</f>
        <v>4610</v>
      </c>
      <c r="D537" s="65"/>
      <c r="E537" s="65"/>
      <c r="F537" s="58">
        <v>1</v>
      </c>
    </row>
    <row r="538" ht="23.1" hidden="1" customHeight="1" spans="1:5">
      <c r="A538" s="65" t="s">
        <v>769</v>
      </c>
      <c r="B538" s="65">
        <v>410</v>
      </c>
      <c r="C538" s="65">
        <v>339</v>
      </c>
      <c r="D538" s="65"/>
      <c r="E538" s="65"/>
    </row>
    <row r="539" ht="23.1" hidden="1" customHeight="1" spans="1:5">
      <c r="A539" s="65" t="s">
        <v>770</v>
      </c>
      <c r="B539" s="65">
        <v>50</v>
      </c>
      <c r="C539" s="65">
        <v>130</v>
      </c>
      <c r="D539" s="65"/>
      <c r="E539" s="65"/>
    </row>
    <row r="540" ht="23.1" hidden="1" customHeight="1" spans="1:5">
      <c r="A540" s="65" t="s">
        <v>771</v>
      </c>
      <c r="B540" s="65"/>
      <c r="C540" s="65"/>
      <c r="D540" s="65"/>
      <c r="E540" s="65"/>
    </row>
    <row r="541" ht="23.1" hidden="1" customHeight="1" spans="1:5">
      <c r="A541" s="65" t="s">
        <v>1069</v>
      </c>
      <c r="B541" s="65"/>
      <c r="C541" s="65"/>
      <c r="D541" s="65"/>
      <c r="E541" s="65"/>
    </row>
    <row r="542" ht="23.1" hidden="1" customHeight="1" spans="1:5">
      <c r="A542" s="65" t="s">
        <v>1070</v>
      </c>
      <c r="B542" s="65">
        <v>28</v>
      </c>
      <c r="C542" s="65"/>
      <c r="D542" s="65"/>
      <c r="E542" s="65"/>
    </row>
    <row r="543" ht="23.1" hidden="1" customHeight="1" spans="1:5">
      <c r="A543" s="65" t="s">
        <v>1071</v>
      </c>
      <c r="B543" s="65">
        <v>783</v>
      </c>
      <c r="C543" s="65">
        <v>4125</v>
      </c>
      <c r="D543" s="65"/>
      <c r="E543" s="65"/>
    </row>
    <row r="544" ht="23.1" hidden="1" customHeight="1" spans="1:5">
      <c r="A544" s="65" t="s">
        <v>1072</v>
      </c>
      <c r="B544" s="65">
        <v>25</v>
      </c>
      <c r="C544" s="65">
        <v>16</v>
      </c>
      <c r="D544" s="65"/>
      <c r="E544" s="65"/>
    </row>
    <row r="545" ht="23.1" customHeight="1" spans="1:6">
      <c r="A545" s="65" t="s">
        <v>263</v>
      </c>
      <c r="B545" s="65">
        <f>SUM(B546)</f>
        <v>0</v>
      </c>
      <c r="C545" s="65">
        <f>SUM(C546)</f>
        <v>0</v>
      </c>
      <c r="D545" s="65"/>
      <c r="E545" s="65"/>
      <c r="F545" s="58">
        <v>1</v>
      </c>
    </row>
    <row r="546" ht="23.1" hidden="1" customHeight="1" spans="1:5">
      <c r="A546" s="65" t="s">
        <v>1073</v>
      </c>
      <c r="B546" s="65"/>
      <c r="C546" s="65"/>
      <c r="D546" s="65"/>
      <c r="E546" s="65"/>
    </row>
    <row r="547" ht="23.1" customHeight="1" spans="1:6">
      <c r="A547" s="65" t="s">
        <v>265</v>
      </c>
      <c r="B547" s="65">
        <v>15306</v>
      </c>
      <c r="C547" s="65">
        <f>SUM(C548:C555)</f>
        <v>15356</v>
      </c>
      <c r="D547" s="65"/>
      <c r="E547" s="65"/>
      <c r="F547" s="58">
        <v>1</v>
      </c>
    </row>
    <row r="548" ht="23.1" hidden="1" customHeight="1" spans="1:5">
      <c r="A548" s="65" t="s">
        <v>1074</v>
      </c>
      <c r="B548" s="65"/>
      <c r="C548" s="65"/>
      <c r="D548" s="65"/>
      <c r="E548" s="65"/>
    </row>
    <row r="549" ht="23.1" hidden="1" customHeight="1" spans="1:5">
      <c r="A549" s="65" t="s">
        <v>1075</v>
      </c>
      <c r="B549" s="65"/>
      <c r="C549" s="65"/>
      <c r="D549" s="65"/>
      <c r="E549" s="65"/>
    </row>
    <row r="550" ht="23.1" hidden="1" customHeight="1" spans="1:5">
      <c r="A550" s="65" t="s">
        <v>1076</v>
      </c>
      <c r="B550" s="65"/>
      <c r="C550" s="65"/>
      <c r="D550" s="65"/>
      <c r="E550" s="65"/>
    </row>
    <row r="551" ht="23.1" hidden="1" customHeight="1" spans="1:5">
      <c r="A551" s="65" t="s">
        <v>1077</v>
      </c>
      <c r="B551" s="65">
        <v>702</v>
      </c>
      <c r="C551" s="65">
        <v>509</v>
      </c>
      <c r="D551" s="65"/>
      <c r="E551" s="65"/>
    </row>
    <row r="552" ht="23.1" hidden="1" customHeight="1" spans="1:5">
      <c r="A552" s="65" t="s">
        <v>1078</v>
      </c>
      <c r="B552" s="65">
        <v>8848</v>
      </c>
      <c r="C552" s="65">
        <v>9563</v>
      </c>
      <c r="D552" s="65"/>
      <c r="E552" s="65"/>
    </row>
    <row r="553" ht="23.1" hidden="1" customHeight="1" spans="1:5">
      <c r="A553" s="65" t="s">
        <v>1079</v>
      </c>
      <c r="B553" s="65">
        <v>3548</v>
      </c>
      <c r="C553" s="65">
        <v>3706</v>
      </c>
      <c r="D553" s="65"/>
      <c r="E553" s="65"/>
    </row>
    <row r="554" ht="23.1" hidden="1" customHeight="1" spans="1:5">
      <c r="A554" s="65" t="s">
        <v>1080</v>
      </c>
      <c r="B554" s="65"/>
      <c r="C554" s="65"/>
      <c r="D554" s="65"/>
      <c r="E554" s="65"/>
    </row>
    <row r="555" ht="23.1" hidden="1" customHeight="1" spans="1:5">
      <c r="A555" s="65" t="s">
        <v>1081</v>
      </c>
      <c r="B555" s="65">
        <v>2085</v>
      </c>
      <c r="C555" s="65">
        <v>1578</v>
      </c>
      <c r="D555" s="65"/>
      <c r="E555" s="65"/>
    </row>
    <row r="556" ht="23.1" customHeight="1" spans="1:6">
      <c r="A556" s="65" t="s">
        <v>267</v>
      </c>
      <c r="B556" s="65">
        <f>SUM(B557:B559)</f>
        <v>0</v>
      </c>
      <c r="C556" s="65">
        <f>SUM(C557:C559)</f>
        <v>0</v>
      </c>
      <c r="D556" s="65"/>
      <c r="E556" s="65"/>
      <c r="F556" s="58">
        <v>1</v>
      </c>
    </row>
    <row r="557" ht="23.1" hidden="1" customHeight="1" spans="1:5">
      <c r="A557" s="65" t="s">
        <v>1082</v>
      </c>
      <c r="B557" s="65"/>
      <c r="C557" s="65"/>
      <c r="D557" s="65"/>
      <c r="E557" s="65"/>
    </row>
    <row r="558" ht="23.1" hidden="1" customHeight="1" spans="1:5">
      <c r="A558" s="65" t="s">
        <v>1083</v>
      </c>
      <c r="B558" s="65"/>
      <c r="C558" s="65"/>
      <c r="D558" s="65"/>
      <c r="E558" s="65"/>
    </row>
    <row r="559" ht="23.1" hidden="1" customHeight="1" spans="1:5">
      <c r="A559" s="65" t="s">
        <v>1084</v>
      </c>
      <c r="B559" s="65"/>
      <c r="C559" s="65"/>
      <c r="D559" s="65"/>
      <c r="E559" s="65"/>
    </row>
    <row r="560" ht="23.1" customHeight="1" spans="1:6">
      <c r="A560" s="65" t="s">
        <v>269</v>
      </c>
      <c r="B560" s="65">
        <f>SUM(B561:B569)</f>
        <v>5698</v>
      </c>
      <c r="C560" s="65">
        <f>SUM(C561:C569)</f>
        <v>1555</v>
      </c>
      <c r="D560" s="65"/>
      <c r="E560" s="65"/>
      <c r="F560" s="58">
        <v>1</v>
      </c>
    </row>
    <row r="561" ht="23.1" hidden="1" customHeight="1" spans="1:5">
      <c r="A561" s="65" t="s">
        <v>1085</v>
      </c>
      <c r="B561" s="65">
        <v>2026</v>
      </c>
      <c r="C561" s="65"/>
      <c r="D561" s="65"/>
      <c r="E561" s="65"/>
    </row>
    <row r="562" ht="23.1" hidden="1" customHeight="1" spans="1:5">
      <c r="A562" s="65" t="s">
        <v>1086</v>
      </c>
      <c r="B562" s="65">
        <v>92</v>
      </c>
      <c r="C562" s="65"/>
      <c r="D562" s="65"/>
      <c r="E562" s="65"/>
    </row>
    <row r="563" ht="23.1" hidden="1" customHeight="1" spans="1:5">
      <c r="A563" s="65" t="s">
        <v>1087</v>
      </c>
      <c r="B563" s="65"/>
      <c r="C563" s="65"/>
      <c r="D563" s="65"/>
      <c r="E563" s="65"/>
    </row>
    <row r="564" ht="23.1" hidden="1" customHeight="1" spans="1:5">
      <c r="A564" s="65" t="s">
        <v>1088</v>
      </c>
      <c r="B564" s="65">
        <v>1069</v>
      </c>
      <c r="C564" s="65"/>
      <c r="D564" s="65"/>
      <c r="E564" s="65"/>
    </row>
    <row r="565" ht="23.1" hidden="1" customHeight="1" spans="1:5">
      <c r="A565" s="65" t="s">
        <v>1089</v>
      </c>
      <c r="B565" s="65"/>
      <c r="C565" s="65"/>
      <c r="D565" s="65"/>
      <c r="E565" s="65"/>
    </row>
    <row r="566" ht="23.1" hidden="1" customHeight="1" spans="1:5">
      <c r="A566" s="65" t="s">
        <v>1090</v>
      </c>
      <c r="B566" s="65"/>
      <c r="C566" s="65"/>
      <c r="D566" s="65"/>
      <c r="E566" s="65"/>
    </row>
    <row r="567" ht="23.1" hidden="1" customHeight="1" spans="1:5">
      <c r="A567" s="65" t="s">
        <v>1091</v>
      </c>
      <c r="B567" s="65"/>
      <c r="C567" s="65"/>
      <c r="D567" s="65"/>
      <c r="E567" s="65"/>
    </row>
    <row r="568" ht="23.1" hidden="1" customHeight="1" spans="1:5">
      <c r="A568" s="65" t="s">
        <v>1092</v>
      </c>
      <c r="B568" s="65"/>
      <c r="C568" s="65"/>
      <c r="D568" s="65"/>
      <c r="E568" s="65"/>
    </row>
    <row r="569" ht="23.1" hidden="1" customHeight="1" spans="1:5">
      <c r="A569" s="65" t="s">
        <v>1093</v>
      </c>
      <c r="B569" s="65">
        <v>2511</v>
      </c>
      <c r="C569" s="65">
        <v>1555</v>
      </c>
      <c r="D569" s="65"/>
      <c r="E569" s="65"/>
    </row>
    <row r="570" ht="23.1" customHeight="1" spans="1:6">
      <c r="A570" s="65" t="s">
        <v>271</v>
      </c>
      <c r="B570" s="65">
        <f>SUM(B571:B577)</f>
        <v>707</v>
      </c>
      <c r="C570" s="65">
        <f>SUM(C571:C577)</f>
        <v>442</v>
      </c>
      <c r="D570" s="65"/>
      <c r="E570" s="65"/>
      <c r="F570" s="58">
        <v>1</v>
      </c>
    </row>
    <row r="571" ht="23.1" hidden="1" customHeight="1" spans="1:5">
      <c r="A571" s="65" t="s">
        <v>1094</v>
      </c>
      <c r="B571" s="65"/>
      <c r="C571" s="65"/>
      <c r="D571" s="65"/>
      <c r="E571" s="65"/>
    </row>
    <row r="572" ht="23.1" hidden="1" customHeight="1" spans="1:5">
      <c r="A572" s="65" t="s">
        <v>1095</v>
      </c>
      <c r="B572" s="65">
        <v>275</v>
      </c>
      <c r="C572" s="65">
        <v>2</v>
      </c>
      <c r="D572" s="65"/>
      <c r="E572" s="65"/>
    </row>
    <row r="573" ht="23.1" hidden="1" customHeight="1" spans="1:5">
      <c r="A573" s="65" t="s">
        <v>1096</v>
      </c>
      <c r="B573" s="65"/>
      <c r="C573" s="65"/>
      <c r="D573" s="65"/>
      <c r="E573" s="65"/>
    </row>
    <row r="574" ht="23.1" hidden="1" customHeight="1" spans="1:5">
      <c r="A574" s="65" t="s">
        <v>1097</v>
      </c>
      <c r="B574" s="65">
        <v>271</v>
      </c>
      <c r="C574" s="65"/>
      <c r="D574" s="65"/>
      <c r="E574" s="65"/>
    </row>
    <row r="575" ht="23.1" hidden="1" customHeight="1" spans="1:5">
      <c r="A575" s="65" t="s">
        <v>1098</v>
      </c>
      <c r="B575" s="65">
        <v>161</v>
      </c>
      <c r="C575" s="65">
        <v>193</v>
      </c>
      <c r="D575" s="65"/>
      <c r="E575" s="65"/>
    </row>
    <row r="576" ht="23.1" hidden="1" customHeight="1" spans="1:5">
      <c r="A576" s="65" t="s">
        <v>1099</v>
      </c>
      <c r="B576" s="65"/>
      <c r="C576" s="65"/>
      <c r="D576" s="65"/>
      <c r="E576" s="65"/>
    </row>
    <row r="577" ht="23.1" hidden="1" customHeight="1" spans="1:5">
      <c r="A577" s="65" t="s">
        <v>1100</v>
      </c>
      <c r="B577" s="65"/>
      <c r="C577" s="65">
        <v>247</v>
      </c>
      <c r="D577" s="65"/>
      <c r="E577" s="65"/>
    </row>
    <row r="578" ht="23.1" customHeight="1" spans="1:6">
      <c r="A578" s="65" t="s">
        <v>273</v>
      </c>
      <c r="B578" s="65">
        <f>SUM(B579:B584)</f>
        <v>314</v>
      </c>
      <c r="C578" s="65">
        <f>SUM(C579:C584)</f>
        <v>179</v>
      </c>
      <c r="D578" s="65"/>
      <c r="E578" s="65"/>
      <c r="F578" s="58">
        <v>1</v>
      </c>
    </row>
    <row r="579" ht="23.1" hidden="1" customHeight="1" spans="1:5">
      <c r="A579" s="65" t="s">
        <v>1101</v>
      </c>
      <c r="B579" s="65">
        <v>288</v>
      </c>
      <c r="C579" s="65">
        <v>179</v>
      </c>
      <c r="D579" s="65"/>
      <c r="E579" s="65"/>
    </row>
    <row r="580" ht="23.1" hidden="1" customHeight="1" spans="1:5">
      <c r="A580" s="65" t="s">
        <v>1102</v>
      </c>
      <c r="B580" s="65"/>
      <c r="C580" s="65"/>
      <c r="D580" s="65"/>
      <c r="E580" s="65"/>
    </row>
    <row r="581" ht="23.1" hidden="1" customHeight="1" spans="1:5">
      <c r="A581" s="65" t="s">
        <v>1103</v>
      </c>
      <c r="B581" s="65"/>
      <c r="C581" s="65"/>
      <c r="D581" s="65"/>
      <c r="E581" s="65"/>
    </row>
    <row r="582" ht="23.1" hidden="1" customHeight="1" spans="1:5">
      <c r="A582" s="65" t="s">
        <v>1104</v>
      </c>
      <c r="B582" s="65">
        <v>26</v>
      </c>
      <c r="C582" s="65"/>
      <c r="D582" s="65"/>
      <c r="E582" s="65"/>
    </row>
    <row r="583" ht="23.1" hidden="1" customHeight="1" spans="1:5">
      <c r="A583" s="65" t="s">
        <v>1105</v>
      </c>
      <c r="B583" s="65"/>
      <c r="C583" s="65"/>
      <c r="D583" s="65"/>
      <c r="E583" s="65"/>
    </row>
    <row r="584" ht="23.1" hidden="1" customHeight="1" spans="1:5">
      <c r="A584" s="65" t="s">
        <v>1106</v>
      </c>
      <c r="B584" s="65"/>
      <c r="C584" s="65"/>
      <c r="D584" s="65"/>
      <c r="E584" s="65"/>
    </row>
    <row r="585" ht="23.1" customHeight="1" spans="1:6">
      <c r="A585" s="65" t="s">
        <v>275</v>
      </c>
      <c r="B585" s="65">
        <f>SUM(B586:B591)</f>
        <v>1314</v>
      </c>
      <c r="C585" s="65">
        <f>SUM(C586:C591)</f>
        <v>488</v>
      </c>
      <c r="D585" s="65"/>
      <c r="E585" s="65"/>
      <c r="F585" s="58">
        <v>1</v>
      </c>
    </row>
    <row r="586" ht="23.1" hidden="1" customHeight="1" spans="1:5">
      <c r="A586" s="65" t="s">
        <v>1107</v>
      </c>
      <c r="B586" s="65">
        <v>394</v>
      </c>
      <c r="C586" s="65"/>
      <c r="D586" s="65"/>
      <c r="E586" s="65"/>
    </row>
    <row r="587" ht="23.1" hidden="1" customHeight="1" spans="1:5">
      <c r="A587" s="65" t="s">
        <v>1108</v>
      </c>
      <c r="B587" s="65">
        <v>920</v>
      </c>
      <c r="C587" s="65">
        <v>488</v>
      </c>
      <c r="D587" s="65"/>
      <c r="E587" s="65"/>
    </row>
    <row r="588" ht="23.1" hidden="1" customHeight="1" spans="1:5">
      <c r="A588" s="65" t="s">
        <v>1109</v>
      </c>
      <c r="B588" s="65"/>
      <c r="C588" s="65"/>
      <c r="D588" s="65"/>
      <c r="E588" s="65"/>
    </row>
    <row r="589" ht="23.1" hidden="1" customHeight="1" spans="1:5">
      <c r="A589" s="65" t="s">
        <v>1110</v>
      </c>
      <c r="B589" s="65"/>
      <c r="C589" s="65"/>
      <c r="D589" s="65"/>
      <c r="E589" s="65"/>
    </row>
    <row r="590" ht="23.1" hidden="1" customHeight="1" spans="1:5">
      <c r="A590" s="65" t="s">
        <v>1111</v>
      </c>
      <c r="B590" s="65"/>
      <c r="C590" s="65"/>
      <c r="D590" s="65"/>
      <c r="E590" s="65"/>
    </row>
    <row r="591" ht="23.1" hidden="1" customHeight="1" spans="1:5">
      <c r="A591" s="65" t="s">
        <v>1112</v>
      </c>
      <c r="B591" s="65"/>
      <c r="C591" s="65"/>
      <c r="D591" s="65"/>
      <c r="E591" s="65"/>
    </row>
    <row r="592" ht="23.1" customHeight="1" spans="1:6">
      <c r="A592" s="65" t="s">
        <v>277</v>
      </c>
      <c r="B592" s="65">
        <f>SUM(B593:B600)</f>
        <v>1617</v>
      </c>
      <c r="C592" s="65">
        <f>SUM(C593:C600)</f>
        <v>1322</v>
      </c>
      <c r="D592" s="65"/>
      <c r="E592" s="65"/>
      <c r="F592" s="58">
        <v>1</v>
      </c>
    </row>
    <row r="593" ht="23.1" hidden="1" customHeight="1" spans="1:5">
      <c r="A593" s="65" t="s">
        <v>769</v>
      </c>
      <c r="B593" s="65">
        <v>50</v>
      </c>
      <c r="C593" s="65">
        <v>52</v>
      </c>
      <c r="D593" s="65"/>
      <c r="E593" s="65"/>
    </row>
    <row r="594" ht="23.1" hidden="1" customHeight="1" spans="1:5">
      <c r="A594" s="65" t="s">
        <v>770</v>
      </c>
      <c r="B594" s="65">
        <v>60</v>
      </c>
      <c r="C594" s="65"/>
      <c r="D594" s="65"/>
      <c r="E594" s="65"/>
    </row>
    <row r="595" ht="23.1" hidden="1" customHeight="1" spans="1:5">
      <c r="A595" s="65" t="s">
        <v>771</v>
      </c>
      <c r="B595" s="65"/>
      <c r="C595" s="65"/>
      <c r="D595" s="65"/>
      <c r="E595" s="65"/>
    </row>
    <row r="596" ht="23.1" hidden="1" customHeight="1" spans="1:5">
      <c r="A596" s="65" t="s">
        <v>1113</v>
      </c>
      <c r="B596" s="65">
        <v>31</v>
      </c>
      <c r="C596" s="65">
        <v>22</v>
      </c>
      <c r="D596" s="65"/>
      <c r="E596" s="65"/>
    </row>
    <row r="597" ht="23.1" hidden="1" customHeight="1" spans="1:5">
      <c r="A597" s="65" t="s">
        <v>1114</v>
      </c>
      <c r="B597" s="65">
        <v>29</v>
      </c>
      <c r="C597" s="65">
        <v>27</v>
      </c>
      <c r="D597" s="65"/>
      <c r="E597" s="65"/>
    </row>
    <row r="598" ht="23.1" hidden="1" customHeight="1" spans="1:5">
      <c r="A598" s="65" t="s">
        <v>1115</v>
      </c>
      <c r="B598" s="65"/>
      <c r="C598" s="65"/>
      <c r="D598" s="65"/>
      <c r="E598" s="65"/>
    </row>
    <row r="599" ht="23.1" hidden="1" customHeight="1" spans="1:5">
      <c r="A599" s="65" t="s">
        <v>1116</v>
      </c>
      <c r="B599" s="65">
        <v>1335</v>
      </c>
      <c r="C599" s="65">
        <v>1120</v>
      </c>
      <c r="D599" s="65"/>
      <c r="E599" s="65"/>
    </row>
    <row r="600" ht="23.1" hidden="1" customHeight="1" spans="1:5">
      <c r="A600" s="65" t="s">
        <v>1117</v>
      </c>
      <c r="B600" s="65">
        <v>112</v>
      </c>
      <c r="C600" s="65">
        <v>101</v>
      </c>
      <c r="D600" s="65"/>
      <c r="E600" s="65"/>
    </row>
    <row r="601" ht="23.1" customHeight="1" spans="1:6">
      <c r="A601" s="65" t="s">
        <v>281</v>
      </c>
      <c r="B601" s="65">
        <f>SUM(B603:B605)</f>
        <v>0</v>
      </c>
      <c r="C601" s="65">
        <f>SUM(C603:C605)</f>
        <v>0</v>
      </c>
      <c r="D601" s="65"/>
      <c r="E601" s="65"/>
      <c r="F601" s="58">
        <v>1</v>
      </c>
    </row>
    <row r="602" ht="23.1" hidden="1" customHeight="1" spans="1:5">
      <c r="A602" s="65" t="s">
        <v>769</v>
      </c>
      <c r="B602" s="65"/>
      <c r="C602" s="65"/>
      <c r="D602" s="65"/>
      <c r="E602" s="65"/>
    </row>
    <row r="603" ht="23.1" hidden="1" customHeight="1" spans="1:5">
      <c r="A603" s="65" t="s">
        <v>770</v>
      </c>
      <c r="B603" s="65"/>
      <c r="C603" s="65"/>
      <c r="D603" s="65"/>
      <c r="E603" s="65"/>
    </row>
    <row r="604" ht="23.1" hidden="1" customHeight="1" spans="1:5">
      <c r="A604" s="65" t="s">
        <v>771</v>
      </c>
      <c r="B604" s="65"/>
      <c r="C604" s="65"/>
      <c r="D604" s="65"/>
      <c r="E604" s="65"/>
    </row>
    <row r="605" ht="23.1" hidden="1" customHeight="1" spans="1:5">
      <c r="A605" s="65" t="s">
        <v>1118</v>
      </c>
      <c r="B605" s="65"/>
      <c r="C605" s="65"/>
      <c r="D605" s="65"/>
      <c r="E605" s="65"/>
    </row>
    <row r="606" ht="23.1" customHeight="1" spans="1:6">
      <c r="A606" s="65" t="s">
        <v>283</v>
      </c>
      <c r="B606" s="65">
        <f>SUM(B607:B608)</f>
        <v>10110</v>
      </c>
      <c r="C606" s="65">
        <f>SUM(C607:C608)</f>
        <v>300</v>
      </c>
      <c r="D606" s="65"/>
      <c r="E606" s="65"/>
      <c r="F606" s="58">
        <v>1</v>
      </c>
    </row>
    <row r="607" ht="23.1" hidden="1" customHeight="1" spans="1:5">
      <c r="A607" s="65" t="s">
        <v>1119</v>
      </c>
      <c r="B607" s="65">
        <v>1394</v>
      </c>
      <c r="C607" s="65">
        <v>100</v>
      </c>
      <c r="D607" s="65"/>
      <c r="E607" s="65"/>
    </row>
    <row r="608" ht="23.1" hidden="1" customHeight="1" spans="1:5">
      <c r="A608" s="65" t="s">
        <v>1120</v>
      </c>
      <c r="B608" s="65">
        <v>8716</v>
      </c>
      <c r="C608" s="65">
        <v>200</v>
      </c>
      <c r="D608" s="65"/>
      <c r="E608" s="65"/>
    </row>
    <row r="609" ht="23.1" customHeight="1" spans="1:6">
      <c r="A609" s="65" t="s">
        <v>285</v>
      </c>
      <c r="B609" s="65">
        <f>SUM(B610:B611)</f>
        <v>2358</v>
      </c>
      <c r="C609" s="65">
        <f>SUM(C610:C611)</f>
        <v>9440</v>
      </c>
      <c r="D609" s="65"/>
      <c r="E609" s="65"/>
      <c r="F609" s="58">
        <v>1</v>
      </c>
    </row>
    <row r="610" ht="23.1" hidden="1" customHeight="1" spans="1:5">
      <c r="A610" s="65" t="s">
        <v>1121</v>
      </c>
      <c r="B610" s="65">
        <v>2141</v>
      </c>
      <c r="C610" s="65">
        <v>9440</v>
      </c>
      <c r="D610" s="65"/>
      <c r="E610" s="65"/>
    </row>
    <row r="611" ht="23.1" hidden="1" customHeight="1" spans="1:5">
      <c r="A611" s="65" t="s">
        <v>1122</v>
      </c>
      <c r="B611" s="65">
        <v>217</v>
      </c>
      <c r="C611" s="65"/>
      <c r="D611" s="65"/>
      <c r="E611" s="65"/>
    </row>
    <row r="612" ht="23.1" customHeight="1" spans="1:6">
      <c r="A612" s="65" t="s">
        <v>1123</v>
      </c>
      <c r="B612" s="65">
        <f>SUM(B613:B614)</f>
        <v>760</v>
      </c>
      <c r="C612" s="65">
        <f>SUM(C613:C614)</f>
        <v>0</v>
      </c>
      <c r="D612" s="65"/>
      <c r="E612" s="65"/>
      <c r="F612" s="58">
        <v>1</v>
      </c>
    </row>
    <row r="613" ht="23.1" hidden="1" customHeight="1" spans="1:5">
      <c r="A613" s="65" t="s">
        <v>1124</v>
      </c>
      <c r="B613" s="65">
        <v>208</v>
      </c>
      <c r="C613" s="65"/>
      <c r="D613" s="65"/>
      <c r="E613" s="65"/>
    </row>
    <row r="614" ht="23.1" hidden="1" customHeight="1" spans="1:5">
      <c r="A614" s="65" t="s">
        <v>1125</v>
      </c>
      <c r="B614" s="65">
        <v>552</v>
      </c>
      <c r="C614" s="65"/>
      <c r="D614" s="65"/>
      <c r="E614" s="65"/>
    </row>
    <row r="615" ht="23.1" customHeight="1" spans="1:6">
      <c r="A615" s="65" t="s">
        <v>289</v>
      </c>
      <c r="B615" s="65">
        <f>SUM(B616:B617)</f>
        <v>0</v>
      </c>
      <c r="C615" s="65">
        <f>SUM(C616:C617)</f>
        <v>0</v>
      </c>
      <c r="D615" s="65"/>
      <c r="E615" s="65"/>
      <c r="F615" s="58">
        <v>1</v>
      </c>
    </row>
    <row r="616" ht="23.1" hidden="1" customHeight="1" spans="1:5">
      <c r="A616" s="65" t="s">
        <v>1126</v>
      </c>
      <c r="B616" s="65"/>
      <c r="C616" s="65"/>
      <c r="D616" s="65"/>
      <c r="E616" s="65"/>
    </row>
    <row r="617" ht="23.1" hidden="1" customHeight="1" spans="1:5">
      <c r="A617" s="65" t="s">
        <v>1127</v>
      </c>
      <c r="B617" s="65"/>
      <c r="C617" s="65"/>
      <c r="D617" s="65"/>
      <c r="E617" s="65"/>
    </row>
    <row r="618" ht="23.1" customHeight="1" spans="1:6">
      <c r="A618" s="65" t="s">
        <v>291</v>
      </c>
      <c r="B618" s="65">
        <f>SUM(B619:B620)</f>
        <v>0</v>
      </c>
      <c r="C618" s="65">
        <f>SUM(C619:C620)</f>
        <v>0</v>
      </c>
      <c r="D618" s="65"/>
      <c r="E618" s="65"/>
      <c r="F618" s="58">
        <v>1</v>
      </c>
    </row>
    <row r="619" ht="23.1" hidden="1" customHeight="1" spans="1:5">
      <c r="A619" s="65" t="s">
        <v>1128</v>
      </c>
      <c r="B619" s="65"/>
      <c r="C619" s="65"/>
      <c r="D619" s="65"/>
      <c r="E619" s="65"/>
    </row>
    <row r="620" ht="23.1" hidden="1" customHeight="1" spans="1:5">
      <c r="A620" s="65" t="s">
        <v>1129</v>
      </c>
      <c r="B620" s="65"/>
      <c r="C620" s="65"/>
      <c r="D620" s="65"/>
      <c r="E620" s="65"/>
    </row>
    <row r="621" ht="23.1" customHeight="1" spans="1:6">
      <c r="A621" s="65" t="s">
        <v>292</v>
      </c>
      <c r="B621" s="65">
        <f>SUM(B622:B624)</f>
        <v>7978</v>
      </c>
      <c r="C621" s="65">
        <f>SUM(C622:C624)</f>
        <v>5571</v>
      </c>
      <c r="D621" s="65"/>
      <c r="E621" s="65"/>
      <c r="F621" s="58">
        <v>1</v>
      </c>
    </row>
    <row r="622" ht="23.1" hidden="1" customHeight="1" spans="1:5">
      <c r="A622" s="65" t="s">
        <v>1130</v>
      </c>
      <c r="B622" s="65"/>
      <c r="C622" s="65"/>
      <c r="D622" s="65"/>
      <c r="E622" s="65"/>
    </row>
    <row r="623" ht="23.1" hidden="1" customHeight="1" spans="1:5">
      <c r="A623" s="65" t="s">
        <v>1131</v>
      </c>
      <c r="B623" s="65">
        <v>5274</v>
      </c>
      <c r="C623" s="65">
        <v>5071</v>
      </c>
      <c r="D623" s="65"/>
      <c r="E623" s="65"/>
    </row>
    <row r="624" ht="23.1" hidden="1" customHeight="1" spans="1:5">
      <c r="A624" s="65" t="s">
        <v>1132</v>
      </c>
      <c r="B624" s="65">
        <v>2704</v>
      </c>
      <c r="C624" s="65">
        <v>500</v>
      </c>
      <c r="D624" s="65"/>
      <c r="E624" s="65"/>
    </row>
    <row r="625" ht="23.1" customHeight="1" spans="1:6">
      <c r="A625" s="65" t="s">
        <v>293</v>
      </c>
      <c r="B625" s="65">
        <f>SUM(B626:B629)</f>
        <v>611</v>
      </c>
      <c r="C625" s="65">
        <f>SUM(C626:C629)</f>
        <v>674</v>
      </c>
      <c r="D625" s="65"/>
      <c r="E625" s="65"/>
      <c r="F625" s="58">
        <v>1</v>
      </c>
    </row>
    <row r="626" ht="23.1" hidden="1" customHeight="1" spans="1:5">
      <c r="A626" s="65" t="s">
        <v>1133</v>
      </c>
      <c r="B626" s="65">
        <v>160</v>
      </c>
      <c r="C626" s="65">
        <v>194</v>
      </c>
      <c r="D626" s="65"/>
      <c r="E626" s="65"/>
    </row>
    <row r="627" ht="23.1" hidden="1" customHeight="1" spans="1:5">
      <c r="A627" s="65" t="s">
        <v>1134</v>
      </c>
      <c r="B627" s="65">
        <v>143</v>
      </c>
      <c r="C627" s="65">
        <v>102</v>
      </c>
      <c r="D627" s="65"/>
      <c r="E627" s="65"/>
    </row>
    <row r="628" ht="23.1" hidden="1" customHeight="1" spans="1:5">
      <c r="A628" s="65" t="s">
        <v>1135</v>
      </c>
      <c r="B628" s="65">
        <v>308</v>
      </c>
      <c r="C628" s="65">
        <v>378</v>
      </c>
      <c r="D628" s="65"/>
      <c r="E628" s="65"/>
    </row>
    <row r="629" ht="23.1" hidden="1" customHeight="1" spans="1:5">
      <c r="A629" s="65" t="s">
        <v>1136</v>
      </c>
      <c r="B629" s="65"/>
      <c r="C629" s="65"/>
      <c r="D629" s="65"/>
      <c r="E629" s="65"/>
    </row>
    <row r="630" ht="23.1" customHeight="1" spans="1:6">
      <c r="A630" s="76" t="s">
        <v>1137</v>
      </c>
      <c r="B630" s="65">
        <f>SUM(B631:B637)</f>
        <v>0</v>
      </c>
      <c r="C630" s="65">
        <f>SUM(C631:C637)</f>
        <v>0</v>
      </c>
      <c r="D630" s="65"/>
      <c r="E630" s="65"/>
      <c r="F630" s="58">
        <v>1</v>
      </c>
    </row>
    <row r="631" ht="23.1" hidden="1" customHeight="1" spans="1:5">
      <c r="A631" s="65" t="s">
        <v>769</v>
      </c>
      <c r="B631" s="65"/>
      <c r="C631" s="65"/>
      <c r="D631" s="65"/>
      <c r="E631" s="65"/>
    </row>
    <row r="632" ht="23.1" hidden="1" customHeight="1" spans="1:5">
      <c r="A632" s="65" t="s">
        <v>770</v>
      </c>
      <c r="B632" s="65"/>
      <c r="C632" s="65"/>
      <c r="D632" s="65"/>
      <c r="E632" s="65"/>
    </row>
    <row r="633" ht="23.1" hidden="1" customHeight="1" spans="1:5">
      <c r="A633" s="65" t="s">
        <v>771</v>
      </c>
      <c r="B633" s="65"/>
      <c r="C633" s="65"/>
      <c r="D633" s="65"/>
      <c r="E633" s="65"/>
    </row>
    <row r="634" ht="23.1" hidden="1" customHeight="1" spans="1:5">
      <c r="A634" s="65" t="s">
        <v>1138</v>
      </c>
      <c r="B634" s="65"/>
      <c r="C634" s="65"/>
      <c r="D634" s="65"/>
      <c r="E634" s="65"/>
    </row>
    <row r="635" ht="23.1" hidden="1" customHeight="1" spans="1:5">
      <c r="A635" s="65" t="s">
        <v>1139</v>
      </c>
      <c r="B635" s="65"/>
      <c r="C635" s="65"/>
      <c r="D635" s="65"/>
      <c r="E635" s="65"/>
    </row>
    <row r="636" ht="23.1" hidden="1" customHeight="1" spans="1:5">
      <c r="A636" s="65" t="s">
        <v>778</v>
      </c>
      <c r="B636" s="65"/>
      <c r="C636" s="65"/>
      <c r="D636" s="65"/>
      <c r="E636" s="65"/>
    </row>
    <row r="637" ht="23.1" hidden="1" customHeight="1" spans="1:5">
      <c r="A637" s="65" t="s">
        <v>1140</v>
      </c>
      <c r="B637" s="65"/>
      <c r="C637" s="65"/>
      <c r="D637" s="65"/>
      <c r="E637" s="65"/>
    </row>
    <row r="638" ht="23.1" customHeight="1" spans="1:6">
      <c r="A638" s="65" t="s">
        <v>1141</v>
      </c>
      <c r="B638" s="65">
        <v>248</v>
      </c>
      <c r="C638" s="65">
        <v>25</v>
      </c>
      <c r="D638" s="65"/>
      <c r="E638" s="65"/>
      <c r="F638" s="58">
        <v>1</v>
      </c>
    </row>
    <row r="639" ht="23.1" customHeight="1" spans="1:6">
      <c r="A639" s="65" t="s">
        <v>1142</v>
      </c>
      <c r="B639" s="65">
        <f>SUM(B640,B645,B658,B662,B674,B677,B681,B686,B690,B694,B697,B706,B708)</f>
        <v>27058</v>
      </c>
      <c r="C639" s="65">
        <f>SUM(C640,C645,C658,C662,C674,C677,C681,C686,C690,C694,C697,C706,C708)</f>
        <v>28226</v>
      </c>
      <c r="D639" s="65"/>
      <c r="E639" s="65"/>
      <c r="F639" s="58">
        <v>1</v>
      </c>
    </row>
    <row r="640" ht="23.1" customHeight="1" spans="1:6">
      <c r="A640" s="65" t="s">
        <v>1143</v>
      </c>
      <c r="B640" s="65">
        <f>SUM(B641:B644)</f>
        <v>326</v>
      </c>
      <c r="C640" s="65">
        <f>SUM(C641:C644)</f>
        <v>274</v>
      </c>
      <c r="D640" s="65"/>
      <c r="E640" s="65"/>
      <c r="F640" s="58">
        <v>1</v>
      </c>
    </row>
    <row r="641" ht="23.1" hidden="1" customHeight="1" spans="1:5">
      <c r="A641" s="65" t="s">
        <v>769</v>
      </c>
      <c r="B641" s="65">
        <v>206</v>
      </c>
      <c r="C641" s="65">
        <v>274</v>
      </c>
      <c r="D641" s="65"/>
      <c r="E641" s="65"/>
    </row>
    <row r="642" ht="23.1" hidden="1" customHeight="1" spans="1:5">
      <c r="A642" s="65" t="s">
        <v>770</v>
      </c>
      <c r="B642" s="65">
        <v>40</v>
      </c>
      <c r="C642" s="65"/>
      <c r="D642" s="65"/>
      <c r="E642" s="65"/>
    </row>
    <row r="643" ht="23.1" hidden="1" customHeight="1" spans="1:5">
      <c r="A643" s="65" t="s">
        <v>771</v>
      </c>
      <c r="B643" s="65"/>
      <c r="C643" s="65"/>
      <c r="D643" s="65"/>
      <c r="E643" s="65"/>
    </row>
    <row r="644" ht="23.1" hidden="1" customHeight="1" spans="1:5">
      <c r="A644" s="65" t="s">
        <v>1144</v>
      </c>
      <c r="B644" s="65">
        <v>80</v>
      </c>
      <c r="C644" s="65"/>
      <c r="D644" s="65"/>
      <c r="E644" s="65"/>
    </row>
    <row r="645" ht="23.1" customHeight="1" spans="1:6">
      <c r="A645" s="65" t="s">
        <v>301</v>
      </c>
      <c r="B645" s="65">
        <f>SUM(B646:B657)</f>
        <v>11182</v>
      </c>
      <c r="C645" s="65">
        <f>SUM(C646:C657)</f>
        <v>12378</v>
      </c>
      <c r="D645" s="65"/>
      <c r="E645" s="65"/>
      <c r="F645" s="58">
        <v>1</v>
      </c>
    </row>
    <row r="646" ht="23.1" hidden="1" customHeight="1" spans="1:5">
      <c r="A646" s="65" t="s">
        <v>1145</v>
      </c>
      <c r="B646" s="65">
        <v>7615</v>
      </c>
      <c r="C646" s="65">
        <v>9670</v>
      </c>
      <c r="D646" s="65"/>
      <c r="E646" s="65"/>
    </row>
    <row r="647" ht="23.1" hidden="1" customHeight="1" spans="1:5">
      <c r="A647" s="65" t="s">
        <v>1146</v>
      </c>
      <c r="B647" s="65">
        <v>2085</v>
      </c>
      <c r="C647" s="65">
        <v>2708</v>
      </c>
      <c r="D647" s="65"/>
      <c r="E647" s="65"/>
    </row>
    <row r="648" ht="23.1" hidden="1" customHeight="1" spans="1:5">
      <c r="A648" s="65" t="s">
        <v>1147</v>
      </c>
      <c r="B648" s="65"/>
      <c r="C648" s="65"/>
      <c r="D648" s="65"/>
      <c r="E648" s="65"/>
    </row>
    <row r="649" ht="23.1" hidden="1" customHeight="1" spans="1:5">
      <c r="A649" s="65" t="s">
        <v>1148</v>
      </c>
      <c r="B649" s="65"/>
      <c r="C649" s="65"/>
      <c r="D649" s="65"/>
      <c r="E649" s="65"/>
    </row>
    <row r="650" ht="23.1" hidden="1" customHeight="1" spans="1:5">
      <c r="A650" s="65" t="s">
        <v>1149</v>
      </c>
      <c r="B650" s="65"/>
      <c r="C650" s="65"/>
      <c r="D650" s="65"/>
      <c r="E650" s="65"/>
    </row>
    <row r="651" ht="23.1" hidden="1" customHeight="1" spans="1:5">
      <c r="A651" s="65" t="s">
        <v>1150</v>
      </c>
      <c r="B651" s="65"/>
      <c r="C651" s="65"/>
      <c r="D651" s="65"/>
      <c r="E651" s="65"/>
    </row>
    <row r="652" ht="23.1" hidden="1" customHeight="1" spans="1:5">
      <c r="A652" s="65" t="s">
        <v>1151</v>
      </c>
      <c r="B652" s="65"/>
      <c r="C652" s="65"/>
      <c r="D652" s="65"/>
      <c r="E652" s="65"/>
    </row>
    <row r="653" ht="23.1" hidden="1" customHeight="1" spans="1:5">
      <c r="A653" s="65" t="s">
        <v>1152</v>
      </c>
      <c r="B653" s="65"/>
      <c r="C653" s="65"/>
      <c r="D653" s="65"/>
      <c r="E653" s="65"/>
    </row>
    <row r="654" ht="23.1" hidden="1" customHeight="1" spans="1:5">
      <c r="A654" s="65" t="s">
        <v>1153</v>
      </c>
      <c r="B654" s="65"/>
      <c r="C654" s="65"/>
      <c r="D654" s="65"/>
      <c r="E654" s="65"/>
    </row>
    <row r="655" ht="23.1" hidden="1" customHeight="1" spans="1:5">
      <c r="A655" s="65" t="s">
        <v>1154</v>
      </c>
      <c r="B655" s="65"/>
      <c r="C655" s="65"/>
      <c r="D655" s="65"/>
      <c r="E655" s="65"/>
    </row>
    <row r="656" ht="23.1" hidden="1" customHeight="1" spans="1:5">
      <c r="A656" s="65" t="s">
        <v>1155</v>
      </c>
      <c r="B656" s="65"/>
      <c r="C656" s="65"/>
      <c r="D656" s="65"/>
      <c r="E656" s="65"/>
    </row>
    <row r="657" ht="23.1" hidden="1" customHeight="1" spans="1:5">
      <c r="A657" s="65" t="s">
        <v>1156</v>
      </c>
      <c r="B657" s="65">
        <v>1482</v>
      </c>
      <c r="C657" s="65"/>
      <c r="D657" s="65"/>
      <c r="E657" s="65"/>
    </row>
    <row r="658" ht="23.1" customHeight="1" spans="1:6">
      <c r="A658" s="65" t="s">
        <v>303</v>
      </c>
      <c r="B658" s="65">
        <f>SUM(B659:B661)</f>
        <v>3668</v>
      </c>
      <c r="C658" s="65">
        <f>SUM(C659:C661)</f>
        <v>4849</v>
      </c>
      <c r="D658" s="65"/>
      <c r="E658" s="65"/>
      <c r="F658" s="58">
        <v>1</v>
      </c>
    </row>
    <row r="659" ht="23.1" hidden="1" customHeight="1" spans="1:5">
      <c r="A659" s="65" t="s">
        <v>1157</v>
      </c>
      <c r="B659" s="65">
        <v>545</v>
      </c>
      <c r="C659" s="65">
        <v>844</v>
      </c>
      <c r="D659" s="65"/>
      <c r="E659" s="65"/>
    </row>
    <row r="660" ht="23.1" hidden="1" customHeight="1" spans="1:5">
      <c r="A660" s="65" t="s">
        <v>1158</v>
      </c>
      <c r="B660" s="65">
        <v>2826</v>
      </c>
      <c r="C660" s="65">
        <v>3608</v>
      </c>
      <c r="D660" s="65"/>
      <c r="E660" s="65"/>
    </row>
    <row r="661" ht="23.1" hidden="1" customHeight="1" spans="1:5">
      <c r="A661" s="65" t="s">
        <v>1159</v>
      </c>
      <c r="B661" s="65">
        <v>297</v>
      </c>
      <c r="C661" s="65">
        <v>397</v>
      </c>
      <c r="D661" s="65"/>
      <c r="E661" s="65"/>
    </row>
    <row r="662" ht="23.1" customHeight="1" spans="1:6">
      <c r="A662" s="65" t="s">
        <v>305</v>
      </c>
      <c r="B662" s="65">
        <f>SUM(B663:B673)</f>
        <v>3476</v>
      </c>
      <c r="C662" s="65">
        <f>SUM(C663:C673)</f>
        <v>3275</v>
      </c>
      <c r="D662" s="65"/>
      <c r="E662" s="65"/>
      <c r="F662" s="58">
        <v>1</v>
      </c>
    </row>
    <row r="663" ht="23.1" hidden="1" customHeight="1" spans="1:5">
      <c r="A663" s="65" t="s">
        <v>1160</v>
      </c>
      <c r="B663" s="65">
        <v>342</v>
      </c>
      <c r="C663" s="65">
        <v>375</v>
      </c>
      <c r="D663" s="65"/>
      <c r="E663" s="65"/>
    </row>
    <row r="664" ht="23.1" hidden="1" customHeight="1" spans="1:5">
      <c r="A664" s="65" t="s">
        <v>1161</v>
      </c>
      <c r="B664" s="65">
        <v>153</v>
      </c>
      <c r="C664" s="65">
        <v>174</v>
      </c>
      <c r="D664" s="65"/>
      <c r="E664" s="65"/>
    </row>
    <row r="665" ht="23.1" hidden="1" customHeight="1" spans="1:5">
      <c r="A665" s="65" t="s">
        <v>1162</v>
      </c>
      <c r="B665" s="65">
        <v>1249</v>
      </c>
      <c r="C665" s="65">
        <v>1605</v>
      </c>
      <c r="D665" s="65"/>
      <c r="E665" s="65"/>
    </row>
    <row r="666" ht="23.1" hidden="1" customHeight="1" spans="1:5">
      <c r="A666" s="65" t="s">
        <v>1163</v>
      </c>
      <c r="B666" s="65"/>
      <c r="C666" s="65"/>
      <c r="D666" s="65"/>
      <c r="E666" s="65"/>
    </row>
    <row r="667" ht="23.1" hidden="1" customHeight="1" spans="1:5">
      <c r="A667" s="65" t="s">
        <v>1164</v>
      </c>
      <c r="B667" s="65"/>
      <c r="C667" s="65"/>
      <c r="D667" s="65"/>
      <c r="E667" s="65"/>
    </row>
    <row r="668" ht="23.1" hidden="1" customHeight="1" spans="1:5">
      <c r="A668" s="65" t="s">
        <v>1165</v>
      </c>
      <c r="B668" s="65"/>
      <c r="C668" s="65"/>
      <c r="D668" s="65"/>
      <c r="E668" s="65"/>
    </row>
    <row r="669" ht="23.1" hidden="1" customHeight="1" spans="1:5">
      <c r="A669" s="65" t="s">
        <v>1166</v>
      </c>
      <c r="B669" s="65"/>
      <c r="C669" s="65"/>
      <c r="D669" s="65"/>
      <c r="E669" s="65"/>
    </row>
    <row r="670" ht="23.1" hidden="1" customHeight="1" spans="1:5">
      <c r="A670" s="65" t="s">
        <v>1167</v>
      </c>
      <c r="B670" s="65">
        <v>1146</v>
      </c>
      <c r="C670" s="65">
        <v>1081</v>
      </c>
      <c r="D670" s="65"/>
      <c r="E670" s="65"/>
    </row>
    <row r="671" ht="23.1" hidden="1" customHeight="1" spans="1:5">
      <c r="A671" s="65" t="s">
        <v>1168</v>
      </c>
      <c r="B671" s="65">
        <v>576</v>
      </c>
      <c r="C671" s="65">
        <v>30</v>
      </c>
      <c r="D671" s="65"/>
      <c r="E671" s="65"/>
    </row>
    <row r="672" ht="23.1" hidden="1" customHeight="1" spans="1:5">
      <c r="A672" s="65" t="s">
        <v>1169</v>
      </c>
      <c r="B672" s="65">
        <v>10</v>
      </c>
      <c r="C672" s="65">
        <v>10</v>
      </c>
      <c r="D672" s="65"/>
      <c r="E672" s="65"/>
    </row>
    <row r="673" ht="23.1" hidden="1" customHeight="1" spans="1:5">
      <c r="A673" s="65" t="s">
        <v>1170</v>
      </c>
      <c r="B673" s="65"/>
      <c r="C673" s="65"/>
      <c r="D673" s="65"/>
      <c r="E673" s="65"/>
    </row>
    <row r="674" ht="23.1" customHeight="1" spans="1:6">
      <c r="A674" s="65" t="s">
        <v>309</v>
      </c>
      <c r="B674" s="65">
        <f>SUM(B675:B676)</f>
        <v>0</v>
      </c>
      <c r="C674" s="65">
        <f>SUM(C675:C676)</f>
        <v>0</v>
      </c>
      <c r="D674" s="65"/>
      <c r="E674" s="65"/>
      <c r="F674" s="58">
        <v>1</v>
      </c>
    </row>
    <row r="675" ht="23.1" hidden="1" customHeight="1" spans="1:5">
      <c r="A675" s="65" t="s">
        <v>1171</v>
      </c>
      <c r="B675" s="65"/>
      <c r="C675" s="65"/>
      <c r="D675" s="65"/>
      <c r="E675" s="65"/>
    </row>
    <row r="676" ht="23.1" hidden="1" customHeight="1" spans="1:5">
      <c r="A676" s="65" t="s">
        <v>1172</v>
      </c>
      <c r="B676" s="65"/>
      <c r="C676" s="65"/>
      <c r="D676" s="65"/>
      <c r="E676" s="65"/>
    </row>
    <row r="677" ht="23.1" customHeight="1" spans="1:6">
      <c r="A677" s="65" t="s">
        <v>311</v>
      </c>
      <c r="B677" s="65">
        <f>SUM(B678:B680)</f>
        <v>319</v>
      </c>
      <c r="C677" s="65">
        <f>SUM(C678:C680)</f>
        <v>271</v>
      </c>
      <c r="D677" s="65"/>
      <c r="E677" s="65"/>
      <c r="F677" s="58">
        <v>1</v>
      </c>
    </row>
    <row r="678" ht="23.1" hidden="1" customHeight="1" spans="1:5">
      <c r="A678" s="65" t="s">
        <v>1173</v>
      </c>
      <c r="B678" s="65">
        <v>121</v>
      </c>
      <c r="C678" s="65">
        <v>71</v>
      </c>
      <c r="D678" s="65"/>
      <c r="E678" s="65"/>
    </row>
    <row r="679" ht="23.1" hidden="1" customHeight="1" spans="1:5">
      <c r="A679" s="65" t="s">
        <v>1174</v>
      </c>
      <c r="B679" s="65">
        <v>34</v>
      </c>
      <c r="C679" s="65">
        <v>200</v>
      </c>
      <c r="D679" s="65"/>
      <c r="E679" s="65"/>
    </row>
    <row r="680" ht="23.1" hidden="1" customHeight="1" spans="1:5">
      <c r="A680" s="65" t="s">
        <v>1175</v>
      </c>
      <c r="B680" s="65">
        <v>164</v>
      </c>
      <c r="C680" s="65"/>
      <c r="D680" s="65"/>
      <c r="E680" s="65"/>
    </row>
    <row r="681" ht="23.1" customHeight="1" spans="1:6">
      <c r="A681" s="65" t="s">
        <v>314</v>
      </c>
      <c r="B681" s="65">
        <f>SUM(B682:B685)</f>
        <v>4445</v>
      </c>
      <c r="C681" s="65">
        <f>SUM(C682:C685)</f>
        <v>5238</v>
      </c>
      <c r="D681" s="65"/>
      <c r="E681" s="65"/>
      <c r="F681" s="58">
        <v>1</v>
      </c>
    </row>
    <row r="682" ht="23.1" hidden="1" customHeight="1" spans="1:5">
      <c r="A682" s="65" t="s">
        <v>1176</v>
      </c>
      <c r="B682" s="65">
        <v>710</v>
      </c>
      <c r="C682" s="65">
        <v>828</v>
      </c>
      <c r="D682" s="65"/>
      <c r="E682" s="65"/>
    </row>
    <row r="683" ht="23.1" hidden="1" customHeight="1" spans="1:5">
      <c r="A683" s="65" t="s">
        <v>1177</v>
      </c>
      <c r="B683" s="65">
        <v>2473</v>
      </c>
      <c r="C683" s="65">
        <v>2948</v>
      </c>
      <c r="D683" s="65"/>
      <c r="E683" s="65"/>
    </row>
    <row r="684" ht="23.1" hidden="1" customHeight="1" spans="1:5">
      <c r="A684" s="65" t="s">
        <v>1178</v>
      </c>
      <c r="B684" s="65">
        <v>1262</v>
      </c>
      <c r="C684" s="65">
        <v>1462</v>
      </c>
      <c r="D684" s="65"/>
      <c r="E684" s="65"/>
    </row>
    <row r="685" ht="23.1" hidden="1" customHeight="1" spans="1:5">
      <c r="A685" s="65" t="s">
        <v>1179</v>
      </c>
      <c r="B685" s="65"/>
      <c r="C685" s="65"/>
      <c r="D685" s="65"/>
      <c r="E685" s="65"/>
    </row>
    <row r="686" ht="23.1" customHeight="1" spans="1:6">
      <c r="A686" s="65" t="s">
        <v>315</v>
      </c>
      <c r="B686" s="65">
        <f>SUM(B687:B689)</f>
        <v>450</v>
      </c>
      <c r="C686" s="65">
        <f>SUM(C687:C689)</f>
        <v>0</v>
      </c>
      <c r="D686" s="65"/>
      <c r="E686" s="65"/>
      <c r="F686" s="58">
        <v>1</v>
      </c>
    </row>
    <row r="687" ht="23.1" hidden="1" customHeight="1" spans="1:5">
      <c r="A687" s="65" t="s">
        <v>1180</v>
      </c>
      <c r="B687" s="65"/>
      <c r="C687" s="65"/>
      <c r="D687" s="65"/>
      <c r="E687" s="65"/>
    </row>
    <row r="688" ht="23.1" hidden="1" customHeight="1" spans="1:5">
      <c r="A688" s="65" t="s">
        <v>1181</v>
      </c>
      <c r="B688" s="65">
        <v>450</v>
      </c>
      <c r="C688" s="65"/>
      <c r="D688" s="65"/>
      <c r="E688" s="65"/>
    </row>
    <row r="689" ht="23.1" hidden="1" customHeight="1" spans="1:5">
      <c r="A689" s="65" t="s">
        <v>1182</v>
      </c>
      <c r="B689" s="65"/>
      <c r="C689" s="65"/>
      <c r="D689" s="65"/>
      <c r="E689" s="65"/>
    </row>
    <row r="690" ht="23.1" customHeight="1" spans="1:6">
      <c r="A690" s="65" t="s">
        <v>316</v>
      </c>
      <c r="B690" s="65">
        <f>SUM(B691:B693)</f>
        <v>3084</v>
      </c>
      <c r="C690" s="65">
        <f>SUM(C691:C693)</f>
        <v>1914</v>
      </c>
      <c r="D690" s="65"/>
      <c r="E690" s="65"/>
      <c r="F690" s="58">
        <v>1</v>
      </c>
    </row>
    <row r="691" ht="23.1" hidden="1" customHeight="1" spans="1:5">
      <c r="A691" s="65" t="s">
        <v>1183</v>
      </c>
      <c r="B691" s="65">
        <v>3084</v>
      </c>
      <c r="C691" s="65"/>
      <c r="D691" s="65"/>
      <c r="E691" s="65"/>
    </row>
    <row r="692" ht="23.1" hidden="1" customHeight="1" spans="1:5">
      <c r="A692" s="65" t="s">
        <v>1184</v>
      </c>
      <c r="B692" s="65"/>
      <c r="C692" s="65"/>
      <c r="D692" s="65"/>
      <c r="E692" s="65"/>
    </row>
    <row r="693" ht="23.1" hidden="1" customHeight="1" spans="1:5">
      <c r="A693" s="65" t="s">
        <v>1185</v>
      </c>
      <c r="B693" s="65"/>
      <c r="C693" s="65">
        <v>1914</v>
      </c>
      <c r="D693" s="65"/>
      <c r="E693" s="65"/>
    </row>
    <row r="694" ht="23.1" customHeight="1" spans="1:6">
      <c r="A694" s="65" t="s">
        <v>317</v>
      </c>
      <c r="B694" s="65">
        <f>SUM(B695:B696)</f>
        <v>33</v>
      </c>
      <c r="C694" s="65">
        <f>SUM(C695:C696)</f>
        <v>27</v>
      </c>
      <c r="D694" s="65"/>
      <c r="E694" s="65"/>
      <c r="F694" s="58">
        <v>1</v>
      </c>
    </row>
    <row r="695" ht="23.1" hidden="1" customHeight="1" spans="1:5">
      <c r="A695" s="65" t="s">
        <v>1186</v>
      </c>
      <c r="B695" s="65">
        <v>33</v>
      </c>
      <c r="C695" s="65">
        <v>27</v>
      </c>
      <c r="D695" s="65"/>
      <c r="E695" s="65"/>
    </row>
    <row r="696" ht="23.1" hidden="1" customHeight="1" spans="1:5">
      <c r="A696" s="65" t="s">
        <v>1187</v>
      </c>
      <c r="B696" s="65"/>
      <c r="C696" s="65"/>
      <c r="D696" s="65"/>
      <c r="E696" s="65"/>
    </row>
    <row r="697" ht="23.1" customHeight="1" spans="1:6">
      <c r="A697" s="65" t="s">
        <v>1188</v>
      </c>
      <c r="B697" s="65">
        <f>SUM(B698:B705)</f>
        <v>0</v>
      </c>
      <c r="C697" s="65">
        <f>SUM(C698:C705)</f>
        <v>0</v>
      </c>
      <c r="D697" s="65"/>
      <c r="E697" s="65"/>
      <c r="F697" s="58">
        <v>1</v>
      </c>
    </row>
    <row r="698" ht="23.1" hidden="1" customHeight="1" spans="1:5">
      <c r="A698" s="65" t="s">
        <v>769</v>
      </c>
      <c r="B698" s="65"/>
      <c r="C698" s="65"/>
      <c r="D698" s="65"/>
      <c r="E698" s="65"/>
    </row>
    <row r="699" ht="23.1" hidden="1" customHeight="1" spans="1:5">
      <c r="A699" s="65" t="s">
        <v>770</v>
      </c>
      <c r="B699" s="65"/>
      <c r="C699" s="65"/>
      <c r="D699" s="65"/>
      <c r="E699" s="65"/>
    </row>
    <row r="700" ht="23.1" hidden="1" customHeight="1" spans="1:5">
      <c r="A700" s="65" t="s">
        <v>771</v>
      </c>
      <c r="B700" s="65"/>
      <c r="C700" s="65"/>
      <c r="D700" s="65"/>
      <c r="E700" s="65"/>
    </row>
    <row r="701" ht="23.1" hidden="1" customHeight="1" spans="1:5">
      <c r="A701" s="65" t="s">
        <v>806</v>
      </c>
      <c r="B701" s="65"/>
      <c r="C701" s="65"/>
      <c r="D701" s="65"/>
      <c r="E701" s="65"/>
    </row>
    <row r="702" ht="23.1" hidden="1" customHeight="1" spans="1:5">
      <c r="A702" s="65" t="s">
        <v>1189</v>
      </c>
      <c r="B702" s="65"/>
      <c r="C702" s="65"/>
      <c r="D702" s="65"/>
      <c r="E702" s="65"/>
    </row>
    <row r="703" ht="23.1" hidden="1" customHeight="1" spans="1:5">
      <c r="A703" s="65" t="s">
        <v>1190</v>
      </c>
      <c r="B703" s="65"/>
      <c r="C703" s="65"/>
      <c r="D703" s="65"/>
      <c r="E703" s="65"/>
    </row>
    <row r="704" ht="23.1" hidden="1" customHeight="1" spans="1:5">
      <c r="A704" s="65" t="s">
        <v>778</v>
      </c>
      <c r="B704" s="65"/>
      <c r="C704" s="65"/>
      <c r="D704" s="65"/>
      <c r="E704" s="65"/>
    </row>
    <row r="705" ht="23.1" hidden="1" customHeight="1" spans="1:5">
      <c r="A705" s="65" t="s">
        <v>1191</v>
      </c>
      <c r="B705" s="65"/>
      <c r="C705" s="65"/>
      <c r="D705" s="65"/>
      <c r="E705" s="65"/>
    </row>
    <row r="706" ht="23.1" customHeight="1" spans="1:6">
      <c r="A706" s="65" t="s">
        <v>1192</v>
      </c>
      <c r="B706" s="65">
        <f>SUM(B707)</f>
        <v>0</v>
      </c>
      <c r="C706" s="65">
        <f>SUM(C707)</f>
        <v>0</v>
      </c>
      <c r="D706" s="65"/>
      <c r="E706" s="65"/>
      <c r="F706" s="58">
        <v>1</v>
      </c>
    </row>
    <row r="707" ht="23.1" hidden="1" customHeight="1" spans="1:5">
      <c r="A707" s="65" t="s">
        <v>1193</v>
      </c>
      <c r="B707" s="65"/>
      <c r="C707" s="65"/>
      <c r="D707" s="65"/>
      <c r="E707" s="65"/>
    </row>
    <row r="708" ht="23.1" customHeight="1" spans="1:6">
      <c r="A708" s="77" t="s">
        <v>1194</v>
      </c>
      <c r="B708" s="65">
        <f>SUM(B709)</f>
        <v>75</v>
      </c>
      <c r="C708" s="65">
        <f>SUM(C709)</f>
        <v>0</v>
      </c>
      <c r="D708" s="65"/>
      <c r="E708" s="65"/>
      <c r="F708" s="58">
        <v>1</v>
      </c>
    </row>
    <row r="709" ht="23.1" hidden="1" customHeight="1" spans="1:5">
      <c r="A709" s="77" t="s">
        <v>1195</v>
      </c>
      <c r="B709" s="65">
        <v>75</v>
      </c>
      <c r="C709" s="65"/>
      <c r="D709" s="65"/>
      <c r="E709" s="65"/>
    </row>
    <row r="710" ht="23.1" customHeight="1" spans="1:6">
      <c r="A710" s="77" t="s">
        <v>321</v>
      </c>
      <c r="B710" s="65">
        <f>SUM(B711,B720,B724,B732,B738,B745,B751,B754,B757,B758,B759,B765,B766,B767,B782)</f>
        <v>26291</v>
      </c>
      <c r="C710" s="65">
        <f>SUM(C711,C720,C724,C732,C738,C745,C751,C754,C757,C758,C759,C765,C766,C767,C782)</f>
        <v>4085</v>
      </c>
      <c r="D710" s="65"/>
      <c r="E710" s="65"/>
      <c r="F710" s="58">
        <v>1</v>
      </c>
    </row>
    <row r="711" ht="23.1" customHeight="1" spans="1:6">
      <c r="A711" s="77" t="s">
        <v>323</v>
      </c>
      <c r="B711" s="65">
        <f>SUM(B712:B719)</f>
        <v>1720</v>
      </c>
      <c r="C711" s="65">
        <f>SUM(C712:C719)</f>
        <v>333</v>
      </c>
      <c r="D711" s="65"/>
      <c r="E711" s="65"/>
      <c r="F711" s="58">
        <v>1</v>
      </c>
    </row>
    <row r="712" ht="23.1" hidden="1" customHeight="1" spans="1:5">
      <c r="A712" s="77" t="s">
        <v>769</v>
      </c>
      <c r="B712" s="65"/>
      <c r="C712" s="65"/>
      <c r="D712" s="65"/>
      <c r="E712" s="65"/>
    </row>
    <row r="713" ht="23.1" hidden="1" customHeight="1" spans="1:5">
      <c r="A713" s="77" t="s">
        <v>770</v>
      </c>
      <c r="B713" s="65"/>
      <c r="C713" s="65"/>
      <c r="D713" s="65"/>
      <c r="E713" s="65"/>
    </row>
    <row r="714" ht="23.1" hidden="1" customHeight="1" spans="1:5">
      <c r="A714" s="77" t="s">
        <v>771</v>
      </c>
      <c r="B714" s="65"/>
      <c r="C714" s="65"/>
      <c r="D714" s="65"/>
      <c r="E714" s="65"/>
    </row>
    <row r="715" ht="23.1" hidden="1" customHeight="1" spans="1:5">
      <c r="A715" s="77" t="s">
        <v>1196</v>
      </c>
      <c r="B715" s="65"/>
      <c r="C715" s="65"/>
      <c r="D715" s="65"/>
      <c r="E715" s="65"/>
    </row>
    <row r="716" ht="23.1" hidden="1" customHeight="1" spans="1:5">
      <c r="A716" s="77" t="s">
        <v>1197</v>
      </c>
      <c r="B716" s="65"/>
      <c r="C716" s="65"/>
      <c r="D716" s="65"/>
      <c r="E716" s="65"/>
    </row>
    <row r="717" ht="23.1" hidden="1" customHeight="1" spans="1:5">
      <c r="A717" s="77" t="s">
        <v>1198</v>
      </c>
      <c r="B717" s="65"/>
      <c r="C717" s="65"/>
      <c r="D717" s="65"/>
      <c r="E717" s="65"/>
    </row>
    <row r="718" ht="23.1" hidden="1" customHeight="1" spans="1:5">
      <c r="A718" s="77" t="s">
        <v>1199</v>
      </c>
      <c r="B718" s="65"/>
      <c r="C718" s="65"/>
      <c r="D718" s="65"/>
      <c r="E718" s="65"/>
    </row>
    <row r="719" ht="23.1" hidden="1" customHeight="1" spans="1:5">
      <c r="A719" s="77" t="s">
        <v>1200</v>
      </c>
      <c r="B719" s="65">
        <v>1720</v>
      </c>
      <c r="C719" s="65">
        <v>333</v>
      </c>
      <c r="D719" s="65"/>
      <c r="E719" s="65"/>
    </row>
    <row r="720" ht="23.1" customHeight="1" spans="1:6">
      <c r="A720" s="77" t="s">
        <v>325</v>
      </c>
      <c r="B720" s="65">
        <f>SUM(B721:B723)</f>
        <v>10</v>
      </c>
      <c r="C720" s="65">
        <f>SUM(C721:C723)</f>
        <v>50</v>
      </c>
      <c r="D720" s="65"/>
      <c r="E720" s="65"/>
      <c r="F720" s="58">
        <v>1</v>
      </c>
    </row>
    <row r="721" ht="23.1" hidden="1" customHeight="1" spans="1:5">
      <c r="A721" s="77" t="s">
        <v>1201</v>
      </c>
      <c r="B721" s="65"/>
      <c r="C721" s="65"/>
      <c r="D721" s="65"/>
      <c r="E721" s="65"/>
    </row>
    <row r="722" ht="23.1" hidden="1" customHeight="1" spans="1:5">
      <c r="A722" s="77" t="s">
        <v>1202</v>
      </c>
      <c r="B722" s="65"/>
      <c r="C722" s="65"/>
      <c r="D722" s="65"/>
      <c r="E722" s="65"/>
    </row>
    <row r="723" ht="23.1" hidden="1" customHeight="1" spans="1:5">
      <c r="A723" s="77" t="s">
        <v>1203</v>
      </c>
      <c r="B723" s="65">
        <v>10</v>
      </c>
      <c r="C723" s="65">
        <v>50</v>
      </c>
      <c r="D723" s="65"/>
      <c r="E723" s="65"/>
    </row>
    <row r="724" ht="23.1" customHeight="1" spans="1:6">
      <c r="A724" s="77" t="s">
        <v>327</v>
      </c>
      <c r="B724" s="65">
        <f>SUM(B725:B731)</f>
        <v>8091</v>
      </c>
      <c r="C724" s="65">
        <f>SUM(C725:C731)</f>
        <v>200</v>
      </c>
      <c r="D724" s="65"/>
      <c r="E724" s="65"/>
      <c r="F724" s="58">
        <v>1</v>
      </c>
    </row>
    <row r="725" ht="23.1" hidden="1" customHeight="1" spans="1:5">
      <c r="A725" s="77" t="s">
        <v>1204</v>
      </c>
      <c r="B725" s="65">
        <v>1029</v>
      </c>
      <c r="C725" s="65"/>
      <c r="D725" s="65"/>
      <c r="E725" s="65"/>
    </row>
    <row r="726" ht="23.1" hidden="1" customHeight="1" spans="1:5">
      <c r="A726" s="77" t="s">
        <v>1205</v>
      </c>
      <c r="B726" s="65">
        <v>6212</v>
      </c>
      <c r="C726" s="65">
        <v>200</v>
      </c>
      <c r="D726" s="65"/>
      <c r="E726" s="65"/>
    </row>
    <row r="727" ht="23.1" hidden="1" customHeight="1" spans="1:5">
      <c r="A727" s="77" t="s">
        <v>1206</v>
      </c>
      <c r="B727" s="65"/>
      <c r="C727" s="65"/>
      <c r="D727" s="65"/>
      <c r="E727" s="65"/>
    </row>
    <row r="728" ht="23.1" hidden="1" customHeight="1" spans="1:5">
      <c r="A728" s="77" t="s">
        <v>1207</v>
      </c>
      <c r="B728" s="65"/>
      <c r="C728" s="65"/>
      <c r="D728" s="65"/>
      <c r="E728" s="65"/>
    </row>
    <row r="729" ht="23.1" hidden="1" customHeight="1" spans="1:5">
      <c r="A729" s="77" t="s">
        <v>1208</v>
      </c>
      <c r="B729" s="65"/>
      <c r="C729" s="65"/>
      <c r="D729" s="65"/>
      <c r="E729" s="65"/>
    </row>
    <row r="730" ht="23.1" hidden="1" customHeight="1" spans="1:5">
      <c r="A730" s="77" t="s">
        <v>1209</v>
      </c>
      <c r="B730" s="65"/>
      <c r="C730" s="65"/>
      <c r="D730" s="65"/>
      <c r="E730" s="65"/>
    </row>
    <row r="731" ht="23.1" hidden="1" customHeight="1" spans="1:5">
      <c r="A731" s="77" t="s">
        <v>1210</v>
      </c>
      <c r="B731" s="65">
        <v>850</v>
      </c>
      <c r="C731" s="65"/>
      <c r="D731" s="65"/>
      <c r="E731" s="65"/>
    </row>
    <row r="732" ht="23.1" customHeight="1" spans="1:6">
      <c r="A732" s="77" t="s">
        <v>329</v>
      </c>
      <c r="B732" s="65">
        <f>SUM(B733:B737)</f>
        <v>0</v>
      </c>
      <c r="C732" s="65">
        <f>SUM(C733:C737)</f>
        <v>0</v>
      </c>
      <c r="D732" s="65"/>
      <c r="E732" s="65"/>
      <c r="F732" s="58">
        <v>1</v>
      </c>
    </row>
    <row r="733" ht="23.1" hidden="1" customHeight="1" spans="1:5">
      <c r="A733" s="77" t="s">
        <v>1211</v>
      </c>
      <c r="B733" s="65"/>
      <c r="C733" s="65"/>
      <c r="D733" s="65"/>
      <c r="E733" s="65"/>
    </row>
    <row r="734" ht="23.1" hidden="1" customHeight="1" spans="1:5">
      <c r="A734" s="77" t="s">
        <v>1212</v>
      </c>
      <c r="B734" s="65"/>
      <c r="C734" s="65"/>
      <c r="D734" s="65"/>
      <c r="E734" s="65"/>
    </row>
    <row r="735" ht="23.1" hidden="1" customHeight="1" spans="1:5">
      <c r="A735" s="77" t="s">
        <v>1213</v>
      </c>
      <c r="B735" s="65"/>
      <c r="C735" s="65"/>
      <c r="D735" s="65"/>
      <c r="E735" s="65"/>
    </row>
    <row r="736" ht="23.1" hidden="1" customHeight="1" spans="1:5">
      <c r="A736" s="77" t="s">
        <v>1214</v>
      </c>
      <c r="B736" s="65"/>
      <c r="C736" s="65"/>
      <c r="D736" s="65"/>
      <c r="E736" s="65"/>
    </row>
    <row r="737" ht="23.1" hidden="1" customHeight="1" spans="1:5">
      <c r="A737" s="77" t="s">
        <v>1215</v>
      </c>
      <c r="B737" s="65"/>
      <c r="C737" s="65"/>
      <c r="D737" s="65"/>
      <c r="E737" s="65"/>
    </row>
    <row r="738" ht="23.1" customHeight="1" spans="1:6">
      <c r="A738" s="77" t="s">
        <v>331</v>
      </c>
      <c r="B738" s="65">
        <f>SUM(B739:B744)</f>
        <v>8</v>
      </c>
      <c r="C738" s="65">
        <f>SUM(C739:C744)</f>
        <v>23</v>
      </c>
      <c r="D738" s="65"/>
      <c r="E738" s="65"/>
      <c r="F738" s="58">
        <v>1</v>
      </c>
    </row>
    <row r="739" ht="23.1" hidden="1" customHeight="1" spans="1:5">
      <c r="A739" s="77" t="s">
        <v>1216</v>
      </c>
      <c r="B739" s="65"/>
      <c r="C739" s="65"/>
      <c r="D739" s="65"/>
      <c r="E739" s="65"/>
    </row>
    <row r="740" ht="23.1" hidden="1" customHeight="1" spans="1:5">
      <c r="A740" s="77" t="s">
        <v>1217</v>
      </c>
      <c r="B740" s="65">
        <v>8</v>
      </c>
      <c r="C740" s="65">
        <v>23</v>
      </c>
      <c r="D740" s="65"/>
      <c r="E740" s="65"/>
    </row>
    <row r="741" ht="23.1" hidden="1" customHeight="1" spans="1:5">
      <c r="A741" s="77" t="s">
        <v>1218</v>
      </c>
      <c r="B741" s="65"/>
      <c r="C741" s="65"/>
      <c r="D741" s="65"/>
      <c r="E741" s="65"/>
    </row>
    <row r="742" ht="23.1" hidden="1" customHeight="1" spans="1:5">
      <c r="A742" s="77" t="s">
        <v>1219</v>
      </c>
      <c r="B742" s="65"/>
      <c r="C742" s="65"/>
      <c r="D742" s="65"/>
      <c r="E742" s="65"/>
    </row>
    <row r="743" ht="23.1" hidden="1" customHeight="1" spans="1:5">
      <c r="A743" s="77" t="s">
        <v>1220</v>
      </c>
      <c r="B743" s="65"/>
      <c r="C743" s="65"/>
      <c r="D743" s="65"/>
      <c r="E743" s="65"/>
    </row>
    <row r="744" ht="23.1" hidden="1" customHeight="1" spans="1:5">
      <c r="A744" s="77" t="s">
        <v>1221</v>
      </c>
      <c r="B744" s="65"/>
      <c r="C744" s="65"/>
      <c r="D744" s="65"/>
      <c r="E744" s="65"/>
    </row>
    <row r="745" ht="23.1" customHeight="1" spans="1:6">
      <c r="A745" s="77" t="s">
        <v>333</v>
      </c>
      <c r="B745" s="65">
        <f>SUM(B746:B750)</f>
        <v>4758</v>
      </c>
      <c r="C745" s="65">
        <f>SUM(C746:C750)</f>
        <v>3459</v>
      </c>
      <c r="D745" s="65"/>
      <c r="E745" s="65"/>
      <c r="F745" s="58">
        <v>1</v>
      </c>
    </row>
    <row r="746" ht="23.1" hidden="1" customHeight="1" spans="1:5">
      <c r="A746" s="77" t="s">
        <v>1222</v>
      </c>
      <c r="B746" s="65">
        <v>4728</v>
      </c>
      <c r="C746" s="65">
        <v>3428</v>
      </c>
      <c r="D746" s="65"/>
      <c r="E746" s="65"/>
    </row>
    <row r="747" ht="23.1" hidden="1" customHeight="1" spans="1:5">
      <c r="A747" s="77" t="s">
        <v>1223</v>
      </c>
      <c r="B747" s="65"/>
      <c r="C747" s="65"/>
      <c r="D747" s="65"/>
      <c r="E747" s="65"/>
    </row>
    <row r="748" ht="23.1" hidden="1" customHeight="1" spans="1:5">
      <c r="A748" s="77" t="s">
        <v>1224</v>
      </c>
      <c r="B748" s="65"/>
      <c r="C748" s="65"/>
      <c r="D748" s="65"/>
      <c r="E748" s="65"/>
    </row>
    <row r="749" ht="23.1" hidden="1" customHeight="1" spans="1:5">
      <c r="A749" s="77" t="s">
        <v>1225</v>
      </c>
      <c r="B749" s="65"/>
      <c r="C749" s="65"/>
      <c r="D749" s="65"/>
      <c r="E749" s="65"/>
    </row>
    <row r="750" ht="23.1" hidden="1" customHeight="1" spans="1:5">
      <c r="A750" s="77" t="s">
        <v>1226</v>
      </c>
      <c r="B750" s="65">
        <v>30</v>
      </c>
      <c r="C750" s="65">
        <v>31</v>
      </c>
      <c r="D750" s="65"/>
      <c r="E750" s="65"/>
    </row>
    <row r="751" ht="23.1" customHeight="1" spans="1:6">
      <c r="A751" s="77" t="s">
        <v>335</v>
      </c>
      <c r="B751" s="65">
        <f>SUM(B752:B753)</f>
        <v>0</v>
      </c>
      <c r="C751" s="65">
        <f>SUM(C752:C753)</f>
        <v>0</v>
      </c>
      <c r="D751" s="65"/>
      <c r="E751" s="65"/>
      <c r="F751" s="58">
        <v>1</v>
      </c>
    </row>
    <row r="752" ht="23.1" hidden="1" customHeight="1" spans="1:5">
      <c r="A752" s="77" t="s">
        <v>1227</v>
      </c>
      <c r="B752" s="65"/>
      <c r="C752" s="65"/>
      <c r="D752" s="65"/>
      <c r="E752" s="65"/>
    </row>
    <row r="753" ht="23.1" hidden="1" customHeight="1" spans="1:5">
      <c r="A753" s="77" t="s">
        <v>1228</v>
      </c>
      <c r="B753" s="65"/>
      <c r="C753" s="65"/>
      <c r="D753" s="65"/>
      <c r="E753" s="65"/>
    </row>
    <row r="754" ht="23.1" customHeight="1" spans="1:6">
      <c r="A754" s="77" t="s">
        <v>337</v>
      </c>
      <c r="B754" s="65">
        <f>SUM(B755:B756)</f>
        <v>763</v>
      </c>
      <c r="C754" s="65">
        <f>SUM(C755:C756)</f>
        <v>0</v>
      </c>
      <c r="D754" s="65"/>
      <c r="E754" s="65"/>
      <c r="F754" s="58">
        <v>1</v>
      </c>
    </row>
    <row r="755" ht="23.1" hidden="1" customHeight="1" spans="1:5">
      <c r="A755" s="77" t="s">
        <v>1229</v>
      </c>
      <c r="B755" s="65">
        <v>763</v>
      </c>
      <c r="C755" s="65"/>
      <c r="D755" s="65"/>
      <c r="E755" s="65"/>
    </row>
    <row r="756" ht="23.1" hidden="1" customHeight="1" spans="1:5">
      <c r="A756" s="77" t="s">
        <v>1230</v>
      </c>
      <c r="B756" s="65"/>
      <c r="C756" s="65"/>
      <c r="D756" s="65"/>
      <c r="E756" s="65"/>
    </row>
    <row r="757" ht="23.1" customHeight="1" spans="1:6">
      <c r="A757" s="77" t="s">
        <v>1231</v>
      </c>
      <c r="B757" s="65"/>
      <c r="C757" s="65"/>
      <c r="D757" s="65"/>
      <c r="E757" s="65"/>
      <c r="F757" s="58">
        <v>1</v>
      </c>
    </row>
    <row r="758" ht="23.1" customHeight="1" spans="1:6">
      <c r="A758" s="77" t="s">
        <v>1232</v>
      </c>
      <c r="B758" s="65">
        <v>12</v>
      </c>
      <c r="C758" s="65"/>
      <c r="D758" s="65"/>
      <c r="E758" s="65"/>
      <c r="F758" s="58">
        <v>1</v>
      </c>
    </row>
    <row r="759" ht="23.1" customHeight="1" spans="1:6">
      <c r="A759" s="77" t="s">
        <v>343</v>
      </c>
      <c r="B759" s="65">
        <f>SUM(B760:B764)</f>
        <v>0</v>
      </c>
      <c r="C759" s="65">
        <f>SUM(C760:C764)</f>
        <v>20</v>
      </c>
      <c r="D759" s="65"/>
      <c r="E759" s="65"/>
      <c r="F759" s="58">
        <v>1</v>
      </c>
    </row>
    <row r="760" ht="23.1" hidden="1" customHeight="1" spans="1:5">
      <c r="A760" s="77" t="s">
        <v>1233</v>
      </c>
      <c r="B760" s="65"/>
      <c r="C760" s="65"/>
      <c r="D760" s="65"/>
      <c r="E760" s="65"/>
    </row>
    <row r="761" ht="23.1" hidden="1" customHeight="1" spans="1:5">
      <c r="A761" s="77" t="s">
        <v>1234</v>
      </c>
      <c r="B761" s="65"/>
      <c r="C761" s="65"/>
      <c r="D761" s="65"/>
      <c r="E761" s="65"/>
    </row>
    <row r="762" ht="23.1" hidden="1" customHeight="1" spans="1:5">
      <c r="A762" s="77" t="s">
        <v>1235</v>
      </c>
      <c r="B762" s="65"/>
      <c r="C762" s="65"/>
      <c r="D762" s="65"/>
      <c r="E762" s="65"/>
    </row>
    <row r="763" ht="23.1" hidden="1" customHeight="1" spans="1:5">
      <c r="A763" s="77" t="s">
        <v>1236</v>
      </c>
      <c r="B763" s="65"/>
      <c r="C763" s="65"/>
      <c r="D763" s="65"/>
      <c r="E763" s="65"/>
    </row>
    <row r="764" ht="23.1" hidden="1" customHeight="1" spans="1:5">
      <c r="A764" s="77" t="s">
        <v>1237</v>
      </c>
      <c r="B764" s="65"/>
      <c r="C764" s="65">
        <v>20</v>
      </c>
      <c r="D764" s="65"/>
      <c r="E764" s="65"/>
    </row>
    <row r="765" ht="23.1" customHeight="1" spans="1:6">
      <c r="A765" s="77" t="s">
        <v>1238</v>
      </c>
      <c r="B765" s="65"/>
      <c r="C765" s="65"/>
      <c r="D765" s="65"/>
      <c r="E765" s="65"/>
      <c r="F765" s="58">
        <v>1</v>
      </c>
    </row>
    <row r="766" ht="23.1" customHeight="1" spans="1:6">
      <c r="A766" s="77" t="s">
        <v>1239</v>
      </c>
      <c r="B766" s="65"/>
      <c r="C766" s="65"/>
      <c r="D766" s="65"/>
      <c r="E766" s="65"/>
      <c r="F766" s="58">
        <v>1</v>
      </c>
    </row>
    <row r="767" ht="23.1" customHeight="1" spans="1:6">
      <c r="A767" s="77" t="s">
        <v>349</v>
      </c>
      <c r="B767" s="65">
        <f>SUM(B768:B781)</f>
        <v>0</v>
      </c>
      <c r="C767" s="65">
        <f>SUM(C768:C781)</f>
        <v>0</v>
      </c>
      <c r="D767" s="65"/>
      <c r="E767" s="65"/>
      <c r="F767" s="58">
        <v>1</v>
      </c>
    </row>
    <row r="768" ht="23.1" hidden="1" customHeight="1" spans="1:5">
      <c r="A768" s="77" t="s">
        <v>769</v>
      </c>
      <c r="B768" s="65"/>
      <c r="C768" s="65"/>
      <c r="D768" s="65"/>
      <c r="E768" s="65"/>
    </row>
    <row r="769" ht="23.1" hidden="1" customHeight="1" spans="1:5">
      <c r="A769" s="77" t="s">
        <v>770</v>
      </c>
      <c r="B769" s="65"/>
      <c r="C769" s="65"/>
      <c r="D769" s="65"/>
      <c r="E769" s="65"/>
    </row>
    <row r="770" ht="23.1" hidden="1" customHeight="1" spans="1:5">
      <c r="A770" s="77" t="s">
        <v>771</v>
      </c>
      <c r="B770" s="65"/>
      <c r="C770" s="65"/>
      <c r="D770" s="65"/>
      <c r="E770" s="65"/>
    </row>
    <row r="771" ht="23.1" hidden="1" customHeight="1" spans="1:5">
      <c r="A771" s="77" t="s">
        <v>1240</v>
      </c>
      <c r="B771" s="65"/>
      <c r="C771" s="65"/>
      <c r="D771" s="65"/>
      <c r="E771" s="65"/>
    </row>
    <row r="772" ht="23.1" hidden="1" customHeight="1" spans="1:5">
      <c r="A772" s="77" t="s">
        <v>1241</v>
      </c>
      <c r="B772" s="65"/>
      <c r="C772" s="65"/>
      <c r="D772" s="65"/>
      <c r="E772" s="65"/>
    </row>
    <row r="773" ht="23.1" hidden="1" customHeight="1" spans="1:5">
      <c r="A773" s="77" t="s">
        <v>1242</v>
      </c>
      <c r="B773" s="65"/>
      <c r="C773" s="65"/>
      <c r="D773" s="65"/>
      <c r="E773" s="65"/>
    </row>
    <row r="774" ht="23.1" hidden="1" customHeight="1" spans="1:5">
      <c r="A774" s="77" t="s">
        <v>1243</v>
      </c>
      <c r="B774" s="65"/>
      <c r="C774" s="65"/>
      <c r="D774" s="65"/>
      <c r="E774" s="65"/>
    </row>
    <row r="775" ht="23.1" hidden="1" customHeight="1" spans="1:5">
      <c r="A775" s="77" t="s">
        <v>1244</v>
      </c>
      <c r="B775" s="65"/>
      <c r="C775" s="65"/>
      <c r="D775" s="65"/>
      <c r="E775" s="65"/>
    </row>
    <row r="776" ht="23.1" hidden="1" customHeight="1" spans="1:5">
      <c r="A776" s="77" t="s">
        <v>1245</v>
      </c>
      <c r="B776" s="65"/>
      <c r="C776" s="65"/>
      <c r="D776" s="65"/>
      <c r="E776" s="65"/>
    </row>
    <row r="777" ht="23.1" hidden="1" customHeight="1" spans="1:5">
      <c r="A777" s="77" t="s">
        <v>1246</v>
      </c>
      <c r="B777" s="65"/>
      <c r="C777" s="65"/>
      <c r="D777" s="65"/>
      <c r="E777" s="65"/>
    </row>
    <row r="778" ht="23.1" hidden="1" customHeight="1" spans="1:5">
      <c r="A778" s="77" t="s">
        <v>806</v>
      </c>
      <c r="B778" s="65"/>
      <c r="C778" s="65"/>
      <c r="D778" s="65"/>
      <c r="E778" s="65"/>
    </row>
    <row r="779" ht="23.1" hidden="1" customHeight="1" spans="1:5">
      <c r="A779" s="77" t="s">
        <v>1247</v>
      </c>
      <c r="B779" s="65"/>
      <c r="C779" s="65"/>
      <c r="D779" s="65"/>
      <c r="E779" s="65"/>
    </row>
    <row r="780" ht="23.1" hidden="1" customHeight="1" spans="1:5">
      <c r="A780" s="77" t="s">
        <v>778</v>
      </c>
      <c r="B780" s="65"/>
      <c r="C780" s="65"/>
      <c r="D780" s="65"/>
      <c r="E780" s="65"/>
    </row>
    <row r="781" ht="23.1" hidden="1" customHeight="1" spans="1:5">
      <c r="A781" s="77" t="s">
        <v>1248</v>
      </c>
      <c r="B781" s="65"/>
      <c r="C781" s="65"/>
      <c r="D781" s="65"/>
      <c r="E781" s="65"/>
    </row>
    <row r="782" ht="23.1" customHeight="1" spans="1:6">
      <c r="A782" s="77" t="s">
        <v>1249</v>
      </c>
      <c r="B782" s="65">
        <v>10929</v>
      </c>
      <c r="C782" s="65"/>
      <c r="D782" s="65"/>
      <c r="E782" s="65"/>
      <c r="F782" s="58">
        <v>1</v>
      </c>
    </row>
    <row r="783" ht="23.1" customHeight="1" spans="1:6">
      <c r="A783" s="77" t="s">
        <v>353</v>
      </c>
      <c r="B783" s="65">
        <f>SUM(B784,B795,B796,B799,B800,B801)</f>
        <v>47173</v>
      </c>
      <c r="C783" s="65">
        <f>SUM(C784,C795,C796,C799,C800,C801)</f>
        <v>9586</v>
      </c>
      <c r="D783" s="65"/>
      <c r="E783" s="65"/>
      <c r="F783" s="58">
        <v>1</v>
      </c>
    </row>
    <row r="784" ht="23.1" customHeight="1" spans="1:6">
      <c r="A784" s="77" t="s">
        <v>1250</v>
      </c>
      <c r="B784" s="65">
        <f>SUM(B785:B794)</f>
        <v>2431</v>
      </c>
      <c r="C784" s="65">
        <f>SUM(C785:C794)</f>
        <v>1768</v>
      </c>
      <c r="D784" s="65"/>
      <c r="E784" s="65"/>
      <c r="F784" s="58">
        <v>1</v>
      </c>
    </row>
    <row r="785" ht="23.1" hidden="1" customHeight="1" spans="1:5">
      <c r="A785" s="77" t="s">
        <v>1251</v>
      </c>
      <c r="B785" s="65">
        <v>1722</v>
      </c>
      <c r="C785" s="65">
        <v>1743</v>
      </c>
      <c r="D785" s="65"/>
      <c r="E785" s="65"/>
    </row>
    <row r="786" ht="23.1" hidden="1" customHeight="1" spans="1:5">
      <c r="A786" s="77" t="s">
        <v>1252</v>
      </c>
      <c r="B786" s="65">
        <v>606</v>
      </c>
      <c r="C786" s="65"/>
      <c r="D786" s="65"/>
      <c r="E786" s="65"/>
    </row>
    <row r="787" ht="23.1" hidden="1" customHeight="1" spans="1:5">
      <c r="A787" s="77" t="s">
        <v>1253</v>
      </c>
      <c r="B787" s="65"/>
      <c r="C787" s="65"/>
      <c r="D787" s="65"/>
      <c r="E787" s="65"/>
    </row>
    <row r="788" ht="23.1" hidden="1" customHeight="1" spans="1:5">
      <c r="A788" s="77" t="s">
        <v>1254</v>
      </c>
      <c r="B788" s="65"/>
      <c r="C788" s="65"/>
      <c r="D788" s="65"/>
      <c r="E788" s="65"/>
    </row>
    <row r="789" ht="23.1" hidden="1" customHeight="1" spans="1:5">
      <c r="A789" s="77" t="s">
        <v>1255</v>
      </c>
      <c r="B789" s="65"/>
      <c r="C789" s="65"/>
      <c r="D789" s="65"/>
      <c r="E789" s="65"/>
    </row>
    <row r="790" ht="23.1" hidden="1" customHeight="1" spans="1:5">
      <c r="A790" s="77" t="s">
        <v>1256</v>
      </c>
      <c r="B790" s="65"/>
      <c r="C790" s="65"/>
      <c r="D790" s="65"/>
      <c r="E790" s="65"/>
    </row>
    <row r="791" ht="23.1" hidden="1" customHeight="1" spans="1:5">
      <c r="A791" s="77" t="s">
        <v>1257</v>
      </c>
      <c r="B791" s="65"/>
      <c r="C791" s="65"/>
      <c r="D791" s="65"/>
      <c r="E791" s="65"/>
    </row>
    <row r="792" ht="23.1" hidden="1" customHeight="1" spans="1:5">
      <c r="A792" s="77" t="s">
        <v>1258</v>
      </c>
      <c r="B792" s="65"/>
      <c r="C792" s="65"/>
      <c r="D792" s="65"/>
      <c r="E792" s="65"/>
    </row>
    <row r="793" ht="23.1" hidden="1" customHeight="1" spans="1:5">
      <c r="A793" s="77" t="s">
        <v>1259</v>
      </c>
      <c r="B793" s="65"/>
      <c r="C793" s="65"/>
      <c r="D793" s="65"/>
      <c r="E793" s="65"/>
    </row>
    <row r="794" ht="23.1" hidden="1" customHeight="1" spans="1:5">
      <c r="A794" s="77" t="s">
        <v>1260</v>
      </c>
      <c r="B794" s="65">
        <v>103</v>
      </c>
      <c r="C794" s="65">
        <v>25</v>
      </c>
      <c r="D794" s="65"/>
      <c r="E794" s="65"/>
    </row>
    <row r="795" ht="23.1" customHeight="1" spans="1:6">
      <c r="A795" s="77" t="s">
        <v>1261</v>
      </c>
      <c r="B795" s="65">
        <v>118</v>
      </c>
      <c r="C795" s="65">
        <v>183</v>
      </c>
      <c r="D795" s="65"/>
      <c r="E795" s="65"/>
      <c r="F795" s="58">
        <v>1</v>
      </c>
    </row>
    <row r="796" ht="23.1" customHeight="1" spans="1:6">
      <c r="A796" s="77" t="s">
        <v>1262</v>
      </c>
      <c r="B796" s="65">
        <f>SUM(B797:B798)</f>
        <v>24132</v>
      </c>
      <c r="C796" s="65">
        <f>SUM(C797:C798)</f>
        <v>2329</v>
      </c>
      <c r="D796" s="65"/>
      <c r="E796" s="65"/>
      <c r="F796" s="58">
        <v>1</v>
      </c>
    </row>
    <row r="797" ht="23.1" hidden="1" customHeight="1" spans="1:5">
      <c r="A797" s="77" t="s">
        <v>1263</v>
      </c>
      <c r="B797" s="65">
        <v>1206</v>
      </c>
      <c r="C797" s="65"/>
      <c r="D797" s="65"/>
      <c r="E797" s="65"/>
    </row>
    <row r="798" ht="23.1" hidden="1" customHeight="1" spans="1:5">
      <c r="A798" s="77" t="s">
        <v>1264</v>
      </c>
      <c r="B798" s="65">
        <v>22926</v>
      </c>
      <c r="C798" s="65">
        <v>2329</v>
      </c>
      <c r="D798" s="65"/>
      <c r="E798" s="65"/>
    </row>
    <row r="799" ht="23.1" customHeight="1" spans="1:6">
      <c r="A799" s="77" t="s">
        <v>1265</v>
      </c>
      <c r="B799" s="65">
        <v>1900</v>
      </c>
      <c r="C799" s="65">
        <v>1500</v>
      </c>
      <c r="D799" s="65"/>
      <c r="E799" s="65"/>
      <c r="F799" s="58">
        <v>1</v>
      </c>
    </row>
    <row r="800" ht="23.1" customHeight="1" spans="1:6">
      <c r="A800" s="77" t="s">
        <v>1266</v>
      </c>
      <c r="B800" s="65"/>
      <c r="C800" s="65"/>
      <c r="D800" s="65"/>
      <c r="E800" s="65"/>
      <c r="F800" s="58">
        <v>1</v>
      </c>
    </row>
    <row r="801" ht="23.1" customHeight="1" spans="1:6">
      <c r="A801" s="77" t="s">
        <v>1267</v>
      </c>
      <c r="B801" s="65">
        <v>18592</v>
      </c>
      <c r="C801" s="65">
        <v>3806</v>
      </c>
      <c r="D801" s="65"/>
      <c r="E801" s="65"/>
      <c r="F801" s="58">
        <v>1</v>
      </c>
    </row>
    <row r="802" ht="23.1" customHeight="1" spans="1:6">
      <c r="A802" s="77" t="s">
        <v>367</v>
      </c>
      <c r="B802" s="65">
        <f>SUM(B803,B828,B853,B879,B890,B901,B907,B914,B921,B924)</f>
        <v>107537</v>
      </c>
      <c r="C802" s="65">
        <f>SUM(C803,C828,C853,C879,C890,C901,C907,C914,C921,C924)</f>
        <v>53542</v>
      </c>
      <c r="D802" s="65"/>
      <c r="E802" s="65"/>
      <c r="F802" s="58">
        <v>1</v>
      </c>
    </row>
    <row r="803" ht="23.1" customHeight="1" spans="1:6">
      <c r="A803" s="77" t="s">
        <v>1268</v>
      </c>
      <c r="B803" s="65">
        <f>SUM(B804:B827)</f>
        <v>15563</v>
      </c>
      <c r="C803" s="65">
        <f>SUM(C804:C827)</f>
        <v>13501</v>
      </c>
      <c r="D803" s="65"/>
      <c r="E803" s="65"/>
      <c r="F803" s="58">
        <v>1</v>
      </c>
    </row>
    <row r="804" ht="23.1" hidden="1" customHeight="1" spans="1:5">
      <c r="A804" s="77" t="s">
        <v>1251</v>
      </c>
      <c r="B804" s="65">
        <v>200</v>
      </c>
      <c r="C804" s="65">
        <v>359</v>
      </c>
      <c r="D804" s="65"/>
      <c r="E804" s="65"/>
    </row>
    <row r="805" ht="23.1" hidden="1" customHeight="1" spans="1:5">
      <c r="A805" s="77" t="s">
        <v>1252</v>
      </c>
      <c r="B805" s="65">
        <v>57</v>
      </c>
      <c r="C805" s="65">
        <v>30</v>
      </c>
      <c r="D805" s="65"/>
      <c r="E805" s="65"/>
    </row>
    <row r="806" ht="23.1" hidden="1" customHeight="1" spans="1:5">
      <c r="A806" s="77" t="s">
        <v>1253</v>
      </c>
      <c r="B806" s="65"/>
      <c r="C806" s="65"/>
      <c r="D806" s="65"/>
      <c r="E806" s="65"/>
    </row>
    <row r="807" ht="23.1" hidden="1" customHeight="1" spans="1:5">
      <c r="A807" s="77" t="s">
        <v>1269</v>
      </c>
      <c r="B807" s="65">
        <v>3136</v>
      </c>
      <c r="C807" s="65">
        <v>3499</v>
      </c>
      <c r="D807" s="65"/>
      <c r="E807" s="65"/>
    </row>
    <row r="808" ht="23.1" hidden="1" customHeight="1" spans="1:5">
      <c r="A808" s="77" t="s">
        <v>1270</v>
      </c>
      <c r="B808" s="65"/>
      <c r="C808" s="65"/>
      <c r="D808" s="65"/>
      <c r="E808" s="65"/>
    </row>
    <row r="809" ht="23.1" hidden="1" customHeight="1" spans="1:5">
      <c r="A809" s="77" t="s">
        <v>1271</v>
      </c>
      <c r="B809" s="65">
        <v>215</v>
      </c>
      <c r="C809" s="65">
        <v>1262</v>
      </c>
      <c r="D809" s="65"/>
      <c r="E809" s="65"/>
    </row>
    <row r="810" ht="23.1" hidden="1" customHeight="1" spans="1:5">
      <c r="A810" s="77" t="s">
        <v>1272</v>
      </c>
      <c r="B810" s="65">
        <v>580</v>
      </c>
      <c r="C810" s="65">
        <v>352</v>
      </c>
      <c r="D810" s="65"/>
      <c r="E810" s="65"/>
    </row>
    <row r="811" ht="23.1" hidden="1" customHeight="1" spans="1:5">
      <c r="A811" s="77" t="s">
        <v>1273</v>
      </c>
      <c r="B811" s="65">
        <v>12</v>
      </c>
      <c r="C811" s="65">
        <v>17</v>
      </c>
      <c r="D811" s="65"/>
      <c r="E811" s="65"/>
    </row>
    <row r="812" ht="23.1" hidden="1" customHeight="1" spans="1:5">
      <c r="A812" s="77" t="s">
        <v>1274</v>
      </c>
      <c r="B812" s="65">
        <v>35</v>
      </c>
      <c r="C812" s="65">
        <v>26</v>
      </c>
      <c r="D812" s="65"/>
      <c r="E812" s="65"/>
    </row>
    <row r="813" ht="23.1" hidden="1" customHeight="1" spans="1:5">
      <c r="A813" s="77" t="s">
        <v>1275</v>
      </c>
      <c r="B813" s="65"/>
      <c r="C813" s="65"/>
      <c r="D813" s="65"/>
      <c r="E813" s="65"/>
    </row>
    <row r="814" ht="23.1" hidden="1" customHeight="1" spans="1:5">
      <c r="A814" s="77" t="s">
        <v>1276</v>
      </c>
      <c r="B814" s="65"/>
      <c r="C814" s="65">
        <v>8</v>
      </c>
      <c r="D814" s="65"/>
      <c r="E814" s="65"/>
    </row>
    <row r="815" ht="23.1" hidden="1" customHeight="1" spans="1:5">
      <c r="A815" s="77" t="s">
        <v>1277</v>
      </c>
      <c r="B815" s="65"/>
      <c r="C815" s="65"/>
      <c r="D815" s="65"/>
      <c r="E815" s="65"/>
    </row>
    <row r="816" ht="23.1" hidden="1" customHeight="1" spans="1:5">
      <c r="A816" s="77" t="s">
        <v>1278</v>
      </c>
      <c r="B816" s="65">
        <v>230</v>
      </c>
      <c r="C816" s="65"/>
      <c r="D816" s="65"/>
      <c r="E816" s="65"/>
    </row>
    <row r="817" ht="23.1" hidden="1" customHeight="1" spans="1:5">
      <c r="A817" s="77" t="s">
        <v>1279</v>
      </c>
      <c r="B817" s="65"/>
      <c r="C817" s="65"/>
      <c r="D817" s="65"/>
      <c r="E817" s="65"/>
    </row>
    <row r="818" ht="23.1" hidden="1" customHeight="1" spans="1:5">
      <c r="A818" s="77" t="s">
        <v>1280</v>
      </c>
      <c r="B818" s="65">
        <v>890</v>
      </c>
      <c r="C818" s="65">
        <v>800</v>
      </c>
      <c r="D818" s="65"/>
      <c r="E818" s="65"/>
    </row>
    <row r="819" ht="23.1" hidden="1" customHeight="1" spans="1:5">
      <c r="A819" s="77" t="s">
        <v>1281</v>
      </c>
      <c r="B819" s="65">
        <v>899</v>
      </c>
      <c r="C819" s="65">
        <v>2963</v>
      </c>
      <c r="D819" s="65"/>
      <c r="E819" s="65"/>
    </row>
    <row r="820" ht="23.1" hidden="1" customHeight="1" spans="1:5">
      <c r="A820" s="77" t="s">
        <v>1282</v>
      </c>
      <c r="B820" s="65">
        <v>582</v>
      </c>
      <c r="C820" s="65">
        <v>1112</v>
      </c>
      <c r="D820" s="65"/>
      <c r="E820" s="65"/>
    </row>
    <row r="821" ht="23.1" hidden="1" customHeight="1" spans="1:5">
      <c r="A821" s="77" t="s">
        <v>1283</v>
      </c>
      <c r="B821" s="65"/>
      <c r="C821" s="65">
        <v>150</v>
      </c>
      <c r="D821" s="65"/>
      <c r="E821" s="65"/>
    </row>
    <row r="822" ht="23.1" hidden="1" customHeight="1" spans="1:5">
      <c r="A822" s="77" t="s">
        <v>1284</v>
      </c>
      <c r="B822" s="65"/>
      <c r="C822" s="65"/>
      <c r="D822" s="65"/>
      <c r="E822" s="65"/>
    </row>
    <row r="823" ht="23.1" hidden="1" customHeight="1" spans="1:5">
      <c r="A823" s="77" t="s">
        <v>1285</v>
      </c>
      <c r="B823" s="65">
        <v>2880</v>
      </c>
      <c r="C823" s="65">
        <v>494</v>
      </c>
      <c r="D823" s="65"/>
      <c r="E823" s="65"/>
    </row>
    <row r="824" ht="23.1" hidden="1" customHeight="1" spans="1:5">
      <c r="A824" s="77" t="s">
        <v>1286</v>
      </c>
      <c r="B824" s="65">
        <v>860</v>
      </c>
      <c r="C824" s="65"/>
      <c r="D824" s="65"/>
      <c r="E824" s="65"/>
    </row>
    <row r="825" ht="23.1" hidden="1" customHeight="1" spans="1:5">
      <c r="A825" s="77" t="s">
        <v>1287</v>
      </c>
      <c r="B825" s="65"/>
      <c r="C825" s="65"/>
      <c r="D825" s="65"/>
      <c r="E825" s="65"/>
    </row>
    <row r="826" ht="23.1" hidden="1" customHeight="1" spans="1:5">
      <c r="A826" s="77" t="s">
        <v>1288</v>
      </c>
      <c r="B826" s="65">
        <v>152</v>
      </c>
      <c r="C826" s="65"/>
      <c r="D826" s="65"/>
      <c r="E826" s="65"/>
    </row>
    <row r="827" ht="23.1" hidden="1" customHeight="1" spans="1:5">
      <c r="A827" s="77" t="s">
        <v>1289</v>
      </c>
      <c r="B827" s="65">
        <v>4835</v>
      </c>
      <c r="C827" s="65">
        <v>2429</v>
      </c>
      <c r="D827" s="65"/>
      <c r="E827" s="65"/>
    </row>
    <row r="828" ht="23.1" customHeight="1" spans="1:6">
      <c r="A828" s="77" t="s">
        <v>1290</v>
      </c>
      <c r="B828" s="65">
        <f>SUM(B829:B852)</f>
        <v>14933</v>
      </c>
      <c r="C828" s="65">
        <f>SUM(C829:C852)</f>
        <v>8021</v>
      </c>
      <c r="D828" s="65"/>
      <c r="E828" s="65"/>
      <c r="F828" s="58">
        <v>1</v>
      </c>
    </row>
    <row r="829" ht="23.1" hidden="1" customHeight="1" spans="1:5">
      <c r="A829" s="77" t="s">
        <v>1251</v>
      </c>
      <c r="B829" s="65">
        <v>303</v>
      </c>
      <c r="C829" s="65">
        <v>528</v>
      </c>
      <c r="D829" s="65"/>
      <c r="E829" s="65"/>
    </row>
    <row r="830" ht="23.1" hidden="1" customHeight="1" spans="1:5">
      <c r="A830" s="77" t="s">
        <v>1252</v>
      </c>
      <c r="B830" s="65">
        <v>251</v>
      </c>
      <c r="C830" s="65">
        <v>163</v>
      </c>
      <c r="D830" s="65"/>
      <c r="E830" s="65"/>
    </row>
    <row r="831" ht="23.1" hidden="1" customHeight="1" spans="1:5">
      <c r="A831" s="77" t="s">
        <v>1253</v>
      </c>
      <c r="B831" s="65"/>
      <c r="C831" s="65"/>
      <c r="D831" s="65"/>
      <c r="E831" s="65"/>
    </row>
    <row r="832" ht="23.1" hidden="1" customHeight="1" spans="1:5">
      <c r="A832" s="77" t="s">
        <v>1291</v>
      </c>
      <c r="B832" s="65">
        <v>1033</v>
      </c>
      <c r="C832" s="65">
        <v>1052</v>
      </c>
      <c r="D832" s="65"/>
      <c r="E832" s="65"/>
    </row>
    <row r="833" ht="23.1" hidden="1" customHeight="1" spans="1:5">
      <c r="A833" s="77" t="s">
        <v>1292</v>
      </c>
      <c r="B833" s="65">
        <v>4818</v>
      </c>
      <c r="C833" s="65">
        <v>4021</v>
      </c>
      <c r="D833" s="65"/>
      <c r="E833" s="65"/>
    </row>
    <row r="834" ht="23.1" hidden="1" customHeight="1" spans="1:5">
      <c r="A834" s="77" t="s">
        <v>1293</v>
      </c>
      <c r="B834" s="65">
        <v>10</v>
      </c>
      <c r="C834" s="65">
        <v>20</v>
      </c>
      <c r="D834" s="65"/>
      <c r="E834" s="65"/>
    </row>
    <row r="835" ht="23.1" hidden="1" customHeight="1" spans="1:5">
      <c r="A835" s="77" t="s">
        <v>1294</v>
      </c>
      <c r="B835" s="65">
        <v>651</v>
      </c>
      <c r="C835" s="65">
        <v>651</v>
      </c>
      <c r="D835" s="65"/>
      <c r="E835" s="65"/>
    </row>
    <row r="836" ht="23.1" hidden="1" customHeight="1" spans="1:5">
      <c r="A836" s="77" t="s">
        <v>1295</v>
      </c>
      <c r="B836" s="65">
        <v>1570</v>
      </c>
      <c r="C836" s="65">
        <v>1517</v>
      </c>
      <c r="D836" s="65"/>
      <c r="E836" s="65"/>
    </row>
    <row r="837" ht="23.1" hidden="1" customHeight="1" spans="1:5">
      <c r="A837" s="77" t="s">
        <v>1296</v>
      </c>
      <c r="B837" s="65"/>
      <c r="C837" s="65"/>
      <c r="D837" s="65"/>
      <c r="E837" s="65"/>
    </row>
    <row r="838" ht="23.1" hidden="1" customHeight="1" spans="1:5">
      <c r="A838" s="77" t="s">
        <v>1297</v>
      </c>
      <c r="B838" s="65"/>
      <c r="C838" s="65"/>
      <c r="D838" s="65"/>
      <c r="E838" s="65"/>
    </row>
    <row r="839" ht="23.1" hidden="1" customHeight="1" spans="1:5">
      <c r="A839" s="77" t="s">
        <v>1298</v>
      </c>
      <c r="B839" s="65"/>
      <c r="C839" s="65"/>
      <c r="D839" s="65"/>
      <c r="E839" s="65"/>
    </row>
    <row r="840" ht="23.1" hidden="1" customHeight="1" spans="1:5">
      <c r="A840" s="77" t="s">
        <v>1299</v>
      </c>
      <c r="B840" s="65">
        <v>8</v>
      </c>
      <c r="C840" s="65">
        <v>8</v>
      </c>
      <c r="D840" s="65"/>
      <c r="E840" s="65"/>
    </row>
    <row r="841" ht="23.1" hidden="1" customHeight="1" spans="1:5">
      <c r="A841" s="77" t="s">
        <v>1300</v>
      </c>
      <c r="B841" s="65"/>
      <c r="C841" s="65"/>
      <c r="D841" s="65"/>
      <c r="E841" s="65"/>
    </row>
    <row r="842" ht="23.1" hidden="1" customHeight="1" spans="1:5">
      <c r="A842" s="77" t="s">
        <v>1301</v>
      </c>
      <c r="B842" s="65"/>
      <c r="C842" s="65"/>
      <c r="D842" s="65"/>
      <c r="E842" s="65"/>
    </row>
    <row r="843" ht="23.1" hidden="1" customHeight="1" spans="1:5">
      <c r="A843" s="77" t="s">
        <v>1302</v>
      </c>
      <c r="B843" s="65">
        <v>130</v>
      </c>
      <c r="C843" s="65"/>
      <c r="D843" s="65"/>
      <c r="E843" s="65"/>
    </row>
    <row r="844" ht="23.1" hidden="1" customHeight="1" spans="1:5">
      <c r="A844" s="77" t="s">
        <v>1303</v>
      </c>
      <c r="B844" s="65"/>
      <c r="C844" s="65"/>
      <c r="D844" s="65"/>
      <c r="E844" s="65"/>
    </row>
    <row r="845" ht="23.1" hidden="1" customHeight="1" spans="1:5">
      <c r="A845" s="77" t="s">
        <v>1304</v>
      </c>
      <c r="B845" s="65"/>
      <c r="C845" s="65"/>
      <c r="D845" s="65"/>
      <c r="E845" s="65"/>
    </row>
    <row r="846" ht="23.1" hidden="1" customHeight="1" spans="1:5">
      <c r="A846" s="77" t="s">
        <v>1305</v>
      </c>
      <c r="B846" s="65">
        <v>44</v>
      </c>
      <c r="C846" s="65"/>
      <c r="D846" s="65"/>
      <c r="E846" s="65"/>
    </row>
    <row r="847" ht="23.1" hidden="1" customHeight="1" spans="1:5">
      <c r="A847" s="77" t="s">
        <v>1306</v>
      </c>
      <c r="B847" s="65"/>
      <c r="C847" s="65"/>
      <c r="D847" s="65"/>
      <c r="E847" s="65"/>
    </row>
    <row r="848" ht="23.1" hidden="1" customHeight="1" spans="1:5">
      <c r="A848" s="77" t="s">
        <v>1307</v>
      </c>
      <c r="B848" s="65">
        <v>45</v>
      </c>
      <c r="C848" s="65">
        <v>61</v>
      </c>
      <c r="D848" s="65"/>
      <c r="E848" s="65"/>
    </row>
    <row r="849" ht="23.1" hidden="1" customHeight="1" spans="1:5">
      <c r="A849" s="77" t="s">
        <v>1308</v>
      </c>
      <c r="B849" s="65"/>
      <c r="C849" s="65"/>
      <c r="D849" s="65"/>
      <c r="E849" s="65"/>
    </row>
    <row r="850" ht="23.1" hidden="1" customHeight="1" spans="1:5">
      <c r="A850" s="77" t="s">
        <v>1309</v>
      </c>
      <c r="B850" s="65"/>
      <c r="C850" s="65"/>
      <c r="D850" s="65"/>
      <c r="E850" s="65"/>
    </row>
    <row r="851" ht="23.1" hidden="1" customHeight="1" spans="1:5">
      <c r="A851" s="77" t="s">
        <v>1310</v>
      </c>
      <c r="B851" s="65"/>
      <c r="C851" s="65"/>
      <c r="D851" s="65"/>
      <c r="E851" s="65"/>
    </row>
    <row r="852" ht="23.1" hidden="1" customHeight="1" spans="1:5">
      <c r="A852" s="77" t="s">
        <v>1311</v>
      </c>
      <c r="B852" s="65">
        <v>6070</v>
      </c>
      <c r="C852" s="65"/>
      <c r="D852" s="65"/>
      <c r="E852" s="65"/>
    </row>
    <row r="853" ht="23.1" customHeight="1" spans="1:6">
      <c r="A853" s="77" t="s">
        <v>1312</v>
      </c>
      <c r="B853" s="65">
        <f>SUM(B854:B878)</f>
        <v>10441</v>
      </c>
      <c r="C853" s="65">
        <f>SUM(C854:C878)</f>
        <v>8607</v>
      </c>
      <c r="D853" s="65"/>
      <c r="E853" s="65"/>
      <c r="F853" s="58">
        <v>1</v>
      </c>
    </row>
    <row r="854" ht="23.1" hidden="1" customHeight="1" spans="1:5">
      <c r="A854" s="77" t="s">
        <v>1251</v>
      </c>
      <c r="B854" s="65">
        <v>2391</v>
      </c>
      <c r="C854" s="65">
        <v>2565</v>
      </c>
      <c r="D854" s="65"/>
      <c r="E854" s="65"/>
    </row>
    <row r="855" ht="23.1" hidden="1" customHeight="1" spans="1:5">
      <c r="A855" s="77" t="s">
        <v>1252</v>
      </c>
      <c r="B855" s="65"/>
      <c r="C855" s="65"/>
      <c r="D855" s="65"/>
      <c r="E855" s="65"/>
    </row>
    <row r="856" ht="23.1" hidden="1" customHeight="1" spans="1:5">
      <c r="A856" s="77" t="s">
        <v>1253</v>
      </c>
      <c r="B856" s="65"/>
      <c r="C856" s="65"/>
      <c r="D856" s="65"/>
      <c r="E856" s="65"/>
    </row>
    <row r="857" ht="23.1" hidden="1" customHeight="1" spans="1:5">
      <c r="A857" s="77" t="s">
        <v>1313</v>
      </c>
      <c r="B857" s="65"/>
      <c r="C857" s="65"/>
      <c r="D857" s="65"/>
      <c r="E857" s="65"/>
    </row>
    <row r="858" ht="23.1" hidden="1" customHeight="1" spans="1:5">
      <c r="A858" s="77" t="s">
        <v>1314</v>
      </c>
      <c r="B858" s="65">
        <v>4010</v>
      </c>
      <c r="C858" s="65"/>
      <c r="D858" s="65"/>
      <c r="E858" s="65"/>
    </row>
    <row r="859" ht="23.1" hidden="1" customHeight="1" spans="1:5">
      <c r="A859" s="77" t="s">
        <v>1315</v>
      </c>
      <c r="B859" s="65">
        <v>64</v>
      </c>
      <c r="C859" s="65"/>
      <c r="D859" s="65"/>
      <c r="E859" s="65"/>
    </row>
    <row r="860" ht="23.1" hidden="1" customHeight="1" spans="1:5">
      <c r="A860" s="77" t="s">
        <v>1316</v>
      </c>
      <c r="B860" s="65"/>
      <c r="C860" s="65"/>
      <c r="D860" s="65"/>
      <c r="E860" s="65"/>
    </row>
    <row r="861" ht="23.1" hidden="1" customHeight="1" spans="1:5">
      <c r="A861" s="77" t="s">
        <v>1317</v>
      </c>
      <c r="B861" s="65"/>
      <c r="C861" s="65"/>
      <c r="D861" s="65"/>
      <c r="E861" s="65"/>
    </row>
    <row r="862" ht="23.1" hidden="1" customHeight="1" spans="1:5">
      <c r="A862" s="77" t="s">
        <v>1318</v>
      </c>
      <c r="B862" s="65"/>
      <c r="C862" s="65"/>
      <c r="D862" s="65"/>
      <c r="E862" s="65"/>
    </row>
    <row r="863" ht="23.1" hidden="1" customHeight="1" spans="1:5">
      <c r="A863" s="77" t="s">
        <v>1319</v>
      </c>
      <c r="B863" s="65"/>
      <c r="C863" s="65">
        <v>880</v>
      </c>
      <c r="D863" s="65"/>
      <c r="E863" s="65"/>
    </row>
    <row r="864" ht="23.1" hidden="1" customHeight="1" spans="1:5">
      <c r="A864" s="77" t="s">
        <v>1320</v>
      </c>
      <c r="B864" s="65"/>
      <c r="C864" s="65"/>
      <c r="D864" s="65"/>
      <c r="E864" s="65"/>
    </row>
    <row r="865" ht="23.1" hidden="1" customHeight="1" spans="1:5">
      <c r="A865" s="77" t="s">
        <v>1321</v>
      </c>
      <c r="B865" s="65"/>
      <c r="C865" s="65"/>
      <c r="D865" s="65"/>
      <c r="E865" s="65"/>
    </row>
    <row r="866" ht="23.1" hidden="1" customHeight="1" spans="1:5">
      <c r="A866" s="77" t="s">
        <v>1322</v>
      </c>
      <c r="B866" s="65"/>
      <c r="C866" s="65"/>
      <c r="D866" s="65"/>
      <c r="E866" s="65"/>
    </row>
    <row r="867" ht="23.1" hidden="1" customHeight="1" spans="1:5">
      <c r="A867" s="77" t="s">
        <v>1323</v>
      </c>
      <c r="B867" s="65">
        <v>60</v>
      </c>
      <c r="C867" s="65"/>
      <c r="D867" s="65"/>
      <c r="E867" s="65"/>
    </row>
    <row r="868" ht="23.1" hidden="1" customHeight="1" spans="1:5">
      <c r="A868" s="77" t="s">
        <v>1324</v>
      </c>
      <c r="B868" s="65"/>
      <c r="C868" s="65"/>
      <c r="D868" s="65"/>
      <c r="E868" s="65"/>
    </row>
    <row r="869" ht="23.1" hidden="1" customHeight="1" spans="1:5">
      <c r="A869" s="77" t="s">
        <v>1325</v>
      </c>
      <c r="B869" s="65">
        <v>3700</v>
      </c>
      <c r="C869" s="65">
        <v>4575</v>
      </c>
      <c r="D869" s="65"/>
      <c r="E869" s="65"/>
    </row>
    <row r="870" ht="23.1" hidden="1" customHeight="1" spans="1:5">
      <c r="A870" s="77" t="s">
        <v>1326</v>
      </c>
      <c r="B870" s="65"/>
      <c r="C870" s="65"/>
      <c r="D870" s="65"/>
      <c r="E870" s="65"/>
    </row>
    <row r="871" ht="23.1" hidden="1" customHeight="1" spans="1:5">
      <c r="A871" s="77" t="s">
        <v>1327</v>
      </c>
      <c r="B871" s="65"/>
      <c r="C871" s="65"/>
      <c r="D871" s="65"/>
      <c r="E871" s="65"/>
    </row>
    <row r="872" ht="23.1" hidden="1" customHeight="1" spans="1:5">
      <c r="A872" s="77" t="s">
        <v>1328</v>
      </c>
      <c r="B872" s="65"/>
      <c r="C872" s="65"/>
      <c r="D872" s="65"/>
      <c r="E872" s="65"/>
    </row>
    <row r="873" ht="23.1" hidden="1" customHeight="1" spans="1:5">
      <c r="A873" s="77" t="s">
        <v>1329</v>
      </c>
      <c r="B873" s="65"/>
      <c r="C873" s="65"/>
      <c r="D873" s="65"/>
      <c r="E873" s="65"/>
    </row>
    <row r="874" ht="23.1" hidden="1" customHeight="1" spans="1:5">
      <c r="A874" s="77" t="s">
        <v>1330</v>
      </c>
      <c r="B874" s="65"/>
      <c r="C874" s="65"/>
      <c r="D874" s="65"/>
      <c r="E874" s="65"/>
    </row>
    <row r="875" ht="23.1" hidden="1" customHeight="1" spans="1:5">
      <c r="A875" s="77" t="s">
        <v>1303</v>
      </c>
      <c r="B875" s="65"/>
      <c r="C875" s="65"/>
      <c r="D875" s="65"/>
      <c r="E875" s="65"/>
    </row>
    <row r="876" ht="23.1" hidden="1" customHeight="1" spans="1:5">
      <c r="A876" s="77" t="s">
        <v>1331</v>
      </c>
      <c r="B876" s="65"/>
      <c r="C876" s="65">
        <v>557</v>
      </c>
      <c r="D876" s="65"/>
      <c r="E876" s="65"/>
    </row>
    <row r="877" ht="23.1" hidden="1" customHeight="1" spans="1:5">
      <c r="A877" s="77" t="s">
        <v>1332</v>
      </c>
      <c r="B877" s="65"/>
      <c r="C877" s="65"/>
      <c r="D877" s="65"/>
      <c r="E877" s="65"/>
    </row>
    <row r="878" ht="23.1" hidden="1" customHeight="1" spans="1:5">
      <c r="A878" s="77" t="s">
        <v>1333</v>
      </c>
      <c r="B878" s="65">
        <v>216</v>
      </c>
      <c r="C878" s="65">
        <v>30</v>
      </c>
      <c r="D878" s="65"/>
      <c r="E878" s="65"/>
    </row>
    <row r="879" ht="23.1" customHeight="1" spans="1:6">
      <c r="A879" s="77" t="s">
        <v>1334</v>
      </c>
      <c r="B879" s="65">
        <f>SUM(B880:B889)</f>
        <v>0</v>
      </c>
      <c r="C879" s="65">
        <f>SUM(C880:C889)</f>
        <v>0</v>
      </c>
      <c r="D879" s="65"/>
      <c r="E879" s="65"/>
      <c r="F879" s="58">
        <v>1</v>
      </c>
    </row>
    <row r="880" ht="23.1" hidden="1" customHeight="1" spans="1:5">
      <c r="A880" s="77" t="s">
        <v>1251</v>
      </c>
      <c r="B880" s="65"/>
      <c r="C880" s="65"/>
      <c r="D880" s="65"/>
      <c r="E880" s="65"/>
    </row>
    <row r="881" ht="23.1" hidden="1" customHeight="1" spans="1:5">
      <c r="A881" s="77" t="s">
        <v>1252</v>
      </c>
      <c r="B881" s="65"/>
      <c r="C881" s="65"/>
      <c r="D881" s="65"/>
      <c r="E881" s="65"/>
    </row>
    <row r="882" ht="23.1" hidden="1" customHeight="1" spans="1:5">
      <c r="A882" s="77" t="s">
        <v>1253</v>
      </c>
      <c r="B882" s="65"/>
      <c r="C882" s="65"/>
      <c r="D882" s="65"/>
      <c r="E882" s="65"/>
    </row>
    <row r="883" ht="23.1" hidden="1" customHeight="1" spans="1:5">
      <c r="A883" s="77" t="s">
        <v>1335</v>
      </c>
      <c r="B883" s="65"/>
      <c r="C883" s="65"/>
      <c r="D883" s="65"/>
      <c r="E883" s="65"/>
    </row>
    <row r="884" ht="23.1" hidden="1" customHeight="1" spans="1:5">
      <c r="A884" s="77" t="s">
        <v>1336</v>
      </c>
      <c r="B884" s="65"/>
      <c r="C884" s="65"/>
      <c r="D884" s="65"/>
      <c r="E884" s="65"/>
    </row>
    <row r="885" ht="23.1" hidden="1" customHeight="1" spans="1:5">
      <c r="A885" s="77" t="s">
        <v>1337</v>
      </c>
      <c r="B885" s="65"/>
      <c r="C885" s="65"/>
      <c r="D885" s="65"/>
      <c r="E885" s="65"/>
    </row>
    <row r="886" ht="23.1" hidden="1" customHeight="1" spans="1:5">
      <c r="A886" s="77" t="s">
        <v>1338</v>
      </c>
      <c r="B886" s="65"/>
      <c r="C886" s="65"/>
      <c r="D886" s="65"/>
      <c r="E886" s="65"/>
    </row>
    <row r="887" ht="23.1" hidden="1" customHeight="1" spans="1:5">
      <c r="A887" s="77" t="s">
        <v>1339</v>
      </c>
      <c r="B887" s="65"/>
      <c r="C887" s="65"/>
      <c r="D887" s="65"/>
      <c r="E887" s="65"/>
    </row>
    <row r="888" ht="23.1" hidden="1" customHeight="1" spans="1:5">
      <c r="A888" s="77" t="s">
        <v>1340</v>
      </c>
      <c r="B888" s="65"/>
      <c r="C888" s="65"/>
      <c r="D888" s="65"/>
      <c r="E888" s="65"/>
    </row>
    <row r="889" ht="23.1" hidden="1" customHeight="1" spans="1:5">
      <c r="A889" s="77" t="s">
        <v>1341</v>
      </c>
      <c r="B889" s="65"/>
      <c r="C889" s="65"/>
      <c r="D889" s="65"/>
      <c r="E889" s="65"/>
    </row>
    <row r="890" ht="23.1" customHeight="1" spans="1:6">
      <c r="A890" s="77" t="s">
        <v>1342</v>
      </c>
      <c r="B890" s="65">
        <f>SUM(B891:B900)</f>
        <v>46894</v>
      </c>
      <c r="C890" s="65">
        <f>SUM(C891:C900)</f>
        <v>20800</v>
      </c>
      <c r="D890" s="65"/>
      <c r="E890" s="65"/>
      <c r="F890" s="58">
        <v>1</v>
      </c>
    </row>
    <row r="891" ht="23.1" hidden="1" customHeight="1" spans="1:5">
      <c r="A891" s="77" t="s">
        <v>1251</v>
      </c>
      <c r="B891" s="65">
        <v>456</v>
      </c>
      <c r="C891" s="65">
        <v>1028</v>
      </c>
      <c r="D891" s="65"/>
      <c r="E891" s="65"/>
    </row>
    <row r="892" ht="23.1" hidden="1" customHeight="1" spans="1:5">
      <c r="A892" s="77" t="s">
        <v>1252</v>
      </c>
      <c r="B892" s="65">
        <v>179</v>
      </c>
      <c r="C892" s="65"/>
      <c r="D892" s="65"/>
      <c r="E892" s="65"/>
    </row>
    <row r="893" ht="23.1" hidden="1" customHeight="1" spans="1:5">
      <c r="A893" s="77" t="s">
        <v>1253</v>
      </c>
      <c r="B893" s="65"/>
      <c r="C893" s="65"/>
      <c r="D893" s="65"/>
      <c r="E893" s="65"/>
    </row>
    <row r="894" ht="23.1" hidden="1" customHeight="1" spans="1:5">
      <c r="A894" s="77" t="s">
        <v>1343</v>
      </c>
      <c r="B894" s="65">
        <v>18559</v>
      </c>
      <c r="C894" s="65"/>
      <c r="D894" s="65"/>
      <c r="E894" s="65"/>
    </row>
    <row r="895" ht="23.1" hidden="1" customHeight="1" spans="1:5">
      <c r="A895" s="77" t="s">
        <v>1344</v>
      </c>
      <c r="B895" s="65">
        <v>22422</v>
      </c>
      <c r="C895" s="65"/>
      <c r="D895" s="65"/>
      <c r="E895" s="65"/>
    </row>
    <row r="896" ht="23.1" hidden="1" customHeight="1" spans="1:5">
      <c r="A896" s="77" t="s">
        <v>1345</v>
      </c>
      <c r="B896" s="65"/>
      <c r="C896" s="65"/>
      <c r="D896" s="65"/>
      <c r="E896" s="65"/>
    </row>
    <row r="897" ht="23.1" hidden="1" customHeight="1" spans="1:5">
      <c r="A897" s="77" t="s">
        <v>1346</v>
      </c>
      <c r="B897" s="65">
        <v>639</v>
      </c>
      <c r="C897" s="65"/>
      <c r="D897" s="65"/>
      <c r="E897" s="65"/>
    </row>
    <row r="898" ht="23.1" hidden="1" customHeight="1" spans="1:5">
      <c r="A898" s="77" t="s">
        <v>1347</v>
      </c>
      <c r="B898" s="65">
        <v>2500</v>
      </c>
      <c r="C898" s="65"/>
      <c r="D898" s="65"/>
      <c r="E898" s="65"/>
    </row>
    <row r="899" ht="23.1" hidden="1" customHeight="1" spans="1:5">
      <c r="A899" s="77" t="s">
        <v>1348</v>
      </c>
      <c r="B899" s="65"/>
      <c r="C899" s="65"/>
      <c r="D899" s="65"/>
      <c r="E899" s="65"/>
    </row>
    <row r="900" ht="23.1" hidden="1" customHeight="1" spans="1:5">
      <c r="A900" s="77" t="s">
        <v>1349</v>
      </c>
      <c r="B900" s="65">
        <v>2139</v>
      </c>
      <c r="C900" s="65">
        <v>19772</v>
      </c>
      <c r="D900" s="65"/>
      <c r="E900" s="65"/>
    </row>
    <row r="901" ht="23.1" customHeight="1" spans="1:6">
      <c r="A901" s="77" t="s">
        <v>1350</v>
      </c>
      <c r="B901" s="65">
        <f>SUM(B902:B906)</f>
        <v>5879</v>
      </c>
      <c r="C901" s="65">
        <f>SUM(C902:C906)</f>
        <v>152</v>
      </c>
      <c r="D901" s="65"/>
      <c r="E901" s="65"/>
      <c r="F901" s="58">
        <v>1</v>
      </c>
    </row>
    <row r="902" ht="23.1" hidden="1" customHeight="1" spans="1:5">
      <c r="A902" s="77" t="s">
        <v>1351</v>
      </c>
      <c r="B902" s="65">
        <v>236</v>
      </c>
      <c r="C902" s="65">
        <v>152</v>
      </c>
      <c r="D902" s="65"/>
      <c r="E902" s="65"/>
    </row>
    <row r="903" ht="23.1" hidden="1" customHeight="1" spans="1:5">
      <c r="A903" s="77" t="s">
        <v>1352</v>
      </c>
      <c r="B903" s="65">
        <v>3772</v>
      </c>
      <c r="C903" s="65"/>
      <c r="D903" s="65"/>
      <c r="E903" s="65"/>
    </row>
    <row r="904" ht="23.1" hidden="1" customHeight="1" spans="1:5">
      <c r="A904" s="77" t="s">
        <v>1353</v>
      </c>
      <c r="B904" s="65">
        <v>1871</v>
      </c>
      <c r="C904" s="65"/>
      <c r="D904" s="65"/>
      <c r="E904" s="65"/>
    </row>
    <row r="905" ht="23.1" hidden="1" customHeight="1" spans="1:5">
      <c r="A905" s="77" t="s">
        <v>1354</v>
      </c>
      <c r="B905" s="65"/>
      <c r="C905" s="65"/>
      <c r="D905" s="65"/>
      <c r="E905" s="65"/>
    </row>
    <row r="906" ht="23.1" hidden="1" customHeight="1" spans="1:5">
      <c r="A906" s="77" t="s">
        <v>1355</v>
      </c>
      <c r="B906" s="65"/>
      <c r="C906" s="65"/>
      <c r="D906" s="65"/>
      <c r="E906" s="65"/>
    </row>
    <row r="907" ht="23.1" customHeight="1" spans="1:6">
      <c r="A907" s="77" t="s">
        <v>1356</v>
      </c>
      <c r="B907" s="65">
        <f>SUM(B908:B913)</f>
        <v>9250</v>
      </c>
      <c r="C907" s="65">
        <f>SUM(C908:C913)</f>
        <v>5</v>
      </c>
      <c r="D907" s="65"/>
      <c r="E907" s="65"/>
      <c r="F907" s="58">
        <v>1</v>
      </c>
    </row>
    <row r="908" ht="23.1" hidden="1" customHeight="1" spans="1:5">
      <c r="A908" s="77" t="s">
        <v>1357</v>
      </c>
      <c r="B908" s="65">
        <v>3829</v>
      </c>
      <c r="C908" s="65"/>
      <c r="D908" s="65"/>
      <c r="E908" s="65"/>
    </row>
    <row r="909" ht="23.1" hidden="1" customHeight="1" spans="1:5">
      <c r="A909" s="77" t="s">
        <v>1358</v>
      </c>
      <c r="B909" s="65"/>
      <c r="C909" s="65"/>
      <c r="D909" s="65"/>
      <c r="E909" s="65"/>
    </row>
    <row r="910" ht="23.1" hidden="1" customHeight="1" spans="1:5">
      <c r="A910" s="77" t="s">
        <v>1359</v>
      </c>
      <c r="B910" s="65">
        <v>4107</v>
      </c>
      <c r="C910" s="65">
        <v>5</v>
      </c>
      <c r="D910" s="65"/>
      <c r="E910" s="65"/>
    </row>
    <row r="911" ht="23.1" hidden="1" customHeight="1" spans="1:5">
      <c r="A911" s="77" t="s">
        <v>1360</v>
      </c>
      <c r="B911" s="65">
        <v>400</v>
      </c>
      <c r="C911" s="65"/>
      <c r="D911" s="65"/>
      <c r="E911" s="65"/>
    </row>
    <row r="912" ht="23.1" hidden="1" customHeight="1" spans="1:5">
      <c r="A912" s="77" t="s">
        <v>1361</v>
      </c>
      <c r="B912" s="65">
        <v>17</v>
      </c>
      <c r="C912" s="65"/>
      <c r="D912" s="65"/>
      <c r="E912" s="65"/>
    </row>
    <row r="913" ht="23.1" hidden="1" customHeight="1" spans="1:5">
      <c r="A913" s="77" t="s">
        <v>1362</v>
      </c>
      <c r="B913" s="65">
        <v>897</v>
      </c>
      <c r="C913" s="65"/>
      <c r="D913" s="65"/>
      <c r="E913" s="65"/>
    </row>
    <row r="914" ht="23.1" customHeight="1" spans="1:6">
      <c r="A914" s="77" t="s">
        <v>1363</v>
      </c>
      <c r="B914" s="65">
        <f>SUM(B915:B920)</f>
        <v>3337</v>
      </c>
      <c r="C914" s="65">
        <f>SUM(C915:C920)</f>
        <v>1256</v>
      </c>
      <c r="D914" s="65"/>
      <c r="E914" s="65"/>
      <c r="F914" s="58">
        <v>1</v>
      </c>
    </row>
    <row r="915" ht="23.1" hidden="1" customHeight="1" spans="1:5">
      <c r="A915" s="77" t="s">
        <v>1364</v>
      </c>
      <c r="B915" s="65">
        <v>88</v>
      </c>
      <c r="C915" s="65"/>
      <c r="D915" s="65"/>
      <c r="E915" s="65"/>
    </row>
    <row r="916" ht="23.1" hidden="1" customHeight="1" spans="1:5">
      <c r="A916" s="77" t="s">
        <v>1365</v>
      </c>
      <c r="B916" s="65">
        <v>450</v>
      </c>
      <c r="C916" s="65"/>
      <c r="D916" s="65"/>
      <c r="E916" s="65"/>
    </row>
    <row r="917" ht="23.1" hidden="1" customHeight="1" spans="1:5">
      <c r="A917" s="77" t="s">
        <v>1366</v>
      </c>
      <c r="B917" s="65">
        <v>50</v>
      </c>
      <c r="C917" s="65">
        <v>30</v>
      </c>
      <c r="D917" s="65"/>
      <c r="E917" s="65"/>
    </row>
    <row r="918" ht="23.1" hidden="1" customHeight="1" spans="1:5">
      <c r="A918" s="77" t="s">
        <v>1367</v>
      </c>
      <c r="B918" s="65">
        <v>1949</v>
      </c>
      <c r="C918" s="65">
        <v>1226</v>
      </c>
      <c r="D918" s="65"/>
      <c r="E918" s="65"/>
    </row>
    <row r="919" ht="23.1" hidden="1" customHeight="1" spans="1:5">
      <c r="A919" s="77" t="s">
        <v>1368</v>
      </c>
      <c r="B919" s="65"/>
      <c r="C919" s="65"/>
      <c r="D919" s="65"/>
      <c r="E919" s="65"/>
    </row>
    <row r="920" ht="23.1" hidden="1" customHeight="1" spans="1:5">
      <c r="A920" s="77" t="s">
        <v>1369</v>
      </c>
      <c r="B920" s="65">
        <v>800</v>
      </c>
      <c r="C920" s="65"/>
      <c r="D920" s="65"/>
      <c r="E920" s="65"/>
    </row>
    <row r="921" ht="23.1" customHeight="1" spans="1:6">
      <c r="A921" s="77" t="s">
        <v>1370</v>
      </c>
      <c r="B921" s="65">
        <f>SUM(B922:B923)</f>
        <v>0</v>
      </c>
      <c r="C921" s="65">
        <f>SUM(C922:C923)</f>
        <v>0</v>
      </c>
      <c r="D921" s="65"/>
      <c r="E921" s="65"/>
      <c r="F921" s="58">
        <v>1</v>
      </c>
    </row>
    <row r="922" ht="23.1" hidden="1" customHeight="1" spans="1:5">
      <c r="A922" s="77" t="s">
        <v>1371</v>
      </c>
      <c r="B922" s="65"/>
      <c r="C922" s="65"/>
      <c r="D922" s="65"/>
      <c r="E922" s="65"/>
    </row>
    <row r="923" ht="23.1" hidden="1" customHeight="1" spans="1:5">
      <c r="A923" s="77" t="s">
        <v>1372</v>
      </c>
      <c r="B923" s="65"/>
      <c r="C923" s="65"/>
      <c r="D923" s="65"/>
      <c r="E923" s="65"/>
    </row>
    <row r="924" ht="23.1" customHeight="1" spans="1:6">
      <c r="A924" s="77" t="s">
        <v>1373</v>
      </c>
      <c r="B924" s="65">
        <f>SUM(B925:B926)</f>
        <v>1240</v>
      </c>
      <c r="C924" s="65">
        <f>SUM(C925:C926)</f>
        <v>1200</v>
      </c>
      <c r="D924" s="65"/>
      <c r="E924" s="65"/>
      <c r="F924" s="58">
        <v>1</v>
      </c>
    </row>
    <row r="925" ht="23.1" hidden="1" customHeight="1" spans="1:5">
      <c r="A925" s="77" t="s">
        <v>1374</v>
      </c>
      <c r="B925" s="65"/>
      <c r="C925" s="65"/>
      <c r="D925" s="65"/>
      <c r="E925" s="65"/>
    </row>
    <row r="926" ht="23.1" hidden="1" customHeight="1" spans="1:5">
      <c r="A926" s="77" t="s">
        <v>1375</v>
      </c>
      <c r="B926" s="65">
        <v>1240</v>
      </c>
      <c r="C926" s="65">
        <v>1200</v>
      </c>
      <c r="D926" s="65"/>
      <c r="E926" s="65"/>
    </row>
    <row r="927" ht="23.1" customHeight="1" spans="1:6">
      <c r="A927" s="77" t="s">
        <v>388</v>
      </c>
      <c r="B927" s="65">
        <f>SUM(B928,B951,B961,B971,B976,B983,B988)</f>
        <v>7862</v>
      </c>
      <c r="C927" s="65">
        <f>SUM(C928,C951,C961,C971,C976,C983,C988)</f>
        <v>1688</v>
      </c>
      <c r="D927" s="65"/>
      <c r="E927" s="65"/>
      <c r="F927" s="58">
        <v>1</v>
      </c>
    </row>
    <row r="928" ht="23.1" customHeight="1" spans="1:6">
      <c r="A928" s="77" t="s">
        <v>1376</v>
      </c>
      <c r="B928" s="65">
        <f>SUM(B929:B950)</f>
        <v>1861</v>
      </c>
      <c r="C928" s="65">
        <f>SUM(C929:C950)</f>
        <v>1337</v>
      </c>
      <c r="D928" s="65"/>
      <c r="E928" s="65"/>
      <c r="F928" s="58">
        <v>1</v>
      </c>
    </row>
    <row r="929" ht="23.1" hidden="1" customHeight="1" spans="1:5">
      <c r="A929" s="77" t="s">
        <v>1251</v>
      </c>
      <c r="B929" s="65">
        <v>240</v>
      </c>
      <c r="C929" s="65">
        <v>137</v>
      </c>
      <c r="D929" s="65"/>
      <c r="E929" s="65"/>
    </row>
    <row r="930" ht="23.1" hidden="1" customHeight="1" spans="1:5">
      <c r="A930" s="77" t="s">
        <v>1252</v>
      </c>
      <c r="B930" s="65"/>
      <c r="C930" s="65"/>
      <c r="D930" s="65"/>
      <c r="E930" s="65"/>
    </row>
    <row r="931" ht="23.1" hidden="1" customHeight="1" spans="1:5">
      <c r="A931" s="77" t="s">
        <v>1253</v>
      </c>
      <c r="B931" s="65"/>
      <c r="C931" s="65"/>
      <c r="D931" s="65"/>
      <c r="E931" s="65"/>
    </row>
    <row r="932" ht="23.1" hidden="1" customHeight="1" spans="1:5">
      <c r="A932" s="77" t="s">
        <v>1377</v>
      </c>
      <c r="B932" s="65">
        <v>430</v>
      </c>
      <c r="C932" s="65"/>
      <c r="D932" s="65"/>
      <c r="E932" s="65"/>
    </row>
    <row r="933" ht="23.1" hidden="1" customHeight="1" spans="1:5">
      <c r="A933" s="77" t="s">
        <v>1378</v>
      </c>
      <c r="B933" s="65">
        <v>1005</v>
      </c>
      <c r="C933" s="65">
        <v>978</v>
      </c>
      <c r="D933" s="65"/>
      <c r="E933" s="65"/>
    </row>
    <row r="934" ht="23.1" hidden="1" customHeight="1" spans="1:5">
      <c r="A934" s="77" t="s">
        <v>1379</v>
      </c>
      <c r="B934" s="65"/>
      <c r="C934" s="65"/>
      <c r="D934" s="65"/>
      <c r="E934" s="65"/>
    </row>
    <row r="935" ht="23.1" hidden="1" customHeight="1" spans="1:5">
      <c r="A935" s="77" t="s">
        <v>1380</v>
      </c>
      <c r="B935" s="65"/>
      <c r="C935" s="65"/>
      <c r="D935" s="65"/>
      <c r="E935" s="65"/>
    </row>
    <row r="936" ht="23.1" hidden="1" customHeight="1" spans="1:5">
      <c r="A936" s="77" t="s">
        <v>1381</v>
      </c>
      <c r="B936" s="65"/>
      <c r="C936" s="65"/>
      <c r="D936" s="65"/>
      <c r="E936" s="65"/>
    </row>
    <row r="937" ht="23.1" hidden="1" customHeight="1" spans="1:5">
      <c r="A937" s="77" t="s">
        <v>1382</v>
      </c>
      <c r="B937" s="65"/>
      <c r="C937" s="65"/>
      <c r="D937" s="65"/>
      <c r="E937" s="65"/>
    </row>
    <row r="938" ht="23.1" hidden="1" customHeight="1" spans="1:5">
      <c r="A938" s="77" t="s">
        <v>1383</v>
      </c>
      <c r="B938" s="65"/>
      <c r="C938" s="65"/>
      <c r="D938" s="65"/>
      <c r="E938" s="65"/>
    </row>
    <row r="939" ht="23.1" hidden="1" customHeight="1" spans="1:5">
      <c r="A939" s="77" t="s">
        <v>1384</v>
      </c>
      <c r="B939" s="65"/>
      <c r="C939" s="65"/>
      <c r="D939" s="65"/>
      <c r="E939" s="65"/>
    </row>
    <row r="940" ht="23.1" hidden="1" customHeight="1" spans="1:5">
      <c r="A940" s="77" t="s">
        <v>1385</v>
      </c>
      <c r="B940" s="65"/>
      <c r="C940" s="65"/>
      <c r="D940" s="65"/>
      <c r="E940" s="65"/>
    </row>
    <row r="941" ht="23.1" hidden="1" customHeight="1" spans="1:5">
      <c r="A941" s="77" t="s">
        <v>1386</v>
      </c>
      <c r="B941" s="65"/>
      <c r="C941" s="65"/>
      <c r="D941" s="65"/>
      <c r="E941" s="65"/>
    </row>
    <row r="942" ht="23.1" hidden="1" customHeight="1" spans="1:5">
      <c r="A942" s="77" t="s">
        <v>1387</v>
      </c>
      <c r="B942" s="65"/>
      <c r="C942" s="65"/>
      <c r="D942" s="65"/>
      <c r="E942" s="65"/>
    </row>
    <row r="943" ht="23.1" hidden="1" customHeight="1" spans="1:5">
      <c r="A943" s="77" t="s">
        <v>1388</v>
      </c>
      <c r="B943" s="65"/>
      <c r="C943" s="65"/>
      <c r="D943" s="65"/>
      <c r="E943" s="65"/>
    </row>
    <row r="944" ht="23.1" hidden="1" customHeight="1" spans="1:5">
      <c r="A944" s="77" t="s">
        <v>1389</v>
      </c>
      <c r="B944" s="65"/>
      <c r="C944" s="65"/>
      <c r="D944" s="65"/>
      <c r="E944" s="65"/>
    </row>
    <row r="945" ht="23.1" hidden="1" customHeight="1" spans="1:5">
      <c r="A945" s="77" t="s">
        <v>1390</v>
      </c>
      <c r="B945" s="65"/>
      <c r="C945" s="65"/>
      <c r="D945" s="65"/>
      <c r="E945" s="65"/>
    </row>
    <row r="946" ht="23.1" hidden="1" customHeight="1" spans="1:5">
      <c r="A946" s="77" t="s">
        <v>1391</v>
      </c>
      <c r="B946" s="65"/>
      <c r="C946" s="65"/>
      <c r="D946" s="65"/>
      <c r="E946" s="65"/>
    </row>
    <row r="947" ht="23.1" hidden="1" customHeight="1" spans="1:5">
      <c r="A947" s="77" t="s">
        <v>1392</v>
      </c>
      <c r="B947" s="65"/>
      <c r="C947" s="65"/>
      <c r="D947" s="65"/>
      <c r="E947" s="65"/>
    </row>
    <row r="948" ht="23.1" hidden="1" customHeight="1" spans="1:5">
      <c r="A948" s="77" t="s">
        <v>1393</v>
      </c>
      <c r="B948" s="65"/>
      <c r="C948" s="65"/>
      <c r="D948" s="65"/>
      <c r="E948" s="65"/>
    </row>
    <row r="949" ht="23.1" hidden="1" customHeight="1" spans="1:5">
      <c r="A949" s="77" t="s">
        <v>1394</v>
      </c>
      <c r="B949" s="65"/>
      <c r="C949" s="65"/>
      <c r="D949" s="65"/>
      <c r="E949" s="65"/>
    </row>
    <row r="950" ht="23.1" hidden="1" customHeight="1" spans="1:5">
      <c r="A950" s="77" t="s">
        <v>1395</v>
      </c>
      <c r="B950" s="65">
        <v>186</v>
      </c>
      <c r="C950" s="65">
        <v>222</v>
      </c>
      <c r="D950" s="65"/>
      <c r="E950" s="65"/>
    </row>
    <row r="951" ht="23.1" customHeight="1" spans="1:6">
      <c r="A951" s="77" t="s">
        <v>1396</v>
      </c>
      <c r="B951" s="65">
        <f>SUM(B952:B960)</f>
        <v>4</v>
      </c>
      <c r="C951" s="65">
        <f>SUM(C952:C960)</f>
        <v>0</v>
      </c>
      <c r="D951" s="65"/>
      <c r="E951" s="65"/>
      <c r="F951" s="58">
        <v>1</v>
      </c>
    </row>
    <row r="952" ht="23.1" hidden="1" customHeight="1" spans="1:5">
      <c r="A952" s="77" t="s">
        <v>1251</v>
      </c>
      <c r="B952" s="65"/>
      <c r="C952" s="65"/>
      <c r="D952" s="65"/>
      <c r="E952" s="65"/>
    </row>
    <row r="953" ht="23.1" hidden="1" customHeight="1" spans="1:5">
      <c r="A953" s="77" t="s">
        <v>1252</v>
      </c>
      <c r="B953" s="65"/>
      <c r="C953" s="65"/>
      <c r="D953" s="65"/>
      <c r="E953" s="65"/>
    </row>
    <row r="954" ht="23.1" hidden="1" customHeight="1" spans="1:5">
      <c r="A954" s="77" t="s">
        <v>1253</v>
      </c>
      <c r="B954" s="65"/>
      <c r="C954" s="65"/>
      <c r="D954" s="65"/>
      <c r="E954" s="65"/>
    </row>
    <row r="955" ht="23.1" hidden="1" customHeight="1" spans="1:5">
      <c r="A955" s="77" t="s">
        <v>1397</v>
      </c>
      <c r="B955" s="65"/>
      <c r="C955" s="65"/>
      <c r="D955" s="65"/>
      <c r="E955" s="65"/>
    </row>
    <row r="956" ht="23.1" hidden="1" customHeight="1" spans="1:5">
      <c r="A956" s="77" t="s">
        <v>1398</v>
      </c>
      <c r="B956" s="65"/>
      <c r="C956" s="65"/>
      <c r="D956" s="65"/>
      <c r="E956" s="65"/>
    </row>
    <row r="957" ht="23.1" hidden="1" customHeight="1" spans="1:5">
      <c r="A957" s="77" t="s">
        <v>1399</v>
      </c>
      <c r="B957" s="65">
        <v>4</v>
      </c>
      <c r="C957" s="65"/>
      <c r="D957" s="65"/>
      <c r="E957" s="65"/>
    </row>
    <row r="958" ht="23.1" hidden="1" customHeight="1" spans="1:5">
      <c r="A958" s="77" t="s">
        <v>1400</v>
      </c>
      <c r="B958" s="65"/>
      <c r="C958" s="65"/>
      <c r="D958" s="65"/>
      <c r="E958" s="65"/>
    </row>
    <row r="959" ht="23.1" hidden="1" customHeight="1" spans="1:5">
      <c r="A959" s="77" t="s">
        <v>1401</v>
      </c>
      <c r="B959" s="65"/>
      <c r="C959" s="65"/>
      <c r="D959" s="65"/>
      <c r="E959" s="65"/>
    </row>
    <row r="960" ht="23.1" hidden="1" customHeight="1" spans="1:5">
      <c r="A960" s="77" t="s">
        <v>1402</v>
      </c>
      <c r="B960" s="65"/>
      <c r="C960" s="65"/>
      <c r="D960" s="65"/>
      <c r="E960" s="65"/>
    </row>
    <row r="961" ht="23.1" customHeight="1" spans="1:6">
      <c r="A961" s="77" t="s">
        <v>1403</v>
      </c>
      <c r="B961" s="65">
        <f>SUM(B963:B970)</f>
        <v>0</v>
      </c>
      <c r="C961" s="65">
        <f>SUM(C963:C970)</f>
        <v>0</v>
      </c>
      <c r="D961" s="65"/>
      <c r="E961" s="65"/>
      <c r="F961" s="58">
        <v>1</v>
      </c>
    </row>
    <row r="962" ht="23.1" hidden="1" customHeight="1" spans="1:5">
      <c r="A962" s="77" t="s">
        <v>1251</v>
      </c>
      <c r="B962" s="65"/>
      <c r="C962" s="65"/>
      <c r="D962" s="65"/>
      <c r="E962" s="65"/>
    </row>
    <row r="963" ht="23.1" hidden="1" customHeight="1" spans="1:5">
      <c r="A963" s="77" t="s">
        <v>1252</v>
      </c>
      <c r="B963" s="65"/>
      <c r="C963" s="65"/>
      <c r="D963" s="65"/>
      <c r="E963" s="65"/>
    </row>
    <row r="964" ht="23.1" hidden="1" customHeight="1" spans="1:5">
      <c r="A964" s="77" t="s">
        <v>1253</v>
      </c>
      <c r="B964" s="65"/>
      <c r="C964" s="65"/>
      <c r="D964" s="65"/>
      <c r="E964" s="65"/>
    </row>
    <row r="965" ht="23.1" hidden="1" customHeight="1" spans="1:5">
      <c r="A965" s="77" t="s">
        <v>1404</v>
      </c>
      <c r="B965" s="65"/>
      <c r="C965" s="65"/>
      <c r="D965" s="65"/>
      <c r="E965" s="65"/>
    </row>
    <row r="966" ht="23.1" hidden="1" customHeight="1" spans="1:5">
      <c r="A966" s="77" t="s">
        <v>1405</v>
      </c>
      <c r="B966" s="65"/>
      <c r="C966" s="65"/>
      <c r="D966" s="65"/>
      <c r="E966" s="65"/>
    </row>
    <row r="967" ht="23.1" hidden="1" customHeight="1" spans="1:5">
      <c r="A967" s="77" t="s">
        <v>1406</v>
      </c>
      <c r="B967" s="65"/>
      <c r="C967" s="65"/>
      <c r="D967" s="65"/>
      <c r="E967" s="65"/>
    </row>
    <row r="968" ht="23.1" hidden="1" customHeight="1" spans="1:5">
      <c r="A968" s="77" t="s">
        <v>1407</v>
      </c>
      <c r="B968" s="65"/>
      <c r="C968" s="65"/>
      <c r="D968" s="65"/>
      <c r="E968" s="65"/>
    </row>
    <row r="969" ht="23.1" hidden="1" customHeight="1" spans="1:5">
      <c r="A969" s="77" t="s">
        <v>1408</v>
      </c>
      <c r="B969" s="65"/>
      <c r="C969" s="65"/>
      <c r="D969" s="65"/>
      <c r="E969" s="65"/>
    </row>
    <row r="970" ht="23.1" hidden="1" customHeight="1" spans="1:5">
      <c r="A970" s="77" t="s">
        <v>1409</v>
      </c>
      <c r="B970" s="65"/>
      <c r="C970" s="65"/>
      <c r="D970" s="65"/>
      <c r="E970" s="65"/>
    </row>
    <row r="971" ht="23.1" customHeight="1" spans="1:6">
      <c r="A971" s="77" t="s">
        <v>1410</v>
      </c>
      <c r="B971" s="65">
        <f>SUM(B972:B975)</f>
        <v>503</v>
      </c>
      <c r="C971" s="65">
        <f>SUM(C972:C975)</f>
        <v>351</v>
      </c>
      <c r="D971" s="65"/>
      <c r="E971" s="65"/>
      <c r="F971" s="58">
        <v>1</v>
      </c>
    </row>
    <row r="972" ht="23.1" hidden="1" customHeight="1" spans="1:5">
      <c r="A972" s="77" t="s">
        <v>1411</v>
      </c>
      <c r="B972" s="65">
        <v>309</v>
      </c>
      <c r="C972" s="65">
        <v>351</v>
      </c>
      <c r="D972" s="65"/>
      <c r="E972" s="65"/>
    </row>
    <row r="973" ht="23.1" hidden="1" customHeight="1" spans="1:5">
      <c r="A973" s="77" t="s">
        <v>1412</v>
      </c>
      <c r="B973" s="65">
        <v>108</v>
      </c>
      <c r="C973" s="65"/>
      <c r="D973" s="65"/>
      <c r="E973" s="65"/>
    </row>
    <row r="974" ht="23.1" hidden="1" customHeight="1" spans="1:5">
      <c r="A974" s="77" t="s">
        <v>1413</v>
      </c>
      <c r="B974" s="65">
        <v>86</v>
      </c>
      <c r="C974" s="65"/>
      <c r="D974" s="65"/>
      <c r="E974" s="65"/>
    </row>
    <row r="975" ht="23.1" hidden="1" customHeight="1" spans="1:5">
      <c r="A975" s="77" t="s">
        <v>1414</v>
      </c>
      <c r="B975" s="65"/>
      <c r="C975" s="65"/>
      <c r="D975" s="65"/>
      <c r="E975" s="65"/>
    </row>
    <row r="976" ht="23.1" customHeight="1" spans="1:6">
      <c r="A976" s="77" t="s">
        <v>1415</v>
      </c>
      <c r="B976" s="65">
        <f>SUM(B977:B982)</f>
        <v>0</v>
      </c>
      <c r="C976" s="65">
        <f>SUM(C977:C982)</f>
        <v>0</v>
      </c>
      <c r="D976" s="65"/>
      <c r="E976" s="65"/>
      <c r="F976" s="58">
        <v>1</v>
      </c>
    </row>
    <row r="977" ht="23.1" hidden="1" customHeight="1" spans="1:5">
      <c r="A977" s="77" t="s">
        <v>1251</v>
      </c>
      <c r="B977" s="65"/>
      <c r="C977" s="65"/>
      <c r="D977" s="65"/>
      <c r="E977" s="65"/>
    </row>
    <row r="978" ht="23.1" hidden="1" customHeight="1" spans="1:5">
      <c r="A978" s="77" t="s">
        <v>1252</v>
      </c>
      <c r="B978" s="65"/>
      <c r="C978" s="65"/>
      <c r="D978" s="65"/>
      <c r="E978" s="65"/>
    </row>
    <row r="979" ht="23.1" hidden="1" customHeight="1" spans="1:5">
      <c r="A979" s="77" t="s">
        <v>1253</v>
      </c>
      <c r="B979" s="65"/>
      <c r="C979" s="65"/>
      <c r="D979" s="65"/>
      <c r="E979" s="65"/>
    </row>
    <row r="980" ht="23.1" hidden="1" customHeight="1" spans="1:5">
      <c r="A980" s="77" t="s">
        <v>1401</v>
      </c>
      <c r="B980" s="65"/>
      <c r="C980" s="65"/>
      <c r="D980" s="65"/>
      <c r="E980" s="65"/>
    </row>
    <row r="981" ht="23.1" hidden="1" customHeight="1" spans="1:5">
      <c r="A981" s="77" t="s">
        <v>1416</v>
      </c>
      <c r="B981" s="65"/>
      <c r="C981" s="65"/>
      <c r="D981" s="65"/>
      <c r="E981" s="65"/>
    </row>
    <row r="982" ht="23.1" hidden="1" customHeight="1" spans="1:5">
      <c r="A982" s="77" t="s">
        <v>1417</v>
      </c>
      <c r="B982" s="65"/>
      <c r="C982" s="65"/>
      <c r="D982" s="65"/>
      <c r="E982" s="65"/>
    </row>
    <row r="983" ht="23.1" customHeight="1" spans="1:6">
      <c r="A983" s="77" t="s">
        <v>1418</v>
      </c>
      <c r="B983" s="65">
        <f>SUM(B984:B987)</f>
        <v>5494</v>
      </c>
      <c r="C983" s="65">
        <f>SUM(C984:C987)</f>
        <v>0</v>
      </c>
      <c r="D983" s="65"/>
      <c r="E983" s="65"/>
      <c r="F983" s="58">
        <v>1</v>
      </c>
    </row>
    <row r="984" ht="23.1" hidden="1" customHeight="1" spans="1:5">
      <c r="A984" s="77" t="s">
        <v>1419</v>
      </c>
      <c r="B984" s="65">
        <v>2247</v>
      </c>
      <c r="C984" s="65"/>
      <c r="D984" s="65"/>
      <c r="E984" s="65"/>
    </row>
    <row r="985" ht="23.1" hidden="1" customHeight="1" spans="1:5">
      <c r="A985" s="77" t="s">
        <v>1420</v>
      </c>
      <c r="B985" s="65">
        <v>3247</v>
      </c>
      <c r="C985" s="65"/>
      <c r="D985" s="65"/>
      <c r="E985" s="65"/>
    </row>
    <row r="986" ht="23.1" hidden="1" customHeight="1" spans="1:5">
      <c r="A986" s="77" t="s">
        <v>1421</v>
      </c>
      <c r="B986" s="65"/>
      <c r="C986" s="65"/>
      <c r="D986" s="65"/>
      <c r="E986" s="65"/>
    </row>
    <row r="987" ht="23.1" hidden="1" customHeight="1" spans="1:5">
      <c r="A987" s="77" t="s">
        <v>1422</v>
      </c>
      <c r="B987" s="65"/>
      <c r="C987" s="65"/>
      <c r="D987" s="65"/>
      <c r="E987" s="65"/>
    </row>
    <row r="988" ht="23.1" customHeight="1" spans="1:6">
      <c r="A988" s="77" t="s">
        <v>1423</v>
      </c>
      <c r="B988" s="65">
        <f>SUM(B989:B990)</f>
        <v>0</v>
      </c>
      <c r="C988" s="65">
        <f>SUM(C989:C990)</f>
        <v>0</v>
      </c>
      <c r="D988" s="65"/>
      <c r="E988" s="65"/>
      <c r="F988" s="58">
        <v>1</v>
      </c>
    </row>
    <row r="989" ht="23.1" hidden="1" customHeight="1" spans="1:5">
      <c r="A989" s="77" t="s">
        <v>1424</v>
      </c>
      <c r="B989" s="65"/>
      <c r="C989" s="65"/>
      <c r="D989" s="65"/>
      <c r="E989" s="65"/>
    </row>
    <row r="990" ht="23.1" hidden="1" customHeight="1" spans="1:5">
      <c r="A990" s="77" t="s">
        <v>1425</v>
      </c>
      <c r="B990" s="65"/>
      <c r="C990" s="65"/>
      <c r="D990" s="65"/>
      <c r="E990" s="65"/>
    </row>
    <row r="991" ht="23.1" customHeight="1" spans="1:6">
      <c r="A991" s="77" t="s">
        <v>404</v>
      </c>
      <c r="B991" s="65">
        <f>SUM(B992,B1002,B1018,B1023,B1037,B1044,B1051)</f>
        <v>1602</v>
      </c>
      <c r="C991" s="65">
        <f>SUM(C992,C1002,C1018,C1023,C1037,C1044,C1051)</f>
        <v>441</v>
      </c>
      <c r="D991" s="65"/>
      <c r="E991" s="65"/>
      <c r="F991" s="58">
        <v>1</v>
      </c>
    </row>
    <row r="992" ht="23.1" customHeight="1" spans="1:6">
      <c r="A992" s="77" t="s">
        <v>1426</v>
      </c>
      <c r="B992" s="65">
        <f>SUM(B993:B1001)</f>
        <v>65</v>
      </c>
      <c r="C992" s="65">
        <f>SUM(C993:C1001)</f>
        <v>82</v>
      </c>
      <c r="D992" s="65"/>
      <c r="E992" s="65"/>
      <c r="F992" s="58">
        <v>1</v>
      </c>
    </row>
    <row r="993" ht="23.1" hidden="1" customHeight="1" spans="1:5">
      <c r="A993" s="77" t="s">
        <v>1251</v>
      </c>
      <c r="B993" s="65">
        <v>65</v>
      </c>
      <c r="C993" s="65">
        <v>82</v>
      </c>
      <c r="D993" s="65"/>
      <c r="E993" s="65"/>
    </row>
    <row r="994" ht="23.1" hidden="1" customHeight="1" spans="1:5">
      <c r="A994" s="77" t="s">
        <v>1252</v>
      </c>
      <c r="B994" s="65"/>
      <c r="C994" s="65"/>
      <c r="D994" s="65"/>
      <c r="E994" s="65"/>
    </row>
    <row r="995" ht="23.1" hidden="1" customHeight="1" spans="1:5">
      <c r="A995" s="77" t="s">
        <v>1253</v>
      </c>
      <c r="B995" s="65"/>
      <c r="C995" s="65"/>
      <c r="D995" s="65"/>
      <c r="E995" s="65"/>
    </row>
    <row r="996" ht="23.1" hidden="1" customHeight="1" spans="1:5">
      <c r="A996" s="77" t="s">
        <v>1427</v>
      </c>
      <c r="B996" s="65"/>
      <c r="C996" s="65"/>
      <c r="D996" s="65"/>
      <c r="E996" s="65"/>
    </row>
    <row r="997" ht="23.1" hidden="1" customHeight="1" spans="1:5">
      <c r="A997" s="77" t="s">
        <v>1428</v>
      </c>
      <c r="B997" s="65"/>
      <c r="C997" s="65"/>
      <c r="D997" s="65"/>
      <c r="E997" s="65"/>
    </row>
    <row r="998" ht="23.1" hidden="1" customHeight="1" spans="1:5">
      <c r="A998" s="77" t="s">
        <v>1429</v>
      </c>
      <c r="B998" s="65"/>
      <c r="C998" s="65"/>
      <c r="D998" s="65"/>
      <c r="E998" s="65"/>
    </row>
    <row r="999" ht="23.1" hidden="1" customHeight="1" spans="1:5">
      <c r="A999" s="77" t="s">
        <v>1430</v>
      </c>
      <c r="B999" s="65"/>
      <c r="C999" s="65"/>
      <c r="D999" s="65"/>
      <c r="E999" s="65"/>
    </row>
    <row r="1000" ht="23.1" hidden="1" customHeight="1" spans="1:5">
      <c r="A1000" s="77" t="s">
        <v>1431</v>
      </c>
      <c r="B1000" s="65"/>
      <c r="C1000" s="65"/>
      <c r="D1000" s="65"/>
      <c r="E1000" s="65"/>
    </row>
    <row r="1001" ht="23.1" hidden="1" customHeight="1" spans="1:5">
      <c r="A1001" s="77" t="s">
        <v>1432</v>
      </c>
      <c r="B1001" s="65"/>
      <c r="C1001" s="65"/>
      <c r="D1001" s="65"/>
      <c r="E1001" s="65"/>
    </row>
    <row r="1002" ht="23.1" customHeight="1" spans="1:6">
      <c r="A1002" s="77" t="s">
        <v>1433</v>
      </c>
      <c r="B1002" s="65">
        <f>SUM(B1003:B1017)</f>
        <v>0</v>
      </c>
      <c r="C1002" s="65">
        <f>SUM(C1003:C1017)</f>
        <v>0</v>
      </c>
      <c r="D1002" s="65"/>
      <c r="E1002" s="65"/>
      <c r="F1002" s="58">
        <v>1</v>
      </c>
    </row>
    <row r="1003" ht="23.1" hidden="1" customHeight="1" spans="1:5">
      <c r="A1003" s="77" t="s">
        <v>1251</v>
      </c>
      <c r="B1003" s="65"/>
      <c r="C1003" s="65"/>
      <c r="D1003" s="65"/>
      <c r="E1003" s="65"/>
    </row>
    <row r="1004" ht="23.1" hidden="1" customHeight="1" spans="1:5">
      <c r="A1004" s="77" t="s">
        <v>1252</v>
      </c>
      <c r="B1004" s="65"/>
      <c r="C1004" s="65"/>
      <c r="D1004" s="65"/>
      <c r="E1004" s="65"/>
    </row>
    <row r="1005" ht="23.1" hidden="1" customHeight="1" spans="1:5">
      <c r="A1005" s="77" t="s">
        <v>1253</v>
      </c>
      <c r="B1005" s="65"/>
      <c r="C1005" s="65"/>
      <c r="D1005" s="65"/>
      <c r="E1005" s="65"/>
    </row>
    <row r="1006" ht="23.1" hidden="1" customHeight="1" spans="1:5">
      <c r="A1006" s="77" t="s">
        <v>1434</v>
      </c>
      <c r="B1006" s="65"/>
      <c r="C1006" s="65"/>
      <c r="D1006" s="65"/>
      <c r="E1006" s="65"/>
    </row>
    <row r="1007" ht="23.1" hidden="1" customHeight="1" spans="1:5">
      <c r="A1007" s="77" t="s">
        <v>1435</v>
      </c>
      <c r="B1007" s="65"/>
      <c r="C1007" s="65"/>
      <c r="D1007" s="65"/>
      <c r="E1007" s="65"/>
    </row>
    <row r="1008" ht="23.1" hidden="1" customHeight="1" spans="1:5">
      <c r="A1008" s="77" t="s">
        <v>1436</v>
      </c>
      <c r="B1008" s="65"/>
      <c r="C1008" s="65"/>
      <c r="D1008" s="65"/>
      <c r="E1008" s="65"/>
    </row>
    <row r="1009" ht="23.1" hidden="1" customHeight="1" spans="1:5">
      <c r="A1009" s="77" t="s">
        <v>1437</v>
      </c>
      <c r="B1009" s="65"/>
      <c r="C1009" s="65"/>
      <c r="D1009" s="65"/>
      <c r="E1009" s="65"/>
    </row>
    <row r="1010" ht="23.1" hidden="1" customHeight="1" spans="1:5">
      <c r="A1010" s="77" t="s">
        <v>1438</v>
      </c>
      <c r="B1010" s="65"/>
      <c r="C1010" s="65"/>
      <c r="D1010" s="65"/>
      <c r="E1010" s="65"/>
    </row>
    <row r="1011" ht="23.1" hidden="1" customHeight="1" spans="1:5">
      <c r="A1011" s="77" t="s">
        <v>1439</v>
      </c>
      <c r="B1011" s="65"/>
      <c r="C1011" s="65"/>
      <c r="D1011" s="65"/>
      <c r="E1011" s="65"/>
    </row>
    <row r="1012" ht="23.1" hidden="1" customHeight="1" spans="1:5">
      <c r="A1012" s="77" t="s">
        <v>1440</v>
      </c>
      <c r="B1012" s="65"/>
      <c r="C1012" s="65"/>
      <c r="D1012" s="65"/>
      <c r="E1012" s="65"/>
    </row>
    <row r="1013" ht="23.1" hidden="1" customHeight="1" spans="1:5">
      <c r="A1013" s="77" t="s">
        <v>1441</v>
      </c>
      <c r="B1013" s="65"/>
      <c r="C1013" s="65"/>
      <c r="D1013" s="65"/>
      <c r="E1013" s="65"/>
    </row>
    <row r="1014" ht="23.1" hidden="1" customHeight="1" spans="1:5">
      <c r="A1014" s="77" t="s">
        <v>1442</v>
      </c>
      <c r="B1014" s="65"/>
      <c r="C1014" s="65"/>
      <c r="D1014" s="65"/>
      <c r="E1014" s="65"/>
    </row>
    <row r="1015" ht="23.1" hidden="1" customHeight="1" spans="1:5">
      <c r="A1015" s="77" t="s">
        <v>1443</v>
      </c>
      <c r="B1015" s="65"/>
      <c r="C1015" s="65"/>
      <c r="D1015" s="65"/>
      <c r="E1015" s="65"/>
    </row>
    <row r="1016" ht="23.1" hidden="1" customHeight="1" spans="1:5">
      <c r="A1016" s="77" t="s">
        <v>1444</v>
      </c>
      <c r="B1016" s="65"/>
      <c r="C1016" s="65"/>
      <c r="D1016" s="65"/>
      <c r="E1016" s="65"/>
    </row>
    <row r="1017" ht="23.1" hidden="1" customHeight="1" spans="1:5">
      <c r="A1017" s="77" t="s">
        <v>1445</v>
      </c>
      <c r="B1017" s="65"/>
      <c r="C1017" s="65"/>
      <c r="D1017" s="65"/>
      <c r="E1017" s="65"/>
    </row>
    <row r="1018" ht="23.1" customHeight="1" spans="1:6">
      <c r="A1018" s="77" t="s">
        <v>1446</v>
      </c>
      <c r="B1018" s="65">
        <f>SUM(B1019:B1022)</f>
        <v>0</v>
      </c>
      <c r="C1018" s="65">
        <f>SUM(C1019:C1022)</f>
        <v>0</v>
      </c>
      <c r="D1018" s="65"/>
      <c r="E1018" s="65"/>
      <c r="F1018" s="58">
        <v>1</v>
      </c>
    </row>
    <row r="1019" ht="23.1" hidden="1" customHeight="1" spans="1:5">
      <c r="A1019" s="77" t="s">
        <v>1251</v>
      </c>
      <c r="B1019" s="65"/>
      <c r="C1019" s="65"/>
      <c r="D1019" s="65"/>
      <c r="E1019" s="65"/>
    </row>
    <row r="1020" ht="23.1" hidden="1" customHeight="1" spans="1:5">
      <c r="A1020" s="77" t="s">
        <v>1252</v>
      </c>
      <c r="B1020" s="65"/>
      <c r="C1020" s="65"/>
      <c r="D1020" s="65"/>
      <c r="E1020" s="65"/>
    </row>
    <row r="1021" ht="23.1" hidden="1" customHeight="1" spans="1:5">
      <c r="A1021" s="77" t="s">
        <v>1253</v>
      </c>
      <c r="B1021" s="65"/>
      <c r="C1021" s="65"/>
      <c r="D1021" s="65"/>
      <c r="E1021" s="65"/>
    </row>
    <row r="1022" ht="23.1" hidden="1" customHeight="1" spans="1:5">
      <c r="A1022" s="77" t="s">
        <v>1447</v>
      </c>
      <c r="B1022" s="65"/>
      <c r="C1022" s="65"/>
      <c r="D1022" s="65"/>
      <c r="E1022" s="65"/>
    </row>
    <row r="1023" ht="23.1" customHeight="1" spans="1:6">
      <c r="A1023" s="77" t="s">
        <v>1448</v>
      </c>
      <c r="B1023" s="65">
        <f>SUM(B1024:B1036)</f>
        <v>0</v>
      </c>
      <c r="C1023" s="65">
        <f>SUM(C1024:C1036)</f>
        <v>0</v>
      </c>
      <c r="D1023" s="65"/>
      <c r="E1023" s="65"/>
      <c r="F1023" s="58">
        <v>1</v>
      </c>
    </row>
    <row r="1024" ht="23.1" hidden="1" customHeight="1" spans="1:5">
      <c r="A1024" s="77" t="s">
        <v>1251</v>
      </c>
      <c r="B1024" s="65"/>
      <c r="C1024" s="65"/>
      <c r="D1024" s="65"/>
      <c r="E1024" s="65"/>
    </row>
    <row r="1025" ht="23.1" hidden="1" customHeight="1" spans="1:5">
      <c r="A1025" s="77" t="s">
        <v>1252</v>
      </c>
      <c r="B1025" s="65"/>
      <c r="C1025" s="65"/>
      <c r="D1025" s="65"/>
      <c r="E1025" s="65"/>
    </row>
    <row r="1026" ht="23.1" hidden="1" customHeight="1" spans="1:5">
      <c r="A1026" s="77" t="s">
        <v>1253</v>
      </c>
      <c r="B1026" s="65"/>
      <c r="C1026" s="65"/>
      <c r="D1026" s="65"/>
      <c r="E1026" s="65"/>
    </row>
    <row r="1027" ht="23.1" hidden="1" customHeight="1" spans="1:5">
      <c r="A1027" s="77" t="s">
        <v>1449</v>
      </c>
      <c r="B1027" s="65"/>
      <c r="C1027" s="65"/>
      <c r="D1027" s="65"/>
      <c r="E1027" s="65"/>
    </row>
    <row r="1028" ht="23.1" hidden="1" customHeight="1" spans="1:5">
      <c r="A1028" s="77" t="s">
        <v>1450</v>
      </c>
      <c r="B1028" s="65"/>
      <c r="C1028" s="65"/>
      <c r="D1028" s="65"/>
      <c r="E1028" s="65"/>
    </row>
    <row r="1029" ht="23.1" hidden="1" customHeight="1" spans="1:5">
      <c r="A1029" s="77" t="s">
        <v>1451</v>
      </c>
      <c r="B1029" s="65"/>
      <c r="C1029" s="65"/>
      <c r="D1029" s="65"/>
      <c r="E1029" s="65"/>
    </row>
    <row r="1030" ht="23.1" hidden="1" customHeight="1" spans="1:5">
      <c r="A1030" s="77" t="s">
        <v>1452</v>
      </c>
      <c r="B1030" s="65"/>
      <c r="C1030" s="65"/>
      <c r="D1030" s="65"/>
      <c r="E1030" s="65"/>
    </row>
    <row r="1031" ht="23.1" hidden="1" customHeight="1" spans="1:5">
      <c r="A1031" s="77" t="s">
        <v>1453</v>
      </c>
      <c r="B1031" s="65"/>
      <c r="C1031" s="65"/>
      <c r="D1031" s="65"/>
      <c r="E1031" s="65"/>
    </row>
    <row r="1032" ht="23.1" hidden="1" customHeight="1" spans="1:5">
      <c r="A1032" s="77" t="s">
        <v>1454</v>
      </c>
      <c r="B1032" s="65"/>
      <c r="C1032" s="65"/>
      <c r="D1032" s="65"/>
      <c r="E1032" s="65"/>
    </row>
    <row r="1033" ht="23.1" hidden="1" customHeight="1" spans="1:5">
      <c r="A1033" s="77" t="s">
        <v>1455</v>
      </c>
      <c r="B1033" s="65"/>
      <c r="C1033" s="65"/>
      <c r="D1033" s="65"/>
      <c r="E1033" s="65"/>
    </row>
    <row r="1034" ht="23.1" hidden="1" customHeight="1" spans="1:5">
      <c r="A1034" s="77" t="s">
        <v>1401</v>
      </c>
      <c r="B1034" s="65"/>
      <c r="C1034" s="65"/>
      <c r="D1034" s="65"/>
      <c r="E1034" s="65"/>
    </row>
    <row r="1035" ht="23.1" hidden="1" customHeight="1" spans="1:5">
      <c r="A1035" s="77" t="s">
        <v>1456</v>
      </c>
      <c r="B1035" s="65"/>
      <c r="C1035" s="65"/>
      <c r="D1035" s="65"/>
      <c r="E1035" s="65"/>
    </row>
    <row r="1036" ht="23.1" hidden="1" customHeight="1" spans="1:5">
      <c r="A1036" s="77" t="s">
        <v>1457</v>
      </c>
      <c r="B1036" s="65"/>
      <c r="C1036" s="65"/>
      <c r="D1036" s="65"/>
      <c r="E1036" s="65"/>
    </row>
    <row r="1037" ht="23.1" customHeight="1" spans="1:6">
      <c r="A1037" s="77" t="s">
        <v>1458</v>
      </c>
      <c r="B1037" s="65">
        <f>SUM(B1038:B1043)</f>
        <v>0</v>
      </c>
      <c r="C1037" s="65">
        <f>SUM(C1038:C1043)</f>
        <v>0</v>
      </c>
      <c r="D1037" s="65"/>
      <c r="E1037" s="65"/>
      <c r="F1037" s="58">
        <v>1</v>
      </c>
    </row>
    <row r="1038" ht="23.1" hidden="1" customHeight="1" spans="1:5">
      <c r="A1038" s="77" t="s">
        <v>1251</v>
      </c>
      <c r="B1038" s="65"/>
      <c r="C1038" s="65"/>
      <c r="D1038" s="65"/>
      <c r="E1038" s="65"/>
    </row>
    <row r="1039" ht="23.1" hidden="1" customHeight="1" spans="1:5">
      <c r="A1039" s="77" t="s">
        <v>1252</v>
      </c>
      <c r="B1039" s="65"/>
      <c r="C1039" s="65"/>
      <c r="D1039" s="65"/>
      <c r="E1039" s="65"/>
    </row>
    <row r="1040" ht="23.1" hidden="1" customHeight="1" spans="1:5">
      <c r="A1040" s="77" t="s">
        <v>1253</v>
      </c>
      <c r="B1040" s="65"/>
      <c r="C1040" s="65"/>
      <c r="D1040" s="65"/>
      <c r="E1040" s="65"/>
    </row>
    <row r="1041" ht="23.1" hidden="1" customHeight="1" spans="1:5">
      <c r="A1041" s="77" t="s">
        <v>1459</v>
      </c>
      <c r="B1041" s="65"/>
      <c r="C1041" s="65"/>
      <c r="D1041" s="65"/>
      <c r="E1041" s="65"/>
    </row>
    <row r="1042" ht="23.1" hidden="1" customHeight="1" spans="1:5">
      <c r="A1042" s="77" t="s">
        <v>1460</v>
      </c>
      <c r="B1042" s="65"/>
      <c r="C1042" s="65"/>
      <c r="D1042" s="65"/>
      <c r="E1042" s="65"/>
    </row>
    <row r="1043" ht="23.1" hidden="1" customHeight="1" spans="1:5">
      <c r="A1043" s="77" t="s">
        <v>1461</v>
      </c>
      <c r="B1043" s="65"/>
      <c r="C1043" s="65"/>
      <c r="D1043" s="65"/>
      <c r="E1043" s="65"/>
    </row>
    <row r="1044" ht="23.1" customHeight="1" spans="1:6">
      <c r="A1044" s="77" t="s">
        <v>1462</v>
      </c>
      <c r="B1044" s="65">
        <f>SUM(B1045:B1050)</f>
        <v>1284</v>
      </c>
      <c r="C1044" s="65">
        <f>SUM(C1045:C1050)</f>
        <v>15</v>
      </c>
      <c r="D1044" s="65"/>
      <c r="E1044" s="65"/>
      <c r="F1044" s="58">
        <v>1</v>
      </c>
    </row>
    <row r="1045" ht="23.1" hidden="1" customHeight="1" spans="1:5">
      <c r="A1045" s="77" t="s">
        <v>1251</v>
      </c>
      <c r="B1045" s="65"/>
      <c r="C1045" s="65"/>
      <c r="D1045" s="65"/>
      <c r="E1045" s="65"/>
    </row>
    <row r="1046" ht="23.1" hidden="1" customHeight="1" spans="1:5">
      <c r="A1046" s="77" t="s">
        <v>1252</v>
      </c>
      <c r="B1046" s="65"/>
      <c r="C1046" s="65"/>
      <c r="D1046" s="65"/>
      <c r="E1046" s="65"/>
    </row>
    <row r="1047" ht="23.1" hidden="1" customHeight="1" spans="1:5">
      <c r="A1047" s="77" t="s">
        <v>1253</v>
      </c>
      <c r="B1047" s="65"/>
      <c r="C1047" s="65"/>
      <c r="D1047" s="65"/>
      <c r="E1047" s="65"/>
    </row>
    <row r="1048" ht="23.1" hidden="1" customHeight="1" spans="1:5">
      <c r="A1048" s="77" t="s">
        <v>1463</v>
      </c>
      <c r="B1048" s="65"/>
      <c r="C1048" s="65"/>
      <c r="D1048" s="65"/>
      <c r="E1048" s="65"/>
    </row>
    <row r="1049" ht="23.1" hidden="1" customHeight="1" spans="1:5">
      <c r="A1049" s="77" t="s">
        <v>1464</v>
      </c>
      <c r="B1049" s="65"/>
      <c r="C1049" s="65">
        <v>15</v>
      </c>
      <c r="D1049" s="65"/>
      <c r="E1049" s="65"/>
    </row>
    <row r="1050" ht="23.1" hidden="1" customHeight="1" spans="1:5">
      <c r="A1050" s="77" t="s">
        <v>1465</v>
      </c>
      <c r="B1050" s="65">
        <v>1284</v>
      </c>
      <c r="C1050" s="65"/>
      <c r="D1050" s="65"/>
      <c r="E1050" s="65"/>
    </row>
    <row r="1051" ht="23.1" customHeight="1" spans="1:6">
      <c r="A1051" s="77" t="s">
        <v>1466</v>
      </c>
      <c r="B1051" s="65">
        <f>SUM(B1052:B1056)</f>
        <v>253</v>
      </c>
      <c r="C1051" s="65">
        <f>SUM(C1052:C1056)</f>
        <v>344</v>
      </c>
      <c r="D1051" s="65"/>
      <c r="E1051" s="65"/>
      <c r="F1051" s="58">
        <v>1</v>
      </c>
    </row>
    <row r="1052" ht="23.1" hidden="1" customHeight="1" spans="1:5">
      <c r="A1052" s="77" t="s">
        <v>1467</v>
      </c>
      <c r="B1052" s="65"/>
      <c r="C1052" s="65"/>
      <c r="D1052" s="65"/>
      <c r="E1052" s="65"/>
    </row>
    <row r="1053" ht="23.1" hidden="1" customHeight="1" spans="1:5">
      <c r="A1053" s="77" t="s">
        <v>1468</v>
      </c>
      <c r="B1053" s="65"/>
      <c r="C1053" s="65"/>
      <c r="D1053" s="65"/>
      <c r="E1053" s="65"/>
    </row>
    <row r="1054" ht="23.1" hidden="1" customHeight="1" spans="1:5">
      <c r="A1054" s="77" t="s">
        <v>1469</v>
      </c>
      <c r="B1054" s="65"/>
      <c r="C1054" s="65"/>
      <c r="D1054" s="65"/>
      <c r="E1054" s="65"/>
    </row>
    <row r="1055" ht="23.1" hidden="1" customHeight="1" spans="1:5">
      <c r="A1055" s="77" t="s">
        <v>1470</v>
      </c>
      <c r="B1055" s="65"/>
      <c r="C1055" s="65"/>
      <c r="D1055" s="65"/>
      <c r="E1055" s="65"/>
    </row>
    <row r="1056" ht="23.1" hidden="1" customHeight="1" spans="1:5">
      <c r="A1056" s="77" t="s">
        <v>1471</v>
      </c>
      <c r="B1056" s="65">
        <v>253</v>
      </c>
      <c r="C1056" s="65">
        <v>344</v>
      </c>
      <c r="D1056" s="65"/>
      <c r="E1056" s="65"/>
    </row>
    <row r="1057" ht="23.1" customHeight="1" spans="1:6">
      <c r="A1057" s="77" t="s">
        <v>422</v>
      </c>
      <c r="B1057" s="65">
        <f>SUM(B1058,B1068,B1074)</f>
        <v>896</v>
      </c>
      <c r="C1057" s="65">
        <f>SUM(C1058,C1068,C1074)</f>
        <v>184</v>
      </c>
      <c r="D1057" s="65"/>
      <c r="E1057" s="65"/>
      <c r="F1057" s="58">
        <v>1</v>
      </c>
    </row>
    <row r="1058" ht="23.1" customHeight="1" spans="1:6">
      <c r="A1058" s="77" t="s">
        <v>1472</v>
      </c>
      <c r="B1058" s="65">
        <f>SUM(B1059:B1067)</f>
        <v>624</v>
      </c>
      <c r="C1058" s="65">
        <f>SUM(C1059:C1067)</f>
        <v>184</v>
      </c>
      <c r="D1058" s="65"/>
      <c r="E1058" s="65"/>
      <c r="F1058" s="58">
        <v>1</v>
      </c>
    </row>
    <row r="1059" ht="23.1" hidden="1" customHeight="1" spans="1:5">
      <c r="A1059" s="77" t="s">
        <v>1251</v>
      </c>
      <c r="B1059" s="65"/>
      <c r="C1059" s="65"/>
      <c r="D1059" s="65"/>
      <c r="E1059" s="65"/>
    </row>
    <row r="1060" ht="23.1" hidden="1" customHeight="1" spans="1:5">
      <c r="A1060" s="77" t="s">
        <v>1252</v>
      </c>
      <c r="B1060" s="65"/>
      <c r="C1060" s="65"/>
      <c r="D1060" s="65"/>
      <c r="E1060" s="65"/>
    </row>
    <row r="1061" ht="23.1" hidden="1" customHeight="1" spans="1:5">
      <c r="A1061" s="77" t="s">
        <v>1253</v>
      </c>
      <c r="B1061" s="65"/>
      <c r="C1061" s="65"/>
      <c r="D1061" s="65"/>
      <c r="E1061" s="65"/>
    </row>
    <row r="1062" ht="23.1" hidden="1" customHeight="1" spans="1:5">
      <c r="A1062" s="77" t="s">
        <v>1473</v>
      </c>
      <c r="B1062" s="65"/>
      <c r="C1062" s="65"/>
      <c r="D1062" s="65"/>
      <c r="E1062" s="65"/>
    </row>
    <row r="1063" ht="23.1" hidden="1" customHeight="1" spans="1:5">
      <c r="A1063" s="77" t="s">
        <v>1474</v>
      </c>
      <c r="B1063" s="65"/>
      <c r="C1063" s="65"/>
      <c r="D1063" s="65"/>
      <c r="E1063" s="65"/>
    </row>
    <row r="1064" ht="23.1" hidden="1" customHeight="1" spans="1:5">
      <c r="A1064" s="77" t="s">
        <v>1475</v>
      </c>
      <c r="B1064" s="65"/>
      <c r="C1064" s="65"/>
      <c r="D1064" s="65"/>
      <c r="E1064" s="65"/>
    </row>
    <row r="1065" ht="23.1" hidden="1" customHeight="1" spans="1:5">
      <c r="A1065" s="77" t="s">
        <v>1476</v>
      </c>
      <c r="B1065" s="65">
        <v>119</v>
      </c>
      <c r="C1065" s="65"/>
      <c r="D1065" s="65"/>
      <c r="E1065" s="65"/>
    </row>
    <row r="1066" ht="23.1" hidden="1" customHeight="1" spans="1:5">
      <c r="A1066" s="77" t="s">
        <v>1269</v>
      </c>
      <c r="B1066" s="65"/>
      <c r="C1066" s="65"/>
      <c r="D1066" s="65"/>
      <c r="E1066" s="65"/>
    </row>
    <row r="1067" ht="23.1" hidden="1" customHeight="1" spans="1:5">
      <c r="A1067" s="77" t="s">
        <v>1477</v>
      </c>
      <c r="B1067" s="65">
        <v>505</v>
      </c>
      <c r="C1067" s="65">
        <v>184</v>
      </c>
      <c r="D1067" s="65"/>
      <c r="E1067" s="65"/>
    </row>
    <row r="1068" ht="23.1" customHeight="1" spans="1:6">
      <c r="A1068" s="77" t="s">
        <v>1478</v>
      </c>
      <c r="B1068" s="65">
        <f>SUM(B1069:B1073)</f>
        <v>0</v>
      </c>
      <c r="C1068" s="65">
        <f>SUM(C1069:C1073)</f>
        <v>0</v>
      </c>
      <c r="D1068" s="65"/>
      <c r="E1068" s="65"/>
      <c r="F1068" s="58">
        <v>1</v>
      </c>
    </row>
    <row r="1069" ht="23.1" hidden="1" customHeight="1" spans="1:5">
      <c r="A1069" s="77" t="s">
        <v>1251</v>
      </c>
      <c r="B1069" s="65"/>
      <c r="C1069" s="65"/>
      <c r="D1069" s="65"/>
      <c r="E1069" s="65"/>
    </row>
    <row r="1070" ht="23.1" hidden="1" customHeight="1" spans="1:5">
      <c r="A1070" s="77" t="s">
        <v>1252</v>
      </c>
      <c r="B1070" s="65"/>
      <c r="C1070" s="65"/>
      <c r="D1070" s="65"/>
      <c r="E1070" s="65"/>
    </row>
    <row r="1071" ht="23.1" hidden="1" customHeight="1" spans="1:5">
      <c r="A1071" s="77" t="s">
        <v>1253</v>
      </c>
      <c r="B1071" s="65"/>
      <c r="C1071" s="65"/>
      <c r="D1071" s="65"/>
      <c r="E1071" s="65"/>
    </row>
    <row r="1072" ht="23.1" hidden="1" customHeight="1" spans="1:5">
      <c r="A1072" s="77" t="s">
        <v>1479</v>
      </c>
      <c r="B1072" s="65"/>
      <c r="C1072" s="65"/>
      <c r="D1072" s="65"/>
      <c r="E1072" s="65"/>
    </row>
    <row r="1073" ht="23.1" hidden="1" customHeight="1" spans="1:5">
      <c r="A1073" s="77" t="s">
        <v>1480</v>
      </c>
      <c r="B1073" s="65"/>
      <c r="C1073" s="65"/>
      <c r="D1073" s="65"/>
      <c r="E1073" s="65"/>
    </row>
    <row r="1074" ht="23.1" customHeight="1" spans="1:6">
      <c r="A1074" s="77" t="s">
        <v>1481</v>
      </c>
      <c r="B1074" s="65">
        <f>SUM(B1075:B1076)</f>
        <v>272</v>
      </c>
      <c r="C1074" s="65">
        <f>SUM(C1075:C1076)</f>
        <v>0</v>
      </c>
      <c r="D1074" s="65"/>
      <c r="E1074" s="65"/>
      <c r="F1074" s="58">
        <v>1</v>
      </c>
    </row>
    <row r="1075" ht="23.1" hidden="1" customHeight="1" spans="1:5">
      <c r="A1075" s="77" t="s">
        <v>1482</v>
      </c>
      <c r="B1075" s="65"/>
      <c r="C1075" s="65"/>
      <c r="D1075" s="65"/>
      <c r="E1075" s="65"/>
    </row>
    <row r="1076" ht="23.1" hidden="1" customHeight="1" spans="1:5">
      <c r="A1076" s="77" t="s">
        <v>1483</v>
      </c>
      <c r="B1076" s="65">
        <v>272</v>
      </c>
      <c r="C1076" s="65"/>
      <c r="D1076" s="65"/>
      <c r="E1076" s="65"/>
    </row>
    <row r="1077" ht="23.1" customHeight="1" spans="1:6">
      <c r="A1077" s="77" t="s">
        <v>432</v>
      </c>
      <c r="B1077" s="65">
        <f>SUM(B1078,B1085,B1091)</f>
        <v>370</v>
      </c>
      <c r="C1077" s="65">
        <f>SUM(C1078,C1085,C1091)</f>
        <v>0</v>
      </c>
      <c r="D1077" s="65"/>
      <c r="E1077" s="65"/>
      <c r="F1077" s="58">
        <v>1</v>
      </c>
    </row>
    <row r="1078" ht="23.1" customHeight="1" spans="1:6">
      <c r="A1078" s="77" t="s">
        <v>1484</v>
      </c>
      <c r="B1078" s="65">
        <f>SUM(B1079:B1084)</f>
        <v>0</v>
      </c>
      <c r="C1078" s="65">
        <f>SUM(C1079:C1084)</f>
        <v>0</v>
      </c>
      <c r="D1078" s="65"/>
      <c r="E1078" s="65"/>
      <c r="F1078" s="58">
        <v>1</v>
      </c>
    </row>
    <row r="1079" ht="23.1" hidden="1" customHeight="1" spans="1:5">
      <c r="A1079" s="77" t="s">
        <v>1251</v>
      </c>
      <c r="B1079" s="65"/>
      <c r="C1079" s="65"/>
      <c r="D1079" s="65"/>
      <c r="E1079" s="65"/>
    </row>
    <row r="1080" ht="23.1" hidden="1" customHeight="1" spans="1:5">
      <c r="A1080" s="77" t="s">
        <v>1252</v>
      </c>
      <c r="B1080" s="65"/>
      <c r="C1080" s="65"/>
      <c r="D1080" s="65"/>
      <c r="E1080" s="65"/>
    </row>
    <row r="1081" ht="23.1" hidden="1" customHeight="1" spans="1:5">
      <c r="A1081" s="77" t="s">
        <v>1253</v>
      </c>
      <c r="B1081" s="65"/>
      <c r="C1081" s="65"/>
      <c r="D1081" s="65"/>
      <c r="E1081" s="65"/>
    </row>
    <row r="1082" ht="23.1" hidden="1" customHeight="1" spans="1:5">
      <c r="A1082" s="77" t="s">
        <v>1485</v>
      </c>
      <c r="B1082" s="65"/>
      <c r="C1082" s="65"/>
      <c r="D1082" s="65"/>
      <c r="E1082" s="65"/>
    </row>
    <row r="1083" ht="23.1" hidden="1" customHeight="1" spans="1:5">
      <c r="A1083" s="77" t="s">
        <v>1269</v>
      </c>
      <c r="B1083" s="65"/>
      <c r="C1083" s="65"/>
      <c r="D1083" s="65"/>
      <c r="E1083" s="65"/>
    </row>
    <row r="1084" ht="23.1" hidden="1" customHeight="1" spans="1:5">
      <c r="A1084" s="77" t="s">
        <v>1486</v>
      </c>
      <c r="B1084" s="65"/>
      <c r="C1084" s="65"/>
      <c r="D1084" s="65"/>
      <c r="E1084" s="65"/>
    </row>
    <row r="1085" ht="23.1" customHeight="1" spans="1:6">
      <c r="A1085" s="77" t="s">
        <v>1487</v>
      </c>
      <c r="B1085" s="65">
        <f>SUM(B1086:B1090)</f>
        <v>310</v>
      </c>
      <c r="C1085" s="65">
        <f>SUM(C1086:C1090)</f>
        <v>0</v>
      </c>
      <c r="D1085" s="65"/>
      <c r="E1085" s="65"/>
      <c r="F1085" s="58">
        <v>1</v>
      </c>
    </row>
    <row r="1086" ht="23.1" hidden="1" customHeight="1" spans="1:5">
      <c r="A1086" s="77" t="s">
        <v>1488</v>
      </c>
      <c r="B1086" s="65"/>
      <c r="C1086" s="65"/>
      <c r="D1086" s="65"/>
      <c r="E1086" s="65"/>
    </row>
    <row r="1087" ht="23.1" hidden="1" customHeight="1" spans="1:5">
      <c r="A1087" s="78" t="s">
        <v>1489</v>
      </c>
      <c r="B1087" s="65"/>
      <c r="C1087" s="65"/>
      <c r="D1087" s="65"/>
      <c r="E1087" s="65"/>
    </row>
    <row r="1088" ht="23.1" hidden="1" customHeight="1" spans="1:5">
      <c r="A1088" s="77" t="s">
        <v>1490</v>
      </c>
      <c r="B1088" s="65"/>
      <c r="C1088" s="65"/>
      <c r="D1088" s="65"/>
      <c r="E1088" s="65"/>
    </row>
    <row r="1089" ht="23.1" hidden="1" customHeight="1" spans="1:5">
      <c r="A1089" s="77" t="s">
        <v>1491</v>
      </c>
      <c r="B1089" s="65"/>
      <c r="C1089" s="65"/>
      <c r="D1089" s="65"/>
      <c r="E1089" s="65"/>
    </row>
    <row r="1090" ht="23.1" hidden="1" customHeight="1" spans="1:5">
      <c r="A1090" s="77" t="s">
        <v>1492</v>
      </c>
      <c r="B1090" s="65">
        <v>310</v>
      </c>
      <c r="C1090" s="65"/>
      <c r="D1090" s="65"/>
      <c r="E1090" s="65"/>
    </row>
    <row r="1091" ht="23.1" customHeight="1" spans="1:6">
      <c r="A1091" s="77" t="s">
        <v>1493</v>
      </c>
      <c r="B1091" s="65">
        <v>60</v>
      </c>
      <c r="C1091" s="65"/>
      <c r="D1091" s="65"/>
      <c r="E1091" s="65"/>
      <c r="F1091" s="58">
        <v>1</v>
      </c>
    </row>
    <row r="1092" ht="23.1" customHeight="1" spans="1:6">
      <c r="A1092" s="77" t="s">
        <v>444</v>
      </c>
      <c r="B1092" s="65">
        <f>SUM(B1093:B1101)</f>
        <v>0</v>
      </c>
      <c r="C1092" s="65">
        <f>SUM(C1093:C1101)</f>
        <v>0</v>
      </c>
      <c r="D1092" s="65"/>
      <c r="E1092" s="65"/>
      <c r="F1092" s="58">
        <v>1</v>
      </c>
    </row>
    <row r="1093" ht="23.1" customHeight="1" spans="1:6">
      <c r="A1093" s="77" t="s">
        <v>1494</v>
      </c>
      <c r="B1093" s="65"/>
      <c r="C1093" s="65"/>
      <c r="D1093" s="65"/>
      <c r="E1093" s="65"/>
      <c r="F1093" s="58">
        <v>1</v>
      </c>
    </row>
    <row r="1094" ht="23.1" customHeight="1" spans="1:6">
      <c r="A1094" s="77" t="s">
        <v>1495</v>
      </c>
      <c r="B1094" s="65"/>
      <c r="C1094" s="65"/>
      <c r="D1094" s="65"/>
      <c r="E1094" s="65"/>
      <c r="F1094" s="58">
        <v>1</v>
      </c>
    </row>
    <row r="1095" ht="23.1" customHeight="1" spans="1:6">
      <c r="A1095" s="77" t="s">
        <v>1496</v>
      </c>
      <c r="B1095" s="65"/>
      <c r="C1095" s="65"/>
      <c r="D1095" s="65"/>
      <c r="E1095" s="65"/>
      <c r="F1095" s="58">
        <v>1</v>
      </c>
    </row>
    <row r="1096" ht="23.1" customHeight="1" spans="1:6">
      <c r="A1096" s="77" t="s">
        <v>1497</v>
      </c>
      <c r="B1096" s="65"/>
      <c r="C1096" s="65"/>
      <c r="D1096" s="65"/>
      <c r="E1096" s="65"/>
      <c r="F1096" s="58">
        <v>1</v>
      </c>
    </row>
    <row r="1097" ht="23.1" customHeight="1" spans="1:6">
      <c r="A1097" s="77" t="s">
        <v>1498</v>
      </c>
      <c r="B1097" s="65"/>
      <c r="C1097" s="65"/>
      <c r="D1097" s="65"/>
      <c r="E1097" s="65"/>
      <c r="F1097" s="58">
        <v>1</v>
      </c>
    </row>
    <row r="1098" ht="23.1" customHeight="1" spans="1:6">
      <c r="A1098" s="77" t="s">
        <v>1268</v>
      </c>
      <c r="B1098" s="65"/>
      <c r="C1098" s="65"/>
      <c r="D1098" s="65"/>
      <c r="E1098" s="65"/>
      <c r="F1098" s="58">
        <v>1</v>
      </c>
    </row>
    <row r="1099" ht="23.1" customHeight="1" spans="1:6">
      <c r="A1099" s="77" t="s">
        <v>1499</v>
      </c>
      <c r="B1099" s="65"/>
      <c r="C1099" s="65"/>
      <c r="D1099" s="65"/>
      <c r="E1099" s="65"/>
      <c r="F1099" s="58">
        <v>1</v>
      </c>
    </row>
    <row r="1100" ht="23.1" customHeight="1" spans="1:6">
      <c r="A1100" s="77" t="s">
        <v>1500</v>
      </c>
      <c r="B1100" s="65"/>
      <c r="C1100" s="65"/>
      <c r="D1100" s="65"/>
      <c r="E1100" s="65"/>
      <c r="F1100" s="58">
        <v>1</v>
      </c>
    </row>
    <row r="1101" ht="23.1" customHeight="1" spans="1:6">
      <c r="A1101" s="77" t="s">
        <v>1501</v>
      </c>
      <c r="B1101" s="65"/>
      <c r="C1101" s="65"/>
      <c r="D1101" s="65"/>
      <c r="E1101" s="65"/>
      <c r="F1101" s="58">
        <v>1</v>
      </c>
    </row>
    <row r="1102" ht="23.1" customHeight="1" spans="1:6">
      <c r="A1102" s="77" t="s">
        <v>1502</v>
      </c>
      <c r="B1102" s="65">
        <f>SUM(B1103,B1122,B1141,B1150,B1165)</f>
        <v>2418</v>
      </c>
      <c r="C1102" s="65">
        <f>SUM(C1103,C1122,C1141,C1150,C1165)</f>
        <v>860</v>
      </c>
      <c r="D1102" s="65"/>
      <c r="E1102" s="65"/>
      <c r="F1102" s="58">
        <v>1</v>
      </c>
    </row>
    <row r="1103" ht="23.1" customHeight="1" spans="1:6">
      <c r="A1103" s="77" t="s">
        <v>1503</v>
      </c>
      <c r="B1103" s="65">
        <f>SUM(B1104:B1121)</f>
        <v>2166</v>
      </c>
      <c r="C1103" s="65">
        <f>SUM(C1104:C1121)</f>
        <v>620</v>
      </c>
      <c r="D1103" s="65"/>
      <c r="E1103" s="65"/>
      <c r="F1103" s="58">
        <v>1</v>
      </c>
    </row>
    <row r="1104" ht="23.1" hidden="1" customHeight="1" spans="1:5">
      <c r="A1104" s="77" t="s">
        <v>1251</v>
      </c>
      <c r="B1104" s="65">
        <v>525</v>
      </c>
      <c r="C1104" s="65">
        <v>550</v>
      </c>
      <c r="D1104" s="65"/>
      <c r="E1104" s="65"/>
    </row>
    <row r="1105" ht="23.1" hidden="1" customHeight="1" spans="1:5">
      <c r="A1105" s="77" t="s">
        <v>1252</v>
      </c>
      <c r="B1105" s="65">
        <v>522</v>
      </c>
      <c r="C1105" s="65">
        <v>70</v>
      </c>
      <c r="D1105" s="65"/>
      <c r="E1105" s="65"/>
    </row>
    <row r="1106" ht="23.1" hidden="1" customHeight="1" spans="1:5">
      <c r="A1106" s="77" t="s">
        <v>1253</v>
      </c>
      <c r="B1106" s="65"/>
      <c r="C1106" s="65"/>
      <c r="D1106" s="65"/>
      <c r="E1106" s="65"/>
    </row>
    <row r="1107" ht="23.1" hidden="1" customHeight="1" spans="1:5">
      <c r="A1107" s="77" t="s">
        <v>1504</v>
      </c>
      <c r="B1107" s="65"/>
      <c r="C1107" s="65"/>
      <c r="D1107" s="65"/>
      <c r="E1107" s="65"/>
    </row>
    <row r="1108" ht="23.1" hidden="1" customHeight="1" spans="1:5">
      <c r="A1108" s="77" t="s">
        <v>1505</v>
      </c>
      <c r="B1108" s="65"/>
      <c r="C1108" s="65"/>
      <c r="D1108" s="65"/>
      <c r="E1108" s="65"/>
    </row>
    <row r="1109" ht="23.1" hidden="1" customHeight="1" spans="1:5">
      <c r="A1109" s="77" t="s">
        <v>1506</v>
      </c>
      <c r="B1109" s="65"/>
      <c r="C1109" s="65"/>
      <c r="D1109" s="65"/>
      <c r="E1109" s="65"/>
    </row>
    <row r="1110" ht="23.1" hidden="1" customHeight="1" spans="1:5">
      <c r="A1110" s="77" t="s">
        <v>1507</v>
      </c>
      <c r="B1110" s="65"/>
      <c r="C1110" s="65"/>
      <c r="D1110" s="65"/>
      <c r="E1110" s="65"/>
    </row>
    <row r="1111" ht="23.1" hidden="1" customHeight="1" spans="1:5">
      <c r="A1111" s="77" t="s">
        <v>1508</v>
      </c>
      <c r="B1111" s="65"/>
      <c r="C1111" s="65"/>
      <c r="D1111" s="65"/>
      <c r="E1111" s="65"/>
    </row>
    <row r="1112" ht="23.1" hidden="1" customHeight="1" spans="1:5">
      <c r="A1112" s="77" t="s">
        <v>1509</v>
      </c>
      <c r="B1112" s="65"/>
      <c r="C1112" s="65"/>
      <c r="D1112" s="65"/>
      <c r="E1112" s="65"/>
    </row>
    <row r="1113" ht="23.1" hidden="1" customHeight="1" spans="1:5">
      <c r="A1113" s="77" t="s">
        <v>1510</v>
      </c>
      <c r="B1113" s="65"/>
      <c r="C1113" s="65"/>
      <c r="D1113" s="65"/>
      <c r="E1113" s="65"/>
    </row>
    <row r="1114" ht="23.1" hidden="1" customHeight="1" spans="1:5">
      <c r="A1114" s="77" t="s">
        <v>1511</v>
      </c>
      <c r="B1114" s="65"/>
      <c r="C1114" s="65"/>
      <c r="D1114" s="65"/>
      <c r="E1114" s="65"/>
    </row>
    <row r="1115" ht="23.1" hidden="1" customHeight="1" spans="1:5">
      <c r="A1115" s="77" t="s">
        <v>1512</v>
      </c>
      <c r="B1115" s="65"/>
      <c r="C1115" s="65"/>
      <c r="D1115" s="65"/>
      <c r="E1115" s="65"/>
    </row>
    <row r="1116" ht="23.1" hidden="1" customHeight="1" spans="1:5">
      <c r="A1116" s="77" t="s">
        <v>1513</v>
      </c>
      <c r="B1116" s="65"/>
      <c r="C1116" s="65"/>
      <c r="D1116" s="65"/>
      <c r="E1116" s="65"/>
    </row>
    <row r="1117" ht="23.1" hidden="1" customHeight="1" spans="1:5">
      <c r="A1117" s="77" t="s">
        <v>1514</v>
      </c>
      <c r="B1117" s="65"/>
      <c r="C1117" s="65"/>
      <c r="D1117" s="65"/>
      <c r="E1117" s="65"/>
    </row>
    <row r="1118" ht="23.1" hidden="1" customHeight="1" spans="1:5">
      <c r="A1118" s="77" t="s">
        <v>1515</v>
      </c>
      <c r="B1118" s="65"/>
      <c r="C1118" s="65"/>
      <c r="D1118" s="65"/>
      <c r="E1118" s="65"/>
    </row>
    <row r="1119" ht="23.1" hidden="1" customHeight="1" spans="1:5">
      <c r="A1119" s="77" t="s">
        <v>1516</v>
      </c>
      <c r="B1119" s="65"/>
      <c r="C1119" s="65"/>
      <c r="D1119" s="65"/>
      <c r="E1119" s="65"/>
    </row>
    <row r="1120" ht="23.1" hidden="1" customHeight="1" spans="1:5">
      <c r="A1120" s="77" t="s">
        <v>1269</v>
      </c>
      <c r="B1120" s="65"/>
      <c r="C1120" s="65"/>
      <c r="D1120" s="65"/>
      <c r="E1120" s="65"/>
    </row>
    <row r="1121" ht="23.1" hidden="1" customHeight="1" spans="1:5">
      <c r="A1121" s="77" t="s">
        <v>1517</v>
      </c>
      <c r="B1121" s="65">
        <v>1119</v>
      </c>
      <c r="C1121" s="65"/>
      <c r="D1121" s="65"/>
      <c r="E1121" s="65"/>
    </row>
    <row r="1122" ht="23.1" customHeight="1" spans="1:6">
      <c r="A1122" s="77" t="s">
        <v>1518</v>
      </c>
      <c r="B1122" s="65">
        <f>SUM(B1123:B1140)</f>
        <v>0</v>
      </c>
      <c r="C1122" s="65">
        <f>SUM(C1123:C1140)</f>
        <v>0</v>
      </c>
      <c r="D1122" s="65"/>
      <c r="E1122" s="65"/>
      <c r="F1122" s="58">
        <v>1</v>
      </c>
    </row>
    <row r="1123" ht="23.1" hidden="1" customHeight="1" spans="1:5">
      <c r="A1123" s="77" t="s">
        <v>1251</v>
      </c>
      <c r="B1123" s="65"/>
      <c r="C1123" s="65"/>
      <c r="D1123" s="65"/>
      <c r="E1123" s="65"/>
    </row>
    <row r="1124" ht="23.1" hidden="1" customHeight="1" spans="1:5">
      <c r="A1124" s="77" t="s">
        <v>1252</v>
      </c>
      <c r="B1124" s="65"/>
      <c r="C1124" s="65"/>
      <c r="D1124" s="65"/>
      <c r="E1124" s="65"/>
    </row>
    <row r="1125" ht="23.1" hidden="1" customHeight="1" spans="1:5">
      <c r="A1125" s="77" t="s">
        <v>1253</v>
      </c>
      <c r="B1125" s="65"/>
      <c r="C1125" s="65"/>
      <c r="D1125" s="65"/>
      <c r="E1125" s="65"/>
    </row>
    <row r="1126" ht="23.1" hidden="1" customHeight="1" spans="1:5">
      <c r="A1126" s="77" t="s">
        <v>1519</v>
      </c>
      <c r="B1126" s="65"/>
      <c r="C1126" s="65"/>
      <c r="D1126" s="65"/>
      <c r="E1126" s="65"/>
    </row>
    <row r="1127" ht="23.1" hidden="1" customHeight="1" spans="1:5">
      <c r="A1127" s="77" t="s">
        <v>1520</v>
      </c>
      <c r="B1127" s="65"/>
      <c r="C1127" s="65"/>
      <c r="D1127" s="65"/>
      <c r="E1127" s="65"/>
    </row>
    <row r="1128" ht="23.1" hidden="1" customHeight="1" spans="1:5">
      <c r="A1128" s="77" t="s">
        <v>1521</v>
      </c>
      <c r="B1128" s="65"/>
      <c r="C1128" s="65"/>
      <c r="D1128" s="65"/>
      <c r="E1128" s="65"/>
    </row>
    <row r="1129" ht="23.1" hidden="1" customHeight="1" spans="1:5">
      <c r="A1129" s="77" t="s">
        <v>1522</v>
      </c>
      <c r="B1129" s="65"/>
      <c r="C1129" s="65"/>
      <c r="D1129" s="65"/>
      <c r="E1129" s="65"/>
    </row>
    <row r="1130" ht="23.1" hidden="1" customHeight="1" spans="1:5">
      <c r="A1130" s="77" t="s">
        <v>1523</v>
      </c>
      <c r="B1130" s="65"/>
      <c r="C1130" s="65"/>
      <c r="D1130" s="65"/>
      <c r="E1130" s="65"/>
    </row>
    <row r="1131" ht="23.1" hidden="1" customHeight="1" spans="1:5">
      <c r="A1131" s="77" t="s">
        <v>1524</v>
      </c>
      <c r="B1131" s="65"/>
      <c r="C1131" s="65"/>
      <c r="D1131" s="65"/>
      <c r="E1131" s="65"/>
    </row>
    <row r="1132" ht="23.1" hidden="1" customHeight="1" spans="1:5">
      <c r="A1132" s="77" t="s">
        <v>1525</v>
      </c>
      <c r="B1132" s="65"/>
      <c r="C1132" s="65"/>
      <c r="D1132" s="65"/>
      <c r="E1132" s="65"/>
    </row>
    <row r="1133" ht="23.1" hidden="1" customHeight="1" spans="1:5">
      <c r="A1133" s="77" t="s">
        <v>1526</v>
      </c>
      <c r="B1133" s="65"/>
      <c r="C1133" s="65"/>
      <c r="D1133" s="65"/>
      <c r="E1133" s="65"/>
    </row>
    <row r="1134" ht="23.1" hidden="1" customHeight="1" spans="1:5">
      <c r="A1134" s="77" t="s">
        <v>1527</v>
      </c>
      <c r="B1134" s="65"/>
      <c r="C1134" s="65"/>
      <c r="D1134" s="65"/>
      <c r="E1134" s="65"/>
    </row>
    <row r="1135" ht="23.1" hidden="1" customHeight="1" spans="1:5">
      <c r="A1135" s="77" t="s">
        <v>1528</v>
      </c>
      <c r="B1135" s="65"/>
      <c r="C1135" s="65"/>
      <c r="D1135" s="65"/>
      <c r="E1135" s="65"/>
    </row>
    <row r="1136" ht="23.1" hidden="1" customHeight="1" spans="1:5">
      <c r="A1136" s="77" t="s">
        <v>1529</v>
      </c>
      <c r="B1136" s="65"/>
      <c r="C1136" s="65"/>
      <c r="D1136" s="65"/>
      <c r="E1136" s="65"/>
    </row>
    <row r="1137" ht="23.1" hidden="1" customHeight="1" spans="1:5">
      <c r="A1137" s="77" t="s">
        <v>1530</v>
      </c>
      <c r="B1137" s="65"/>
      <c r="C1137" s="65"/>
      <c r="D1137" s="65"/>
      <c r="E1137" s="65"/>
    </row>
    <row r="1138" ht="23.1" hidden="1" customHeight="1" spans="1:5">
      <c r="A1138" s="77" t="s">
        <v>1531</v>
      </c>
      <c r="B1138" s="65"/>
      <c r="C1138" s="65"/>
      <c r="D1138" s="65"/>
      <c r="E1138" s="65"/>
    </row>
    <row r="1139" ht="23.1" hidden="1" customHeight="1" spans="1:5">
      <c r="A1139" s="77" t="s">
        <v>1269</v>
      </c>
      <c r="B1139" s="65"/>
      <c r="C1139" s="65"/>
      <c r="D1139" s="65"/>
      <c r="E1139" s="65"/>
    </row>
    <row r="1140" ht="23.1" hidden="1" customHeight="1" spans="1:5">
      <c r="A1140" s="77" t="s">
        <v>1532</v>
      </c>
      <c r="B1140" s="65"/>
      <c r="C1140" s="65"/>
      <c r="D1140" s="65"/>
      <c r="E1140" s="65"/>
    </row>
    <row r="1141" ht="23.1" customHeight="1" spans="1:6">
      <c r="A1141" s="77" t="s">
        <v>1533</v>
      </c>
      <c r="B1141" s="65">
        <f>SUM(B1142:B1149)</f>
        <v>8</v>
      </c>
      <c r="C1141" s="65">
        <f>SUM(C1142:C1149)</f>
        <v>0</v>
      </c>
      <c r="D1141" s="65"/>
      <c r="E1141" s="65"/>
      <c r="F1141" s="58">
        <v>1</v>
      </c>
    </row>
    <row r="1142" ht="23.1" hidden="1" customHeight="1" spans="1:5">
      <c r="A1142" s="77" t="s">
        <v>1251</v>
      </c>
      <c r="B1142" s="65"/>
      <c r="C1142" s="65"/>
      <c r="D1142" s="65"/>
      <c r="E1142" s="65"/>
    </row>
    <row r="1143" ht="23.1" hidden="1" customHeight="1" spans="1:5">
      <c r="A1143" s="77" t="s">
        <v>1252</v>
      </c>
      <c r="B1143" s="65"/>
      <c r="C1143" s="65"/>
      <c r="D1143" s="65"/>
      <c r="E1143" s="65"/>
    </row>
    <row r="1144" ht="23.1" hidden="1" customHeight="1" spans="1:5">
      <c r="A1144" s="77" t="s">
        <v>1253</v>
      </c>
      <c r="B1144" s="65"/>
      <c r="C1144" s="65"/>
      <c r="D1144" s="65"/>
      <c r="E1144" s="65"/>
    </row>
    <row r="1145" ht="23.1" hidden="1" customHeight="1" spans="1:5">
      <c r="A1145" s="77" t="s">
        <v>1534</v>
      </c>
      <c r="B1145" s="65">
        <v>4</v>
      </c>
      <c r="C1145" s="65"/>
      <c r="D1145" s="65"/>
      <c r="E1145" s="65"/>
    </row>
    <row r="1146" ht="23.1" hidden="1" customHeight="1" spans="1:5">
      <c r="A1146" s="77" t="s">
        <v>1535</v>
      </c>
      <c r="B1146" s="65"/>
      <c r="C1146" s="65"/>
      <c r="D1146" s="65"/>
      <c r="E1146" s="65"/>
    </row>
    <row r="1147" ht="23.1" hidden="1" customHeight="1" spans="1:5">
      <c r="A1147" s="77" t="s">
        <v>1536</v>
      </c>
      <c r="B1147" s="65"/>
      <c r="C1147" s="65"/>
      <c r="D1147" s="65"/>
      <c r="E1147" s="65"/>
    </row>
    <row r="1148" ht="23.1" hidden="1" customHeight="1" spans="1:5">
      <c r="A1148" s="77" t="s">
        <v>1269</v>
      </c>
      <c r="B1148" s="65"/>
      <c r="C1148" s="65"/>
      <c r="D1148" s="65"/>
      <c r="E1148" s="65"/>
    </row>
    <row r="1149" ht="23.1" hidden="1" customHeight="1" spans="1:5">
      <c r="A1149" s="77" t="s">
        <v>1537</v>
      </c>
      <c r="B1149" s="65">
        <v>4</v>
      </c>
      <c r="C1149" s="65"/>
      <c r="D1149" s="65"/>
      <c r="E1149" s="65"/>
    </row>
    <row r="1150" ht="23.1" customHeight="1" spans="1:6">
      <c r="A1150" s="77" t="s">
        <v>1538</v>
      </c>
      <c r="B1150" s="65">
        <f>SUM(B1151:B1164)</f>
        <v>244</v>
      </c>
      <c r="C1150" s="65">
        <f>SUM(C1151:C1164)</f>
        <v>240</v>
      </c>
      <c r="D1150" s="65"/>
      <c r="E1150" s="65"/>
      <c r="F1150" s="58">
        <v>1</v>
      </c>
    </row>
    <row r="1151" ht="23.1" hidden="1" customHeight="1" spans="1:5">
      <c r="A1151" s="77" t="s">
        <v>1251</v>
      </c>
      <c r="B1151" s="65"/>
      <c r="C1151" s="65"/>
      <c r="D1151" s="65"/>
      <c r="E1151" s="65"/>
    </row>
    <row r="1152" ht="23.1" hidden="1" customHeight="1" spans="1:5">
      <c r="A1152" s="77" t="s">
        <v>1252</v>
      </c>
      <c r="B1152" s="65"/>
      <c r="C1152" s="65"/>
      <c r="D1152" s="65"/>
      <c r="E1152" s="65"/>
    </row>
    <row r="1153" ht="23.1" hidden="1" customHeight="1" spans="1:5">
      <c r="A1153" s="77" t="s">
        <v>1253</v>
      </c>
      <c r="B1153" s="65"/>
      <c r="C1153" s="65"/>
      <c r="D1153" s="65"/>
      <c r="E1153" s="65"/>
    </row>
    <row r="1154" ht="23.1" hidden="1" customHeight="1" spans="1:5">
      <c r="A1154" s="77" t="s">
        <v>1539</v>
      </c>
      <c r="B1154" s="65"/>
      <c r="C1154" s="65"/>
      <c r="D1154" s="65"/>
      <c r="E1154" s="65"/>
    </row>
    <row r="1155" ht="23.1" hidden="1" customHeight="1" spans="1:5">
      <c r="A1155" s="77" t="s">
        <v>1540</v>
      </c>
      <c r="B1155" s="65"/>
      <c r="C1155" s="65"/>
      <c r="D1155" s="65"/>
      <c r="E1155" s="65"/>
    </row>
    <row r="1156" ht="23.1" hidden="1" customHeight="1" spans="1:5">
      <c r="A1156" s="77" t="s">
        <v>1541</v>
      </c>
      <c r="B1156" s="65"/>
      <c r="C1156" s="65"/>
      <c r="D1156" s="65"/>
      <c r="E1156" s="65"/>
    </row>
    <row r="1157" ht="23.1" hidden="1" customHeight="1" spans="1:5">
      <c r="A1157" s="77" t="s">
        <v>1542</v>
      </c>
      <c r="B1157" s="65"/>
      <c r="C1157" s="65"/>
      <c r="D1157" s="65"/>
      <c r="E1157" s="65"/>
    </row>
    <row r="1158" ht="23.1" hidden="1" customHeight="1" spans="1:5">
      <c r="A1158" s="77" t="s">
        <v>1543</v>
      </c>
      <c r="B1158" s="65"/>
      <c r="C1158" s="65"/>
      <c r="D1158" s="65"/>
      <c r="E1158" s="65"/>
    </row>
    <row r="1159" ht="23.1" hidden="1" customHeight="1" spans="1:5">
      <c r="A1159" s="77" t="s">
        <v>1544</v>
      </c>
      <c r="B1159" s="65"/>
      <c r="C1159" s="65"/>
      <c r="D1159" s="65"/>
      <c r="E1159" s="65"/>
    </row>
    <row r="1160" ht="23.1" hidden="1" customHeight="1" spans="1:5">
      <c r="A1160" s="77" t="s">
        <v>1545</v>
      </c>
      <c r="B1160" s="65"/>
      <c r="C1160" s="65"/>
      <c r="D1160" s="65"/>
      <c r="E1160" s="65"/>
    </row>
    <row r="1161" ht="23.1" hidden="1" customHeight="1" spans="1:5">
      <c r="A1161" s="77" t="s">
        <v>1546</v>
      </c>
      <c r="B1161" s="65"/>
      <c r="C1161" s="65"/>
      <c r="D1161" s="65"/>
      <c r="E1161" s="65"/>
    </row>
    <row r="1162" ht="23.1" hidden="1" customHeight="1" spans="1:5">
      <c r="A1162" s="77" t="s">
        <v>1547</v>
      </c>
      <c r="B1162" s="65"/>
      <c r="C1162" s="65"/>
      <c r="D1162" s="65"/>
      <c r="E1162" s="65"/>
    </row>
    <row r="1163" ht="23.1" hidden="1" customHeight="1" spans="1:5">
      <c r="A1163" s="77" t="s">
        <v>1548</v>
      </c>
      <c r="B1163" s="65"/>
      <c r="C1163" s="65"/>
      <c r="D1163" s="65"/>
      <c r="E1163" s="65"/>
    </row>
    <row r="1164" ht="23.1" hidden="1" customHeight="1" spans="1:5">
      <c r="A1164" s="77" t="s">
        <v>1549</v>
      </c>
      <c r="B1164" s="65">
        <v>244</v>
      </c>
      <c r="C1164" s="65">
        <v>240</v>
      </c>
      <c r="D1164" s="65"/>
      <c r="E1164" s="65"/>
    </row>
    <row r="1165" ht="23.1" customHeight="1" spans="1:6">
      <c r="A1165" s="77" t="s">
        <v>1550</v>
      </c>
      <c r="B1165" s="65"/>
      <c r="C1165" s="65"/>
      <c r="D1165" s="65"/>
      <c r="E1165" s="65"/>
      <c r="F1165" s="58">
        <v>1</v>
      </c>
    </row>
    <row r="1166" ht="23.1" customHeight="1" spans="1:6">
      <c r="A1166" s="77" t="s">
        <v>477</v>
      </c>
      <c r="B1166" s="65">
        <f>SUM(B1167,B1176,B1180)</f>
        <v>14975</v>
      </c>
      <c r="C1166" s="65">
        <f>SUM(C1167,C1176,C1180)</f>
        <v>9719</v>
      </c>
      <c r="D1166" s="65"/>
      <c r="E1166" s="65"/>
      <c r="F1166" s="58">
        <v>1</v>
      </c>
    </row>
    <row r="1167" ht="23.1" customHeight="1" spans="1:6">
      <c r="A1167" s="77" t="s">
        <v>1551</v>
      </c>
      <c r="B1167" s="65">
        <f>SUM(B1168:B1175)</f>
        <v>9653</v>
      </c>
      <c r="C1167" s="65">
        <f>SUM(C1168:C1175)</f>
        <v>4350</v>
      </c>
      <c r="D1167" s="65"/>
      <c r="E1167" s="65"/>
      <c r="F1167" s="58">
        <v>1</v>
      </c>
    </row>
    <row r="1168" ht="23.1" hidden="1" customHeight="1" spans="1:5">
      <c r="A1168" s="77" t="s">
        <v>1552</v>
      </c>
      <c r="B1168" s="65"/>
      <c r="C1168" s="65"/>
      <c r="D1168" s="65"/>
      <c r="E1168" s="65"/>
    </row>
    <row r="1169" ht="23.1" hidden="1" customHeight="1" spans="1:5">
      <c r="A1169" s="77" t="s">
        <v>1553</v>
      </c>
      <c r="B1169" s="65"/>
      <c r="C1169" s="65"/>
      <c r="D1169" s="65"/>
      <c r="E1169" s="65"/>
    </row>
    <row r="1170" ht="23.1" hidden="1" customHeight="1" spans="1:5">
      <c r="A1170" s="77" t="s">
        <v>1554</v>
      </c>
      <c r="B1170" s="65">
        <v>3328</v>
      </c>
      <c r="C1170" s="65">
        <v>3510</v>
      </c>
      <c r="D1170" s="65"/>
      <c r="E1170" s="65"/>
    </row>
    <row r="1171" ht="23.1" hidden="1" customHeight="1" spans="1:5">
      <c r="A1171" s="77" t="s">
        <v>1555</v>
      </c>
      <c r="B1171" s="65"/>
      <c r="C1171" s="65"/>
      <c r="D1171" s="65"/>
      <c r="E1171" s="65"/>
    </row>
    <row r="1172" ht="23.1" hidden="1" customHeight="1" spans="1:5">
      <c r="A1172" s="77" t="s">
        <v>1556</v>
      </c>
      <c r="B1172" s="65">
        <v>4500</v>
      </c>
      <c r="C1172" s="65"/>
      <c r="D1172" s="65"/>
      <c r="E1172" s="65"/>
    </row>
    <row r="1173" ht="23.1" hidden="1" customHeight="1" spans="1:5">
      <c r="A1173" s="77" t="s">
        <v>1557</v>
      </c>
      <c r="B1173" s="65">
        <v>333</v>
      </c>
      <c r="C1173" s="65">
        <v>840</v>
      </c>
      <c r="D1173" s="65"/>
      <c r="E1173" s="65"/>
    </row>
    <row r="1174" ht="23.1" hidden="1" customHeight="1" spans="1:5">
      <c r="A1174" s="77" t="s">
        <v>1558</v>
      </c>
      <c r="B1174" s="65"/>
      <c r="C1174" s="65"/>
      <c r="D1174" s="65"/>
      <c r="E1174" s="65"/>
    </row>
    <row r="1175" ht="23.1" hidden="1" customHeight="1" spans="1:5">
      <c r="A1175" s="77" t="s">
        <v>1559</v>
      </c>
      <c r="B1175" s="65">
        <v>1492</v>
      </c>
      <c r="C1175" s="65"/>
      <c r="D1175" s="65"/>
      <c r="E1175" s="65"/>
    </row>
    <row r="1176" ht="23.1" customHeight="1" spans="1:6">
      <c r="A1176" s="77" t="s">
        <v>1560</v>
      </c>
      <c r="B1176" s="65">
        <f>SUM(B1177:B1179)</f>
        <v>5322</v>
      </c>
      <c r="C1176" s="65">
        <f>SUM(C1177:C1179)</f>
        <v>5369</v>
      </c>
      <c r="D1176" s="65"/>
      <c r="E1176" s="65"/>
      <c r="F1176" s="58">
        <v>1</v>
      </c>
    </row>
    <row r="1177" ht="23.1" hidden="1" customHeight="1" spans="1:5">
      <c r="A1177" s="77" t="s">
        <v>1561</v>
      </c>
      <c r="B1177" s="65">
        <v>5322</v>
      </c>
      <c r="C1177" s="65">
        <v>5369</v>
      </c>
      <c r="D1177" s="65"/>
      <c r="E1177" s="65"/>
    </row>
    <row r="1178" ht="23.1" hidden="1" customHeight="1" spans="1:5">
      <c r="A1178" s="77" t="s">
        <v>1562</v>
      </c>
      <c r="B1178" s="65"/>
      <c r="C1178" s="65"/>
      <c r="D1178" s="65"/>
      <c r="E1178" s="65"/>
    </row>
    <row r="1179" ht="23.1" hidden="1" customHeight="1" spans="1:5">
      <c r="A1179" s="77" t="s">
        <v>1563</v>
      </c>
      <c r="B1179" s="65"/>
      <c r="C1179" s="65"/>
      <c r="D1179" s="65"/>
      <c r="E1179" s="65"/>
    </row>
    <row r="1180" ht="23.1" customHeight="1" spans="1:6">
      <c r="A1180" s="77" t="s">
        <v>1564</v>
      </c>
      <c r="B1180" s="65">
        <f>SUM(B1181:B1183)</f>
        <v>0</v>
      </c>
      <c r="C1180" s="65">
        <f>SUM(C1181:C1183)</f>
        <v>0</v>
      </c>
      <c r="D1180" s="65"/>
      <c r="E1180" s="65"/>
      <c r="F1180" s="58">
        <v>1</v>
      </c>
    </row>
    <row r="1181" ht="23.1" hidden="1" customHeight="1" spans="1:5">
      <c r="A1181" s="77" t="s">
        <v>1565</v>
      </c>
      <c r="B1181" s="65"/>
      <c r="C1181" s="65"/>
      <c r="D1181" s="65"/>
      <c r="E1181" s="65"/>
    </row>
    <row r="1182" ht="23.1" hidden="1" customHeight="1" spans="1:5">
      <c r="A1182" s="77" t="s">
        <v>1566</v>
      </c>
      <c r="B1182" s="65"/>
      <c r="C1182" s="65"/>
      <c r="D1182" s="65"/>
      <c r="E1182" s="65"/>
    </row>
    <row r="1183" ht="23.1" hidden="1" customHeight="1" spans="1:5">
      <c r="A1183" s="77" t="s">
        <v>1567</v>
      </c>
      <c r="B1183" s="65"/>
      <c r="C1183" s="65"/>
      <c r="D1183" s="65"/>
      <c r="E1183" s="65"/>
    </row>
    <row r="1184" ht="23.1" customHeight="1" spans="1:6">
      <c r="A1184" s="77" t="s">
        <v>485</v>
      </c>
      <c r="B1184" s="65">
        <f>SUM(B1185,B1200,B1214,B1219,B1225)</f>
        <v>183</v>
      </c>
      <c r="C1184" s="65">
        <f>SUM(C1185,C1200,C1214,C1219,C1225)</f>
        <v>91</v>
      </c>
      <c r="D1184" s="65"/>
      <c r="E1184" s="65"/>
      <c r="F1184" s="58">
        <v>1</v>
      </c>
    </row>
    <row r="1185" ht="23.1" customHeight="1" spans="1:6">
      <c r="A1185" s="77" t="s">
        <v>1568</v>
      </c>
      <c r="B1185" s="65">
        <f>SUM(B1186:B1199)</f>
        <v>168</v>
      </c>
      <c r="C1185" s="65">
        <f>SUM(C1186:C1199)</f>
        <v>76</v>
      </c>
      <c r="D1185" s="65"/>
      <c r="E1185" s="65"/>
      <c r="F1185" s="58">
        <v>1</v>
      </c>
    </row>
    <row r="1186" ht="23.1" hidden="1" customHeight="1" spans="1:5">
      <c r="A1186" s="77" t="s">
        <v>1251</v>
      </c>
      <c r="B1186" s="65">
        <v>68</v>
      </c>
      <c r="C1186" s="65">
        <v>76</v>
      </c>
      <c r="D1186" s="65"/>
      <c r="E1186" s="65"/>
    </row>
    <row r="1187" ht="23.1" hidden="1" customHeight="1" spans="1:5">
      <c r="A1187" s="77" t="s">
        <v>1252</v>
      </c>
      <c r="B1187" s="65"/>
      <c r="C1187" s="65"/>
      <c r="D1187" s="65"/>
      <c r="E1187" s="65"/>
    </row>
    <row r="1188" ht="23.1" hidden="1" customHeight="1" spans="1:5">
      <c r="A1188" s="77" t="s">
        <v>1253</v>
      </c>
      <c r="B1188" s="65"/>
      <c r="C1188" s="65"/>
      <c r="D1188" s="65"/>
      <c r="E1188" s="65"/>
    </row>
    <row r="1189" ht="23.1" hidden="1" customHeight="1" spans="1:5">
      <c r="A1189" s="77" t="s">
        <v>1569</v>
      </c>
      <c r="B1189" s="65"/>
      <c r="C1189" s="65"/>
      <c r="D1189" s="65"/>
      <c r="E1189" s="65"/>
    </row>
    <row r="1190" ht="23.1" hidden="1" customHeight="1" spans="1:5">
      <c r="A1190" s="77" t="s">
        <v>1570</v>
      </c>
      <c r="B1190" s="65"/>
      <c r="C1190" s="65"/>
      <c r="D1190" s="65"/>
      <c r="E1190" s="65"/>
    </row>
    <row r="1191" ht="23.1" hidden="1" customHeight="1" spans="1:5">
      <c r="A1191" s="77" t="s">
        <v>1571</v>
      </c>
      <c r="B1191" s="65"/>
      <c r="C1191" s="65"/>
      <c r="D1191" s="65"/>
      <c r="E1191" s="65"/>
    </row>
    <row r="1192" ht="23.1" hidden="1" customHeight="1" spans="1:5">
      <c r="A1192" s="77" t="s">
        <v>1572</v>
      </c>
      <c r="B1192" s="65"/>
      <c r="C1192" s="65"/>
      <c r="D1192" s="65"/>
      <c r="E1192" s="65"/>
    </row>
    <row r="1193" ht="23.1" hidden="1" customHeight="1" spans="1:5">
      <c r="A1193" s="77" t="s">
        <v>1573</v>
      </c>
      <c r="B1193" s="65"/>
      <c r="C1193" s="65"/>
      <c r="D1193" s="65"/>
      <c r="E1193" s="65"/>
    </row>
    <row r="1194" ht="23.1" hidden="1" customHeight="1" spans="1:5">
      <c r="A1194" s="77" t="s">
        <v>1574</v>
      </c>
      <c r="B1194" s="65"/>
      <c r="C1194" s="65"/>
      <c r="D1194" s="65"/>
      <c r="E1194" s="65"/>
    </row>
    <row r="1195" ht="23.1" hidden="1" customHeight="1" spans="1:5">
      <c r="A1195" s="77" t="s">
        <v>1575</v>
      </c>
      <c r="B1195" s="65"/>
      <c r="C1195" s="65"/>
      <c r="D1195" s="65"/>
      <c r="E1195" s="65"/>
    </row>
    <row r="1196" ht="23.1" hidden="1" customHeight="1" spans="1:5">
      <c r="A1196" s="77" t="s">
        <v>1576</v>
      </c>
      <c r="B1196" s="65"/>
      <c r="C1196" s="65"/>
      <c r="D1196" s="65"/>
      <c r="E1196" s="65"/>
    </row>
    <row r="1197" ht="23.1" hidden="1" customHeight="1" spans="1:5">
      <c r="A1197" s="77" t="s">
        <v>1577</v>
      </c>
      <c r="B1197" s="65"/>
      <c r="C1197" s="65"/>
      <c r="D1197" s="65"/>
      <c r="E1197" s="65"/>
    </row>
    <row r="1198" ht="23.1" hidden="1" customHeight="1" spans="1:5">
      <c r="A1198" s="77" t="s">
        <v>1269</v>
      </c>
      <c r="B1198" s="65"/>
      <c r="C1198" s="65"/>
      <c r="D1198" s="65"/>
      <c r="E1198" s="65"/>
    </row>
    <row r="1199" ht="23.1" hidden="1" customHeight="1" spans="1:5">
      <c r="A1199" s="77" t="s">
        <v>1578</v>
      </c>
      <c r="B1199" s="65">
        <v>100</v>
      </c>
      <c r="C1199" s="65"/>
      <c r="D1199" s="65"/>
      <c r="E1199" s="65"/>
    </row>
    <row r="1200" ht="23.1" customHeight="1" spans="1:6">
      <c r="A1200" s="77" t="s">
        <v>1579</v>
      </c>
      <c r="B1200" s="65">
        <f>SUM(B1201:B1213)</f>
        <v>5</v>
      </c>
      <c r="C1200" s="65">
        <f>SUM(C1201:C1213)</f>
        <v>5</v>
      </c>
      <c r="D1200" s="65"/>
      <c r="E1200" s="65"/>
      <c r="F1200" s="58">
        <v>1</v>
      </c>
    </row>
    <row r="1201" ht="23.1" hidden="1" customHeight="1" spans="1:5">
      <c r="A1201" s="77" t="s">
        <v>1251</v>
      </c>
      <c r="B1201" s="65">
        <v>5</v>
      </c>
      <c r="C1201" s="65">
        <v>5</v>
      </c>
      <c r="D1201" s="65"/>
      <c r="E1201" s="65"/>
    </row>
    <row r="1202" ht="23.1" hidden="1" customHeight="1" spans="1:5">
      <c r="A1202" s="77" t="s">
        <v>1252</v>
      </c>
      <c r="B1202" s="65"/>
      <c r="C1202" s="65"/>
      <c r="D1202" s="65"/>
      <c r="E1202" s="65"/>
    </row>
    <row r="1203" ht="23.1" hidden="1" customHeight="1" spans="1:5">
      <c r="A1203" s="77" t="s">
        <v>1253</v>
      </c>
      <c r="B1203" s="65"/>
      <c r="C1203" s="65"/>
      <c r="D1203" s="65"/>
      <c r="E1203" s="65"/>
    </row>
    <row r="1204" ht="23.1" hidden="1" customHeight="1" spans="1:5">
      <c r="A1204" s="77" t="s">
        <v>1580</v>
      </c>
      <c r="B1204" s="65"/>
      <c r="C1204" s="65"/>
      <c r="D1204" s="65"/>
      <c r="E1204" s="65"/>
    </row>
    <row r="1205" ht="23.1" hidden="1" customHeight="1" spans="1:5">
      <c r="A1205" s="77" t="s">
        <v>1581</v>
      </c>
      <c r="B1205" s="65"/>
      <c r="C1205" s="65"/>
      <c r="D1205" s="65"/>
      <c r="E1205" s="65"/>
    </row>
    <row r="1206" ht="23.1" hidden="1" customHeight="1" spans="1:5">
      <c r="A1206" s="77" t="s">
        <v>1582</v>
      </c>
      <c r="B1206" s="65"/>
      <c r="C1206" s="65"/>
      <c r="D1206" s="65"/>
      <c r="E1206" s="65"/>
    </row>
    <row r="1207" ht="23.1" hidden="1" customHeight="1" spans="1:5">
      <c r="A1207" s="77" t="s">
        <v>1583</v>
      </c>
      <c r="B1207" s="65"/>
      <c r="C1207" s="65"/>
      <c r="D1207" s="65"/>
      <c r="E1207" s="65"/>
    </row>
    <row r="1208" ht="23.1" hidden="1" customHeight="1" spans="1:5">
      <c r="A1208" s="77" t="s">
        <v>1584</v>
      </c>
      <c r="B1208" s="65"/>
      <c r="C1208" s="65"/>
      <c r="D1208" s="65"/>
      <c r="E1208" s="65"/>
    </row>
    <row r="1209" ht="23.1" hidden="1" customHeight="1" spans="1:5">
      <c r="A1209" s="77" t="s">
        <v>1585</v>
      </c>
      <c r="B1209" s="65"/>
      <c r="C1209" s="65"/>
      <c r="D1209" s="65"/>
      <c r="E1209" s="65"/>
    </row>
    <row r="1210" ht="23.1" hidden="1" customHeight="1" spans="1:5">
      <c r="A1210" s="77" t="s">
        <v>1586</v>
      </c>
      <c r="B1210" s="65"/>
      <c r="C1210" s="65"/>
      <c r="D1210" s="65"/>
      <c r="E1210" s="65"/>
    </row>
    <row r="1211" ht="23.1" hidden="1" customHeight="1" spans="1:5">
      <c r="A1211" s="77" t="s">
        <v>1587</v>
      </c>
      <c r="B1211" s="65"/>
      <c r="C1211" s="65"/>
      <c r="D1211" s="65"/>
      <c r="E1211" s="65"/>
    </row>
    <row r="1212" ht="23.1" hidden="1" customHeight="1" spans="1:5">
      <c r="A1212" s="77" t="s">
        <v>1269</v>
      </c>
      <c r="B1212" s="65"/>
      <c r="C1212" s="65"/>
      <c r="D1212" s="65"/>
      <c r="E1212" s="65"/>
    </row>
    <row r="1213" ht="23.1" hidden="1" customHeight="1" spans="1:5">
      <c r="A1213" s="77" t="s">
        <v>1588</v>
      </c>
      <c r="B1213" s="65"/>
      <c r="C1213" s="65"/>
      <c r="D1213" s="65"/>
      <c r="E1213" s="65"/>
    </row>
    <row r="1214" ht="23.1" customHeight="1" spans="1:6">
      <c r="A1214" s="77" t="s">
        <v>1589</v>
      </c>
      <c r="B1214" s="65">
        <f>SUM(B1215:B1218)</f>
        <v>0</v>
      </c>
      <c r="C1214" s="65">
        <f>SUM(C1215:C1218)</f>
        <v>0</v>
      </c>
      <c r="D1214" s="65"/>
      <c r="E1214" s="65"/>
      <c r="F1214" s="58">
        <v>1</v>
      </c>
    </row>
    <row r="1215" ht="23.1" hidden="1" customHeight="1" spans="1:5">
      <c r="A1215" s="77" t="s">
        <v>1590</v>
      </c>
      <c r="B1215" s="65"/>
      <c r="C1215" s="65"/>
      <c r="D1215" s="65"/>
      <c r="E1215" s="65"/>
    </row>
    <row r="1216" ht="23.1" hidden="1" customHeight="1" spans="1:5">
      <c r="A1216" s="77" t="s">
        <v>1591</v>
      </c>
      <c r="B1216" s="65"/>
      <c r="C1216" s="65"/>
      <c r="D1216" s="65"/>
      <c r="E1216" s="65"/>
    </row>
    <row r="1217" ht="23.1" hidden="1" customHeight="1" spans="1:5">
      <c r="A1217" s="77" t="s">
        <v>1592</v>
      </c>
      <c r="B1217" s="65"/>
      <c r="C1217" s="65"/>
      <c r="D1217" s="65"/>
      <c r="E1217" s="65"/>
    </row>
    <row r="1218" ht="23.1" hidden="1" customHeight="1" spans="1:5">
      <c r="A1218" s="77" t="s">
        <v>1593</v>
      </c>
      <c r="B1218" s="65"/>
      <c r="C1218" s="65"/>
      <c r="D1218" s="65"/>
      <c r="E1218" s="65"/>
    </row>
    <row r="1219" ht="23.1" customHeight="1" spans="1:6">
      <c r="A1219" s="77" t="s">
        <v>1594</v>
      </c>
      <c r="B1219" s="65">
        <f>SUM(B1220:B1224)</f>
        <v>10</v>
      </c>
      <c r="C1219" s="65">
        <f>SUM(C1220:C1224)</f>
        <v>10</v>
      </c>
      <c r="D1219" s="65"/>
      <c r="E1219" s="65"/>
      <c r="F1219" s="58">
        <v>1</v>
      </c>
    </row>
    <row r="1220" ht="23.1" hidden="1" customHeight="1" spans="1:5">
      <c r="A1220" s="77" t="s">
        <v>1595</v>
      </c>
      <c r="B1220" s="65"/>
      <c r="C1220" s="65"/>
      <c r="D1220" s="65"/>
      <c r="E1220" s="65"/>
    </row>
    <row r="1221" ht="23.1" hidden="1" customHeight="1" spans="1:5">
      <c r="A1221" s="77" t="s">
        <v>1596</v>
      </c>
      <c r="B1221" s="65"/>
      <c r="C1221" s="65"/>
      <c r="D1221" s="65"/>
      <c r="E1221" s="65"/>
    </row>
    <row r="1222" ht="23.1" hidden="1" customHeight="1" spans="1:5">
      <c r="A1222" s="77" t="s">
        <v>1597</v>
      </c>
      <c r="B1222" s="65"/>
      <c r="C1222" s="65"/>
      <c r="D1222" s="65"/>
      <c r="E1222" s="65"/>
    </row>
    <row r="1223" ht="23.1" hidden="1" customHeight="1" spans="1:5">
      <c r="A1223" s="77" t="s">
        <v>1598</v>
      </c>
      <c r="B1223" s="65"/>
      <c r="C1223" s="65"/>
      <c r="D1223" s="65"/>
      <c r="E1223" s="65"/>
    </row>
    <row r="1224" ht="23.1" hidden="1" customHeight="1" spans="1:5">
      <c r="A1224" s="77" t="s">
        <v>1599</v>
      </c>
      <c r="B1224" s="65">
        <v>10</v>
      </c>
      <c r="C1224" s="65">
        <v>10</v>
      </c>
      <c r="D1224" s="65"/>
      <c r="E1224" s="65"/>
    </row>
    <row r="1225" ht="23.1" customHeight="1" spans="1:6">
      <c r="A1225" s="77" t="s">
        <v>1600</v>
      </c>
      <c r="B1225" s="65">
        <f>SUM(B1226:B1236)</f>
        <v>0</v>
      </c>
      <c r="C1225" s="65">
        <f>SUM(C1226:C1236)</f>
        <v>0</v>
      </c>
      <c r="D1225" s="65"/>
      <c r="E1225" s="65"/>
      <c r="F1225" s="58">
        <v>1</v>
      </c>
    </row>
    <row r="1226" ht="23.1" hidden="1" customHeight="1" spans="1:5">
      <c r="A1226" s="77" t="s">
        <v>1601</v>
      </c>
      <c r="B1226" s="65"/>
      <c r="C1226" s="65"/>
      <c r="D1226" s="65"/>
      <c r="E1226" s="65"/>
    </row>
    <row r="1227" ht="23.1" hidden="1" customHeight="1" spans="1:5">
      <c r="A1227" s="77" t="s">
        <v>1602</v>
      </c>
      <c r="B1227" s="65"/>
      <c r="C1227" s="65"/>
      <c r="D1227" s="65"/>
      <c r="E1227" s="65"/>
    </row>
    <row r="1228" ht="23.1" hidden="1" customHeight="1" spans="1:5">
      <c r="A1228" s="77" t="s">
        <v>1603</v>
      </c>
      <c r="B1228" s="65"/>
      <c r="C1228" s="65"/>
      <c r="D1228" s="65"/>
      <c r="E1228" s="65"/>
    </row>
    <row r="1229" ht="23.1" hidden="1" customHeight="1" spans="1:5">
      <c r="A1229" s="77" t="s">
        <v>1604</v>
      </c>
      <c r="B1229" s="65"/>
      <c r="C1229" s="65"/>
      <c r="D1229" s="65"/>
      <c r="E1229" s="65"/>
    </row>
    <row r="1230" ht="23.1" hidden="1" customHeight="1" spans="1:5">
      <c r="A1230" s="77" t="s">
        <v>1605</v>
      </c>
      <c r="B1230" s="65"/>
      <c r="C1230" s="65"/>
      <c r="D1230" s="65"/>
      <c r="E1230" s="65"/>
    </row>
    <row r="1231" ht="23.1" hidden="1" customHeight="1" spans="1:5">
      <c r="A1231" s="77" t="s">
        <v>1606</v>
      </c>
      <c r="B1231" s="65"/>
      <c r="C1231" s="65"/>
      <c r="D1231" s="65"/>
      <c r="E1231" s="65"/>
    </row>
    <row r="1232" ht="23.1" hidden="1" customHeight="1" spans="1:5">
      <c r="A1232" s="77" t="s">
        <v>1607</v>
      </c>
      <c r="B1232" s="65"/>
      <c r="C1232" s="65"/>
      <c r="D1232" s="65"/>
      <c r="E1232" s="65"/>
    </row>
    <row r="1233" ht="23.1" hidden="1" customHeight="1" spans="1:5">
      <c r="A1233" s="77" t="s">
        <v>1608</v>
      </c>
      <c r="B1233" s="65"/>
      <c r="C1233" s="65"/>
      <c r="D1233" s="65"/>
      <c r="E1233" s="65"/>
    </row>
    <row r="1234" ht="23.1" hidden="1" customHeight="1" spans="1:5">
      <c r="A1234" s="77" t="s">
        <v>1609</v>
      </c>
      <c r="B1234" s="65"/>
      <c r="C1234" s="65"/>
      <c r="D1234" s="65"/>
      <c r="E1234" s="65"/>
    </row>
    <row r="1235" ht="23.1" hidden="1" customHeight="1" spans="1:5">
      <c r="A1235" s="77" t="s">
        <v>1610</v>
      </c>
      <c r="B1235" s="65"/>
      <c r="C1235" s="65"/>
      <c r="D1235" s="65"/>
      <c r="E1235" s="65"/>
    </row>
    <row r="1236" ht="23.1" hidden="1" customHeight="1" spans="1:5">
      <c r="A1236" s="77" t="s">
        <v>1611</v>
      </c>
      <c r="B1236" s="65"/>
      <c r="C1236" s="65"/>
      <c r="D1236" s="65"/>
      <c r="E1236" s="65"/>
    </row>
    <row r="1237" ht="23.1" customHeight="1" spans="1:6">
      <c r="A1237" s="77" t="s">
        <v>1612</v>
      </c>
      <c r="B1237" s="65">
        <f>SUM(B1238,B1250,B1256,B1262,B1270,B1283,B1287,B1293)</f>
        <v>862</v>
      </c>
      <c r="C1237" s="65">
        <f>SUM(C1238,C1250,C1256,C1262,C1270,C1283,C1287,C1293)</f>
        <v>730</v>
      </c>
      <c r="D1237" s="65"/>
      <c r="E1237" s="65"/>
      <c r="F1237" s="58">
        <v>1</v>
      </c>
    </row>
    <row r="1238" ht="23.1" customHeight="1" spans="1:6">
      <c r="A1238" s="77" t="s">
        <v>1613</v>
      </c>
      <c r="B1238" s="65">
        <f>SUM(B1239:B1249)</f>
        <v>746</v>
      </c>
      <c r="C1238" s="65">
        <f>SUM(C1239:C1249)</f>
        <v>350</v>
      </c>
      <c r="D1238" s="65"/>
      <c r="E1238" s="65"/>
      <c r="F1238" s="58">
        <v>1</v>
      </c>
    </row>
    <row r="1239" ht="23.1" hidden="1" customHeight="1" spans="1:5">
      <c r="A1239" s="77" t="s">
        <v>1614</v>
      </c>
      <c r="B1239" s="65"/>
      <c r="C1239" s="65">
        <v>26</v>
      </c>
      <c r="D1239" s="65"/>
      <c r="E1239" s="65"/>
    </row>
    <row r="1240" ht="23.1" hidden="1" customHeight="1" spans="1:5">
      <c r="A1240" s="77" t="s">
        <v>1615</v>
      </c>
      <c r="B1240" s="65"/>
      <c r="C1240" s="65"/>
      <c r="D1240" s="65"/>
      <c r="E1240" s="65"/>
    </row>
    <row r="1241" ht="23.1" hidden="1" customHeight="1" spans="1:5">
      <c r="A1241" s="77" t="s">
        <v>1616</v>
      </c>
      <c r="B1241" s="65"/>
      <c r="C1241" s="65"/>
      <c r="D1241" s="65"/>
      <c r="E1241" s="65"/>
    </row>
    <row r="1242" ht="23.1" hidden="1" customHeight="1" spans="1:5">
      <c r="A1242" s="77" t="s">
        <v>1617</v>
      </c>
      <c r="B1242" s="65">
        <v>412</v>
      </c>
      <c r="C1242" s="65"/>
      <c r="D1242" s="65"/>
      <c r="E1242" s="65"/>
    </row>
    <row r="1243" ht="23.1" hidden="1" customHeight="1" spans="1:5">
      <c r="A1243" s="77" t="s">
        <v>1618</v>
      </c>
      <c r="B1243" s="65"/>
      <c r="C1243" s="65"/>
      <c r="D1243" s="65"/>
      <c r="E1243" s="65"/>
    </row>
    <row r="1244" ht="23.1" hidden="1" customHeight="1" spans="1:5">
      <c r="A1244" s="77" t="s">
        <v>1619</v>
      </c>
      <c r="B1244" s="65">
        <v>334</v>
      </c>
      <c r="C1244" s="65">
        <v>204</v>
      </c>
      <c r="D1244" s="65"/>
      <c r="E1244" s="65"/>
    </row>
    <row r="1245" ht="23.1" hidden="1" customHeight="1" spans="1:5">
      <c r="A1245" s="77" t="s">
        <v>1620</v>
      </c>
      <c r="B1245" s="65"/>
      <c r="C1245" s="65"/>
      <c r="D1245" s="65"/>
      <c r="E1245" s="65"/>
    </row>
    <row r="1246" ht="23.1" hidden="1" customHeight="1" spans="1:5">
      <c r="A1246" s="77" t="s">
        <v>1621</v>
      </c>
      <c r="B1246" s="65"/>
      <c r="C1246" s="65"/>
      <c r="D1246" s="65"/>
      <c r="E1246" s="65"/>
    </row>
    <row r="1247" ht="23.1" hidden="1" customHeight="1" spans="1:5">
      <c r="A1247" s="77" t="s">
        <v>1622</v>
      </c>
      <c r="B1247" s="65"/>
      <c r="C1247" s="65"/>
      <c r="D1247" s="65"/>
      <c r="E1247" s="65"/>
    </row>
    <row r="1248" ht="23.1" hidden="1" customHeight="1" spans="1:5">
      <c r="A1248" s="77" t="s">
        <v>1623</v>
      </c>
      <c r="B1248" s="65"/>
      <c r="C1248" s="65"/>
      <c r="D1248" s="65"/>
      <c r="E1248" s="65"/>
    </row>
    <row r="1249" ht="23.1" hidden="1" customHeight="1" spans="1:5">
      <c r="A1249" s="77" t="s">
        <v>1624</v>
      </c>
      <c r="B1249" s="65"/>
      <c r="C1249" s="65">
        <v>120</v>
      </c>
      <c r="D1249" s="65"/>
      <c r="E1249" s="65"/>
    </row>
    <row r="1250" ht="23.1" customHeight="1" spans="1:6">
      <c r="A1250" s="77" t="s">
        <v>1625</v>
      </c>
      <c r="B1250" s="65">
        <f>SUM(B1251:B1255)</f>
        <v>0</v>
      </c>
      <c r="C1250" s="65">
        <f>SUM(C1251:C1255)</f>
        <v>300</v>
      </c>
      <c r="D1250" s="65"/>
      <c r="E1250" s="65"/>
      <c r="F1250" s="58">
        <v>1</v>
      </c>
    </row>
    <row r="1251" ht="23.1" hidden="1" customHeight="1" spans="1:5">
      <c r="A1251" s="77" t="s">
        <v>1614</v>
      </c>
      <c r="B1251" s="65"/>
      <c r="C1251" s="65"/>
      <c r="D1251" s="65"/>
      <c r="E1251" s="65"/>
    </row>
    <row r="1252" ht="23.1" hidden="1" customHeight="1" spans="1:5">
      <c r="A1252" s="77" t="s">
        <v>1626</v>
      </c>
      <c r="B1252" s="65"/>
      <c r="C1252" s="65"/>
      <c r="D1252" s="65"/>
      <c r="E1252" s="65"/>
    </row>
    <row r="1253" ht="23.1" hidden="1" customHeight="1" spans="1:5">
      <c r="A1253" s="77" t="s">
        <v>1616</v>
      </c>
      <c r="B1253" s="65"/>
      <c r="C1253" s="65"/>
      <c r="D1253" s="65"/>
      <c r="E1253" s="65"/>
    </row>
    <row r="1254" ht="23.1" hidden="1" customHeight="1" spans="1:5">
      <c r="A1254" s="77" t="s">
        <v>1627</v>
      </c>
      <c r="B1254" s="65"/>
      <c r="C1254" s="65"/>
      <c r="D1254" s="65"/>
      <c r="E1254" s="65"/>
    </row>
    <row r="1255" ht="23.1" hidden="1" customHeight="1" spans="1:5">
      <c r="A1255" s="77" t="s">
        <v>1628</v>
      </c>
      <c r="B1255" s="65"/>
      <c r="C1255" s="65">
        <v>300</v>
      </c>
      <c r="D1255" s="65"/>
      <c r="E1255" s="65"/>
    </row>
    <row r="1256" ht="23.1" customHeight="1" spans="1:6">
      <c r="A1256" s="77" t="s">
        <v>1629</v>
      </c>
      <c r="B1256" s="65">
        <f>SUM(B1257:B1261)</f>
        <v>0</v>
      </c>
      <c r="C1256" s="65">
        <f>SUM(C1257:C1261)</f>
        <v>0</v>
      </c>
      <c r="D1256" s="65"/>
      <c r="E1256" s="65"/>
      <c r="F1256" s="58">
        <v>1</v>
      </c>
    </row>
    <row r="1257" ht="23.1" hidden="1" customHeight="1" spans="1:5">
      <c r="A1257" s="77" t="s">
        <v>1614</v>
      </c>
      <c r="B1257" s="65"/>
      <c r="C1257" s="65"/>
      <c r="D1257" s="65"/>
      <c r="E1257" s="65"/>
    </row>
    <row r="1258" ht="23.1" hidden="1" customHeight="1" spans="1:5">
      <c r="A1258" s="77" t="s">
        <v>1615</v>
      </c>
      <c r="B1258" s="65"/>
      <c r="C1258" s="65"/>
      <c r="D1258" s="65"/>
      <c r="E1258" s="65"/>
    </row>
    <row r="1259" ht="23.1" hidden="1" customHeight="1" spans="1:5">
      <c r="A1259" s="77" t="s">
        <v>1616</v>
      </c>
      <c r="B1259" s="65"/>
      <c r="C1259" s="65"/>
      <c r="D1259" s="65"/>
      <c r="E1259" s="65"/>
    </row>
    <row r="1260" ht="23.1" hidden="1" customHeight="1" spans="1:5">
      <c r="A1260" s="77" t="s">
        <v>1630</v>
      </c>
      <c r="B1260" s="65"/>
      <c r="C1260" s="65"/>
      <c r="D1260" s="65"/>
      <c r="E1260" s="65"/>
    </row>
    <row r="1261" ht="23.1" hidden="1" customHeight="1" spans="1:5">
      <c r="A1261" s="77" t="s">
        <v>1631</v>
      </c>
      <c r="B1261" s="65"/>
      <c r="C1261" s="65"/>
      <c r="D1261" s="65"/>
      <c r="E1261" s="65"/>
    </row>
    <row r="1262" ht="23.1" customHeight="1" spans="1:6">
      <c r="A1262" s="77" t="s">
        <v>1632</v>
      </c>
      <c r="B1262" s="65">
        <f>SUM(B1263:B1269)</f>
        <v>0</v>
      </c>
      <c r="C1262" s="65">
        <f>SUM(C1263:C1269)</f>
        <v>0</v>
      </c>
      <c r="D1262" s="65"/>
      <c r="E1262" s="65"/>
      <c r="F1262" s="58">
        <v>1</v>
      </c>
    </row>
    <row r="1263" ht="23.1" hidden="1" customHeight="1" spans="1:5">
      <c r="A1263" s="77" t="s">
        <v>1614</v>
      </c>
      <c r="B1263" s="65"/>
      <c r="C1263" s="65"/>
      <c r="D1263" s="65"/>
      <c r="E1263" s="65"/>
    </row>
    <row r="1264" ht="23.1" hidden="1" customHeight="1" spans="1:5">
      <c r="A1264" s="77" t="s">
        <v>1615</v>
      </c>
      <c r="B1264" s="65"/>
      <c r="C1264" s="65"/>
      <c r="D1264" s="65"/>
      <c r="E1264" s="65"/>
    </row>
    <row r="1265" ht="23.1" hidden="1" customHeight="1" spans="1:5">
      <c r="A1265" s="77" t="s">
        <v>1616</v>
      </c>
      <c r="B1265" s="65"/>
      <c r="C1265" s="65"/>
      <c r="D1265" s="65"/>
      <c r="E1265" s="65"/>
    </row>
    <row r="1266" ht="23.1" hidden="1" customHeight="1" spans="1:5">
      <c r="A1266" s="77" t="s">
        <v>1633</v>
      </c>
      <c r="B1266" s="65"/>
      <c r="C1266" s="65"/>
      <c r="D1266" s="65"/>
      <c r="E1266" s="65"/>
    </row>
    <row r="1267" ht="23.1" hidden="1" customHeight="1" spans="1:5">
      <c r="A1267" s="77" t="s">
        <v>1634</v>
      </c>
      <c r="B1267" s="65"/>
      <c r="C1267" s="65"/>
      <c r="D1267" s="65"/>
      <c r="E1267" s="65"/>
    </row>
    <row r="1268" ht="23.1" hidden="1" customHeight="1" spans="1:5">
      <c r="A1268" s="77" t="s">
        <v>1623</v>
      </c>
      <c r="B1268" s="65"/>
      <c r="C1268" s="65"/>
      <c r="D1268" s="65"/>
      <c r="E1268" s="65"/>
    </row>
    <row r="1269" ht="23.1" hidden="1" customHeight="1" spans="1:5">
      <c r="A1269" s="77" t="s">
        <v>1635</v>
      </c>
      <c r="B1269" s="65"/>
      <c r="C1269" s="65"/>
      <c r="D1269" s="65"/>
      <c r="E1269" s="65"/>
    </row>
    <row r="1270" ht="23.1" customHeight="1" spans="1:6">
      <c r="A1270" s="77" t="s">
        <v>1636</v>
      </c>
      <c r="B1270" s="65">
        <f>SUM(B1271:B1282)</f>
        <v>86</v>
      </c>
      <c r="C1270" s="65">
        <f>SUM(C1271:C1282)</f>
        <v>80</v>
      </c>
      <c r="D1270" s="65"/>
      <c r="E1270" s="65"/>
      <c r="F1270" s="58">
        <v>1</v>
      </c>
    </row>
    <row r="1271" ht="23.1" hidden="1" customHeight="1" spans="1:5">
      <c r="A1271" s="77" t="s">
        <v>1614</v>
      </c>
      <c r="B1271" s="65">
        <v>86</v>
      </c>
      <c r="C1271" s="65">
        <v>80</v>
      </c>
      <c r="D1271" s="65"/>
      <c r="E1271" s="65"/>
    </row>
    <row r="1272" ht="23.1" hidden="1" customHeight="1" spans="1:5">
      <c r="A1272" s="77" t="s">
        <v>1615</v>
      </c>
      <c r="B1272" s="65"/>
      <c r="C1272" s="65"/>
      <c r="D1272" s="65"/>
      <c r="E1272" s="65"/>
    </row>
    <row r="1273" ht="23.1" hidden="1" customHeight="1" spans="1:5">
      <c r="A1273" s="77" t="s">
        <v>1616</v>
      </c>
      <c r="B1273" s="65"/>
      <c r="C1273" s="65"/>
      <c r="D1273" s="65"/>
      <c r="E1273" s="65"/>
    </row>
    <row r="1274" ht="23.1" hidden="1" customHeight="1" spans="1:5">
      <c r="A1274" s="77" t="s">
        <v>1637</v>
      </c>
      <c r="B1274" s="65"/>
      <c r="C1274" s="65"/>
      <c r="D1274" s="65"/>
      <c r="E1274" s="65"/>
    </row>
    <row r="1275" ht="23.1" hidden="1" customHeight="1" spans="1:5">
      <c r="A1275" s="77" t="s">
        <v>1638</v>
      </c>
      <c r="B1275" s="65"/>
      <c r="C1275" s="65"/>
      <c r="D1275" s="65"/>
      <c r="E1275" s="65"/>
    </row>
    <row r="1276" ht="23.1" hidden="1" customHeight="1" spans="1:5">
      <c r="A1276" s="77" t="s">
        <v>1639</v>
      </c>
      <c r="B1276" s="65"/>
      <c r="C1276" s="65"/>
      <c r="D1276" s="65"/>
      <c r="E1276" s="65"/>
    </row>
    <row r="1277" ht="23.1" hidden="1" customHeight="1" spans="1:5">
      <c r="A1277" s="77" t="s">
        <v>1640</v>
      </c>
      <c r="B1277" s="65"/>
      <c r="C1277" s="65"/>
      <c r="D1277" s="65"/>
      <c r="E1277" s="65"/>
    </row>
    <row r="1278" ht="23.1" hidden="1" customHeight="1" spans="1:5">
      <c r="A1278" s="77" t="s">
        <v>1641</v>
      </c>
      <c r="B1278" s="65"/>
      <c r="C1278" s="65"/>
      <c r="D1278" s="65"/>
      <c r="E1278" s="65"/>
    </row>
    <row r="1279" ht="23.1" hidden="1" customHeight="1" spans="1:5">
      <c r="A1279" s="77" t="s">
        <v>1642</v>
      </c>
      <c r="B1279" s="65"/>
      <c r="C1279" s="65"/>
      <c r="D1279" s="65"/>
      <c r="E1279" s="65"/>
    </row>
    <row r="1280" ht="23.1" hidden="1" customHeight="1" spans="1:5">
      <c r="A1280" s="77" t="s">
        <v>1643</v>
      </c>
      <c r="B1280" s="65"/>
      <c r="C1280" s="65"/>
      <c r="D1280" s="65"/>
      <c r="E1280" s="65"/>
    </row>
    <row r="1281" ht="23.1" hidden="1" customHeight="1" spans="1:5">
      <c r="A1281" s="77" t="s">
        <v>1644</v>
      </c>
      <c r="B1281" s="65"/>
      <c r="C1281" s="65"/>
      <c r="D1281" s="65"/>
      <c r="E1281" s="65"/>
    </row>
    <row r="1282" ht="23.1" hidden="1" customHeight="1" spans="1:5">
      <c r="A1282" s="77" t="s">
        <v>1645</v>
      </c>
      <c r="B1282" s="65"/>
      <c r="C1282" s="65"/>
      <c r="D1282" s="65"/>
      <c r="E1282" s="65"/>
    </row>
    <row r="1283" ht="23.1" customHeight="1" spans="1:6">
      <c r="A1283" s="77" t="s">
        <v>1646</v>
      </c>
      <c r="B1283" s="65">
        <f>SUM(B1284:B1286)</f>
        <v>30</v>
      </c>
      <c r="C1283" s="65">
        <f>SUM(C1284:C1286)</f>
        <v>0</v>
      </c>
      <c r="D1283" s="65"/>
      <c r="E1283" s="65"/>
      <c r="F1283" s="58">
        <v>1</v>
      </c>
    </row>
    <row r="1284" ht="23.1" hidden="1" customHeight="1" spans="1:5">
      <c r="A1284" s="77" t="s">
        <v>1647</v>
      </c>
      <c r="B1284" s="65">
        <v>30</v>
      </c>
      <c r="C1284" s="65"/>
      <c r="D1284" s="65"/>
      <c r="E1284" s="65"/>
    </row>
    <row r="1285" ht="23.1" hidden="1" customHeight="1" spans="1:5">
      <c r="A1285" s="77" t="s">
        <v>1648</v>
      </c>
      <c r="B1285" s="65"/>
      <c r="C1285" s="65"/>
      <c r="D1285" s="65"/>
      <c r="E1285" s="65"/>
    </row>
    <row r="1286" ht="23.1" hidden="1" customHeight="1" spans="1:5">
      <c r="A1286" s="77" t="s">
        <v>1649</v>
      </c>
      <c r="B1286" s="65"/>
      <c r="C1286" s="65"/>
      <c r="D1286" s="65"/>
      <c r="E1286" s="65"/>
    </row>
    <row r="1287" ht="23.1" customHeight="1" spans="1:6">
      <c r="A1287" s="77" t="s">
        <v>1650</v>
      </c>
      <c r="B1287" s="65">
        <f>SUM(B1288:B1292)</f>
        <v>0</v>
      </c>
      <c r="C1287" s="65">
        <f>SUM(C1288:C1292)</f>
        <v>0</v>
      </c>
      <c r="D1287" s="65"/>
      <c r="E1287" s="65"/>
      <c r="F1287" s="58">
        <v>1</v>
      </c>
    </row>
    <row r="1288" ht="23.1" hidden="1" customHeight="1" spans="1:5">
      <c r="A1288" s="77" t="s">
        <v>1651</v>
      </c>
      <c r="B1288" s="65"/>
      <c r="C1288" s="65"/>
      <c r="D1288" s="65"/>
      <c r="E1288" s="65"/>
    </row>
    <row r="1289" ht="23.1" hidden="1" customHeight="1" spans="1:5">
      <c r="A1289" s="77" t="s">
        <v>1652</v>
      </c>
      <c r="B1289" s="65"/>
      <c r="C1289" s="65"/>
      <c r="D1289" s="65"/>
      <c r="E1289" s="65"/>
    </row>
    <row r="1290" ht="23.1" hidden="1" customHeight="1" spans="1:5">
      <c r="A1290" s="77" t="s">
        <v>1653</v>
      </c>
      <c r="B1290" s="65"/>
      <c r="C1290" s="65"/>
      <c r="D1290" s="65"/>
      <c r="E1290" s="65"/>
    </row>
    <row r="1291" ht="23.1" hidden="1" customHeight="1" spans="1:5">
      <c r="A1291" s="77" t="s">
        <v>1654</v>
      </c>
      <c r="B1291" s="65"/>
      <c r="C1291" s="65"/>
      <c r="D1291" s="65"/>
      <c r="E1291" s="65"/>
    </row>
    <row r="1292" ht="23.1" hidden="1" customHeight="1" spans="1:5">
      <c r="A1292" s="77" t="s">
        <v>1655</v>
      </c>
      <c r="B1292" s="65"/>
      <c r="C1292" s="65"/>
      <c r="D1292" s="65"/>
      <c r="E1292" s="65"/>
    </row>
    <row r="1293" ht="23.1" customHeight="1" spans="1:6">
      <c r="A1293" s="77" t="s">
        <v>1656</v>
      </c>
      <c r="B1293" s="65"/>
      <c r="C1293" s="65"/>
      <c r="D1293" s="65"/>
      <c r="E1293" s="65"/>
      <c r="F1293" s="58">
        <v>1</v>
      </c>
    </row>
    <row r="1294" ht="23.1" customHeight="1" spans="1:6">
      <c r="A1294" s="77" t="s">
        <v>1657</v>
      </c>
      <c r="B1294" s="65"/>
      <c r="C1294" s="65">
        <v>500</v>
      </c>
      <c r="D1294" s="65"/>
      <c r="E1294" s="65"/>
      <c r="F1294" s="58">
        <v>1</v>
      </c>
    </row>
    <row r="1295" ht="23.1" customHeight="1" spans="1:6">
      <c r="A1295" s="77" t="s">
        <v>1658</v>
      </c>
      <c r="B1295" s="65">
        <f>SUM(B1296)</f>
        <v>3128</v>
      </c>
      <c r="C1295" s="65">
        <f>SUM(C1296)</f>
        <v>5113</v>
      </c>
      <c r="D1295" s="65"/>
      <c r="E1295" s="65"/>
      <c r="F1295" s="58">
        <v>1</v>
      </c>
    </row>
    <row r="1296" ht="23.1" customHeight="1" spans="1:6">
      <c r="A1296" s="77" t="s">
        <v>1659</v>
      </c>
      <c r="B1296" s="65">
        <f>SUM(B1297:B1300)</f>
        <v>3128</v>
      </c>
      <c r="C1296" s="65">
        <f>SUM(C1297:C1300)</f>
        <v>5113</v>
      </c>
      <c r="D1296" s="65"/>
      <c r="E1296" s="65"/>
      <c r="F1296" s="58">
        <v>1</v>
      </c>
    </row>
    <row r="1297" ht="23.1" hidden="1" customHeight="1" spans="1:5">
      <c r="A1297" s="77" t="s">
        <v>1660</v>
      </c>
      <c r="B1297" s="65">
        <v>3128</v>
      </c>
      <c r="C1297" s="65">
        <v>5113</v>
      </c>
      <c r="D1297" s="65"/>
      <c r="E1297" s="65"/>
    </row>
    <row r="1298" ht="23.1" hidden="1" customHeight="1" spans="1:5">
      <c r="A1298" s="77" t="s">
        <v>1661</v>
      </c>
      <c r="B1298" s="65"/>
      <c r="C1298" s="65"/>
      <c r="D1298" s="65"/>
      <c r="E1298" s="65"/>
    </row>
    <row r="1299" ht="23.1" hidden="1" customHeight="1" spans="1:5">
      <c r="A1299" s="77" t="s">
        <v>1662</v>
      </c>
      <c r="B1299" s="65"/>
      <c r="C1299" s="65"/>
      <c r="D1299" s="65"/>
      <c r="E1299" s="65"/>
    </row>
    <row r="1300" ht="23.1" hidden="1" customHeight="1" spans="1:5">
      <c r="A1300" s="77" t="s">
        <v>1663</v>
      </c>
      <c r="B1300" s="65"/>
      <c r="C1300" s="65"/>
      <c r="D1300" s="65"/>
      <c r="E1300" s="65"/>
    </row>
    <row r="1301" ht="23.1" customHeight="1" spans="1:6">
      <c r="A1301" s="65" t="s">
        <v>1664</v>
      </c>
      <c r="B1301" s="65">
        <f>SUM(B1302)</f>
        <v>0</v>
      </c>
      <c r="C1301" s="65">
        <f>SUM(C1302)</f>
        <v>0</v>
      </c>
      <c r="D1301" s="65"/>
      <c r="E1301" s="65"/>
      <c r="F1301" s="58">
        <v>1</v>
      </c>
    </row>
    <row r="1302" ht="23.1" customHeight="1" spans="1:6">
      <c r="A1302" s="65" t="s">
        <v>1665</v>
      </c>
      <c r="B1302" s="65"/>
      <c r="C1302" s="65"/>
      <c r="D1302" s="65"/>
      <c r="E1302" s="65"/>
      <c r="F1302" s="58">
        <v>1</v>
      </c>
    </row>
    <row r="1303" ht="23.1" customHeight="1" spans="1:6">
      <c r="A1303" s="65" t="s">
        <v>1666</v>
      </c>
      <c r="B1303" s="65">
        <f>SUM(B1304:B1305)</f>
        <v>328</v>
      </c>
      <c r="C1303" s="65">
        <f>SUM(C1304:C1305)</f>
        <v>1853</v>
      </c>
      <c r="D1303" s="65"/>
      <c r="E1303" s="65"/>
      <c r="F1303" s="58">
        <v>1</v>
      </c>
    </row>
    <row r="1304" ht="23.1" customHeight="1" spans="1:6">
      <c r="A1304" s="65" t="s">
        <v>1667</v>
      </c>
      <c r="B1304" s="65"/>
      <c r="C1304" s="65"/>
      <c r="D1304" s="65"/>
      <c r="E1304" s="65"/>
      <c r="F1304" s="58">
        <v>1</v>
      </c>
    </row>
    <row r="1305" ht="23.1" customHeight="1" spans="1:6">
      <c r="A1305" s="65" t="s">
        <v>1668</v>
      </c>
      <c r="B1305" s="65">
        <v>328</v>
      </c>
      <c r="C1305" s="65">
        <v>1853</v>
      </c>
      <c r="D1305" s="65"/>
      <c r="E1305" s="65"/>
      <c r="F1305" s="58">
        <v>1</v>
      </c>
    </row>
    <row r="1306" ht="23.1" customHeight="1" spans="1:5">
      <c r="A1306" s="79"/>
      <c r="B1306" s="79"/>
      <c r="C1306" s="65"/>
      <c r="D1306" s="79"/>
      <c r="E1306" s="79"/>
    </row>
    <row r="1307" ht="23.1" customHeight="1" spans="1:5">
      <c r="A1307" s="79"/>
      <c r="B1307" s="79"/>
      <c r="C1307" s="65"/>
      <c r="D1307" s="79"/>
      <c r="E1307" s="79"/>
    </row>
  </sheetData>
  <autoFilter xmlns:etc="http://www.wps.cn/officeDocument/2017/etCustomData" ref="A4:F1305" etc:filterBottomFollowUsedRange="0">
    <filterColumn colId="5">
      <customFilters>
        <customFilter operator="notEqual" val=""/>
      </customFilters>
    </filterColumn>
    <extLst/>
  </autoFilter>
  <mergeCells count="1">
    <mergeCell ref="A2:E2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Sheet2</vt:lpstr>
      <vt:lpstr>表1-1</vt:lpstr>
      <vt:lpstr>表1-2</vt:lpstr>
      <vt:lpstr>表1－3</vt:lpstr>
      <vt:lpstr>表1-4</vt:lpstr>
      <vt:lpstr>表1-5</vt:lpstr>
      <vt:lpstr>Sheet3</vt:lpstr>
      <vt:lpstr>表2－1</vt:lpstr>
      <vt:lpstr>表2-2</vt:lpstr>
      <vt:lpstr>表2－3</vt:lpstr>
      <vt:lpstr>表2-4</vt:lpstr>
      <vt:lpstr>表2－5</vt:lpstr>
      <vt:lpstr>表2-6</vt:lpstr>
      <vt:lpstr>表2-7</vt:lpstr>
      <vt:lpstr>Sheet4</vt:lpstr>
      <vt:lpstr>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lenovo</cp:lastModifiedBy>
  <cp:revision>1</cp:revision>
  <dcterms:created xsi:type="dcterms:W3CDTF">2006-02-13T05:15:00Z</dcterms:created>
  <cp:lastPrinted>2019-01-03T09:49:00Z</cp:lastPrinted>
  <dcterms:modified xsi:type="dcterms:W3CDTF">2025-05-21T09:51:48Z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DA5F56DF0F4545E3A046468C8355B87E_12</vt:lpwstr>
  </property>
</Properties>
</file>