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9825"/>
  </bookViews>
  <sheets>
    <sheet name="Sheet1" sheetId="4" r:id="rId1"/>
  </sheets>
  <calcPr calcId="144525"/>
</workbook>
</file>

<file path=xl/sharedStrings.xml><?xml version="1.0" encoding="utf-8"?>
<sst xmlns="http://schemas.openxmlformats.org/spreadsheetml/2006/main" count="50" uniqueCount="40">
  <si>
    <t>附件</t>
  </si>
  <si>
    <t>罗洼乡2019年农村公路水毁维修项目                                  建 设 投 资 概 算 表</t>
  </si>
  <si>
    <t>序号</t>
  </si>
  <si>
    <t>工程或费用名称</t>
  </si>
  <si>
    <t>概算金额（万元）</t>
  </si>
  <si>
    <t>投资比例（%）</t>
  </si>
  <si>
    <t>技术指标</t>
  </si>
  <si>
    <t>备注</t>
  </si>
  <si>
    <t>工程费用</t>
  </si>
  <si>
    <t>其他费用</t>
  </si>
  <si>
    <t>预备费</t>
  </si>
  <si>
    <t>合计</t>
  </si>
  <si>
    <t>单位</t>
  </si>
  <si>
    <t>数量</t>
  </si>
  <si>
    <t>单位价值（元）</t>
  </si>
  <si>
    <t>固定资产投资（I+II+III）</t>
  </si>
  <si>
    <t>I</t>
  </si>
  <si>
    <t>路基土方</t>
  </si>
  <si>
    <t>m³</t>
  </si>
  <si>
    <t>沥青路面</t>
  </si>
  <si>
    <t>㎡</t>
  </si>
  <si>
    <t>水泥混凝土路面</t>
  </si>
  <si>
    <t>混凝土边沟</t>
  </si>
  <si>
    <t>m</t>
  </si>
  <si>
    <t>混凝土急流槽</t>
  </si>
  <si>
    <t>拦水带</t>
  </si>
  <si>
    <t>路肩硬化</t>
  </si>
  <si>
    <t>原混凝土拆除及垃圾清运</t>
  </si>
  <si>
    <t>清理塌方 、淤积</t>
  </si>
  <si>
    <t>清理建筑垃圾</t>
  </si>
  <si>
    <t>银崾公路</t>
  </si>
  <si>
    <t>II</t>
  </si>
  <si>
    <t>工程其他费用</t>
  </si>
  <si>
    <t>建设工程监理费</t>
  </si>
  <si>
    <t>按发改价格【2015】299号文件</t>
  </si>
  <si>
    <t>设计费（含测绘费、                         建设方案）</t>
  </si>
  <si>
    <t>清单及控制价编制费</t>
  </si>
  <si>
    <t>竣工决算费</t>
  </si>
  <si>
    <t>III</t>
  </si>
  <si>
    <t>基本预备费</t>
  </si>
</sst>
</file>

<file path=xl/styles.xml><?xml version="1.0" encoding="utf-8"?>
<styleSheet xmlns="http://schemas.openxmlformats.org/spreadsheetml/2006/main">
  <numFmts count="7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0_);[Red]\(0.00\)"/>
    <numFmt numFmtId="177" formatCode="0.00_ "/>
    <numFmt numFmtId="178" formatCode="0_ "/>
  </numFmts>
  <fonts count="30">
    <font>
      <sz val="11"/>
      <color theme="1"/>
      <name val="等线"/>
      <charset val="134"/>
      <scheme val="minor"/>
    </font>
    <font>
      <sz val="9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2"/>
      <name val="宋体"/>
      <charset val="134"/>
    </font>
    <font>
      <b/>
      <sz val="9"/>
      <name val="宋体"/>
      <charset val="134"/>
    </font>
    <font>
      <b/>
      <sz val="8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26" fillId="1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9" borderId="5" applyNumberFormat="0" applyFon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8" borderId="4" applyNumberFormat="0" applyAlignment="0" applyProtection="0">
      <alignment vertical="center"/>
    </xf>
    <xf numFmtId="0" fontId="27" fillId="8" borderId="8" applyNumberFormat="0" applyAlignment="0" applyProtection="0">
      <alignment vertical="center"/>
    </xf>
    <xf numFmtId="0" fontId="12" fillId="3" borderId="2" applyNumberFormat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9" fontId="5" fillId="0" borderId="1" xfId="11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177" fontId="7" fillId="0" borderId="1" xfId="0" applyNumberFormat="1" applyFont="1" applyFill="1" applyBorder="1" applyAlignment="1">
      <alignment horizontal="center" vertical="center" wrapText="1"/>
    </xf>
    <xf numFmtId="9" fontId="7" fillId="0" borderId="1" xfId="11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77" fontId="8" fillId="0" borderId="1" xfId="0" applyNumberFormat="1" applyFont="1" applyFill="1" applyBorder="1" applyAlignment="1">
      <alignment horizontal="center" vertical="center" wrapText="1"/>
    </xf>
    <xf numFmtId="10" fontId="8" fillId="0" borderId="1" xfId="1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0" fillId="0" borderId="1" xfId="0" applyBorder="1"/>
    <xf numFmtId="177" fontId="9" fillId="0" borderId="1" xfId="0" applyNumberFormat="1" applyFont="1" applyFill="1" applyBorder="1" applyAlignment="1">
      <alignment horizontal="center" vertical="center"/>
    </xf>
    <xf numFmtId="9" fontId="9" fillId="0" borderId="1" xfId="11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177" fontId="10" fillId="0" borderId="1" xfId="0" applyNumberFormat="1" applyFont="1" applyFill="1" applyBorder="1" applyAlignment="1">
      <alignment horizontal="center" vertical="center"/>
    </xf>
    <xf numFmtId="10" fontId="10" fillId="0" borderId="1" xfId="11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176" fontId="7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178" fontId="8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76" fontId="9" fillId="0" borderId="1" xfId="0" applyNumberFormat="1" applyFont="1" applyFill="1" applyBorder="1" applyAlignment="1">
      <alignment horizontal="center" vertical="center"/>
    </xf>
    <xf numFmtId="176" fontId="10" fillId="0" borderId="1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3"/>
  <sheetViews>
    <sheetView tabSelected="1" zoomScale="115" zoomScaleNormal="115" topLeftCell="A16" workbookViewId="0">
      <selection activeCell="G7" sqref="G7"/>
    </sheetView>
  </sheetViews>
  <sheetFormatPr defaultColWidth="9" defaultRowHeight="13.5"/>
  <cols>
    <col min="1" max="1" width="3.58333333333333" customWidth="1"/>
    <col min="2" max="2" width="10.325" customWidth="1"/>
    <col min="9" max="9" width="9.375"/>
    <col min="11" max="11" width="10.25" customWidth="1"/>
  </cols>
  <sheetData>
    <row r="1" spans="1:2">
      <c r="A1" s="3" t="s">
        <v>0</v>
      </c>
      <c r="B1" s="3"/>
    </row>
    <row r="2" spans="1:1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ht="50" customHeight="1" spans="1:11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ht="27" customHeight="1" spans="1:11">
      <c r="A4" s="5" t="s">
        <v>2</v>
      </c>
      <c r="B4" s="5" t="s">
        <v>3</v>
      </c>
      <c r="C4" s="5" t="s">
        <v>4</v>
      </c>
      <c r="D4" s="5"/>
      <c r="E4" s="5"/>
      <c r="F4" s="5"/>
      <c r="G4" s="5" t="s">
        <v>5</v>
      </c>
      <c r="H4" s="5" t="s">
        <v>6</v>
      </c>
      <c r="I4" s="23"/>
      <c r="J4" s="5"/>
      <c r="K4" s="5" t="s">
        <v>7</v>
      </c>
    </row>
    <row r="5" ht="35" customHeight="1" spans="1:11">
      <c r="A5" s="5"/>
      <c r="B5" s="5"/>
      <c r="C5" s="5" t="s">
        <v>8</v>
      </c>
      <c r="D5" s="5" t="s">
        <v>9</v>
      </c>
      <c r="E5" s="5" t="s">
        <v>10</v>
      </c>
      <c r="F5" s="5" t="s">
        <v>11</v>
      </c>
      <c r="G5" s="5"/>
      <c r="H5" s="5" t="s">
        <v>12</v>
      </c>
      <c r="I5" s="23" t="s">
        <v>13</v>
      </c>
      <c r="J5" s="5" t="s">
        <v>14</v>
      </c>
      <c r="K5" s="5"/>
    </row>
    <row r="6" s="1" customFormat="1" ht="32" customHeight="1" spans="1:11">
      <c r="A6" s="6"/>
      <c r="B6" s="7" t="s">
        <v>15</v>
      </c>
      <c r="C6" s="8">
        <f>C7+C17+C22</f>
        <v>53.1319</v>
      </c>
      <c r="D6" s="8">
        <f>D17</f>
        <v>2.9222545</v>
      </c>
      <c r="E6" s="8">
        <v>1.681624635</v>
      </c>
      <c r="F6" s="8">
        <f>D6+C6+E22</f>
        <v>57.735779135</v>
      </c>
      <c r="G6" s="9">
        <f>G7+G17+G22</f>
        <v>1.00087378640777</v>
      </c>
      <c r="H6" s="6"/>
      <c r="I6" s="24"/>
      <c r="J6" s="6"/>
      <c r="K6" s="6"/>
    </row>
    <row r="7" s="2" customFormat="1" ht="32" customHeight="1" spans="1:11">
      <c r="A7" s="10" t="s">
        <v>16</v>
      </c>
      <c r="B7" s="10" t="s">
        <v>8</v>
      </c>
      <c r="C7" s="11">
        <f>SUM(C8:C16)</f>
        <v>53.1319</v>
      </c>
      <c r="D7" s="11"/>
      <c r="E7" s="11">
        <v>1.681624635</v>
      </c>
      <c r="F7" s="11">
        <f>C7</f>
        <v>53.1319</v>
      </c>
      <c r="G7" s="12">
        <f>F7/F6</f>
        <v>0.920259513182717</v>
      </c>
      <c r="H7" s="10"/>
      <c r="I7" s="25"/>
      <c r="J7" s="10"/>
      <c r="K7" s="10"/>
    </row>
    <row r="8" s="2" customFormat="1" ht="32" customHeight="1" spans="1:11">
      <c r="A8" s="13">
        <v>1</v>
      </c>
      <c r="B8" s="13" t="s">
        <v>17</v>
      </c>
      <c r="C8" s="14">
        <f t="shared" ref="C8:C15" si="0">I8*J8/10000</f>
        <v>12.222</v>
      </c>
      <c r="D8" s="14"/>
      <c r="E8" s="14"/>
      <c r="F8" s="11"/>
      <c r="G8" s="13"/>
      <c r="H8" s="13" t="s">
        <v>18</v>
      </c>
      <c r="I8" s="26">
        <v>4365</v>
      </c>
      <c r="J8" s="27">
        <v>28</v>
      </c>
      <c r="K8" s="10"/>
    </row>
    <row r="9" s="2" customFormat="1" ht="32" customHeight="1" spans="1:11">
      <c r="A9" s="13">
        <v>2</v>
      </c>
      <c r="B9" s="13" t="s">
        <v>19</v>
      </c>
      <c r="C9" s="14">
        <f t="shared" si="0"/>
        <v>18.603</v>
      </c>
      <c r="D9" s="14"/>
      <c r="E9" s="14"/>
      <c r="F9" s="11"/>
      <c r="G9" s="13"/>
      <c r="H9" s="13" t="s">
        <v>20</v>
      </c>
      <c r="I9" s="26">
        <v>1431</v>
      </c>
      <c r="J9" s="27">
        <v>130</v>
      </c>
      <c r="K9" s="10"/>
    </row>
    <row r="10" s="2" customFormat="1" ht="32" customHeight="1" spans="1:11">
      <c r="A10" s="13">
        <v>3</v>
      </c>
      <c r="B10" s="13" t="s">
        <v>21</v>
      </c>
      <c r="C10" s="14">
        <f t="shared" si="0"/>
        <v>6.44</v>
      </c>
      <c r="D10" s="14"/>
      <c r="E10" s="14"/>
      <c r="F10" s="14"/>
      <c r="G10" s="13"/>
      <c r="H10" s="13" t="s">
        <v>20</v>
      </c>
      <c r="I10" s="26">
        <v>460</v>
      </c>
      <c r="J10" s="27">
        <v>140</v>
      </c>
      <c r="K10" s="13"/>
    </row>
    <row r="11" s="2" customFormat="1" ht="32" customHeight="1" spans="1:11">
      <c r="A11" s="13">
        <v>4</v>
      </c>
      <c r="B11" s="13" t="s">
        <v>22</v>
      </c>
      <c r="C11" s="14">
        <f t="shared" si="0"/>
        <v>10.5084</v>
      </c>
      <c r="D11" s="14"/>
      <c r="E11" s="14"/>
      <c r="F11" s="11"/>
      <c r="G11" s="13"/>
      <c r="H11" s="13" t="s">
        <v>23</v>
      </c>
      <c r="I11" s="26">
        <v>834</v>
      </c>
      <c r="J11" s="27">
        <v>126</v>
      </c>
      <c r="K11" s="10"/>
    </row>
    <row r="12" s="2" customFormat="1" ht="32" customHeight="1" spans="1:11">
      <c r="A12" s="13">
        <v>5</v>
      </c>
      <c r="B12" s="13" t="s">
        <v>24</v>
      </c>
      <c r="C12" s="14">
        <f t="shared" si="0"/>
        <v>0.975</v>
      </c>
      <c r="D12" s="14"/>
      <c r="E12" s="14"/>
      <c r="F12" s="14"/>
      <c r="G12" s="13"/>
      <c r="H12" s="13" t="s">
        <v>23</v>
      </c>
      <c r="I12" s="26">
        <v>75</v>
      </c>
      <c r="J12" s="27">
        <v>130</v>
      </c>
      <c r="K12" s="13"/>
    </row>
    <row r="13" s="2" customFormat="1" ht="32" customHeight="1" spans="1:11">
      <c r="A13" s="13">
        <v>6</v>
      </c>
      <c r="B13" s="13" t="s">
        <v>25</v>
      </c>
      <c r="C13" s="14">
        <f t="shared" si="0"/>
        <v>0.6885</v>
      </c>
      <c r="D13" s="14"/>
      <c r="E13" s="14"/>
      <c r="F13" s="11"/>
      <c r="G13" s="13"/>
      <c r="H13" s="13" t="s">
        <v>23</v>
      </c>
      <c r="I13" s="26">
        <v>153</v>
      </c>
      <c r="J13" s="27">
        <v>45</v>
      </c>
      <c r="K13" s="10"/>
    </row>
    <row r="14" s="2" customFormat="1" ht="32" customHeight="1" spans="1:11">
      <c r="A14" s="13">
        <v>7</v>
      </c>
      <c r="B14" s="13" t="s">
        <v>26</v>
      </c>
      <c r="C14" s="14">
        <f t="shared" si="0"/>
        <v>1.827</v>
      </c>
      <c r="D14" s="14"/>
      <c r="E14" s="14"/>
      <c r="F14" s="14"/>
      <c r="G14" s="13"/>
      <c r="H14" s="13" t="s">
        <v>23</v>
      </c>
      <c r="I14" s="26">
        <v>522</v>
      </c>
      <c r="J14" s="27">
        <v>35</v>
      </c>
      <c r="K14" s="13" t="s">
        <v>27</v>
      </c>
    </row>
    <row r="15" s="2" customFormat="1" ht="32" customHeight="1" spans="1:11">
      <c r="A15" s="13">
        <v>8</v>
      </c>
      <c r="B15" s="13" t="s">
        <v>28</v>
      </c>
      <c r="C15" s="14">
        <f t="shared" si="0"/>
        <v>0.868</v>
      </c>
      <c r="D15" s="14"/>
      <c r="E15" s="14"/>
      <c r="F15" s="11"/>
      <c r="G15" s="13"/>
      <c r="H15" s="13" t="s">
        <v>18</v>
      </c>
      <c r="I15" s="26">
        <v>310</v>
      </c>
      <c r="J15" s="27">
        <v>28</v>
      </c>
      <c r="K15" s="10"/>
    </row>
    <row r="16" s="2" customFormat="1" ht="32" customHeight="1" spans="1:11">
      <c r="A16" s="13"/>
      <c r="B16" s="13" t="s">
        <v>29</v>
      </c>
      <c r="C16" s="14">
        <v>1</v>
      </c>
      <c r="D16" s="14"/>
      <c r="E16" s="14"/>
      <c r="F16" s="11"/>
      <c r="G16" s="13"/>
      <c r="H16" s="13"/>
      <c r="I16" s="26"/>
      <c r="J16" s="27">
        <v>10000</v>
      </c>
      <c r="K16" s="13" t="s">
        <v>30</v>
      </c>
    </row>
    <row r="17" s="2" customFormat="1" ht="32" customHeight="1" spans="1:11">
      <c r="A17" s="10" t="s">
        <v>31</v>
      </c>
      <c r="B17" s="10" t="s">
        <v>32</v>
      </c>
      <c r="C17" s="10"/>
      <c r="D17" s="11">
        <f>D18+D19+D20+D21</f>
        <v>2.9222545</v>
      </c>
      <c r="E17" s="11"/>
      <c r="F17" s="11">
        <f t="shared" ref="F17:F21" si="1">D17</f>
        <v>2.9222545</v>
      </c>
      <c r="G17" s="12">
        <f>F17/F6</f>
        <v>0.0506142732250495</v>
      </c>
      <c r="H17" s="10"/>
      <c r="I17" s="25"/>
      <c r="J17" s="10"/>
      <c r="K17" s="10"/>
    </row>
    <row r="18" s="2" customFormat="1" ht="32" customHeight="1" spans="1:11">
      <c r="A18" s="13">
        <v>1</v>
      </c>
      <c r="B18" s="13" t="s">
        <v>33</v>
      </c>
      <c r="C18" s="13"/>
      <c r="D18" s="14">
        <f>F7*1%</f>
        <v>0.531319</v>
      </c>
      <c r="E18" s="14"/>
      <c r="F18" s="14">
        <f t="shared" si="1"/>
        <v>0.531319</v>
      </c>
      <c r="G18" s="15">
        <f>F18/F6</f>
        <v>0.00920259513182718</v>
      </c>
      <c r="H18" s="13"/>
      <c r="I18" s="26"/>
      <c r="J18" s="28">
        <v>0.01</v>
      </c>
      <c r="K18" s="13" t="s">
        <v>34</v>
      </c>
    </row>
    <row r="19" s="2" customFormat="1" ht="32" customHeight="1" spans="1:11">
      <c r="A19" s="13">
        <v>2</v>
      </c>
      <c r="B19" s="13" t="s">
        <v>35</v>
      </c>
      <c r="C19" s="13"/>
      <c r="D19" s="14">
        <f>F7*3.5%</f>
        <v>1.8596165</v>
      </c>
      <c r="E19" s="14"/>
      <c r="F19" s="14">
        <f t="shared" si="1"/>
        <v>1.8596165</v>
      </c>
      <c r="G19" s="15">
        <f>F19/F6</f>
        <v>0.0322090829613951</v>
      </c>
      <c r="H19" s="13"/>
      <c r="I19" s="26"/>
      <c r="J19" s="28">
        <v>0.018</v>
      </c>
      <c r="K19" s="13" t="s">
        <v>34</v>
      </c>
    </row>
    <row r="20" s="2" customFormat="1" ht="32" customHeight="1" spans="1:11">
      <c r="A20" s="13">
        <v>3</v>
      </c>
      <c r="B20" s="13" t="s">
        <v>36</v>
      </c>
      <c r="C20" s="13"/>
      <c r="D20" s="14">
        <f>F7*0.5%</f>
        <v>0.2656595</v>
      </c>
      <c r="E20" s="14"/>
      <c r="F20" s="14">
        <f t="shared" si="1"/>
        <v>0.2656595</v>
      </c>
      <c r="G20" s="15">
        <f>F20/F6</f>
        <v>0.00460129756591359</v>
      </c>
      <c r="H20" s="13"/>
      <c r="I20" s="26"/>
      <c r="J20" s="28">
        <v>0.005</v>
      </c>
      <c r="K20" s="13" t="s">
        <v>34</v>
      </c>
    </row>
    <row r="21" s="2" customFormat="1" ht="32" customHeight="1" spans="1:11">
      <c r="A21" s="13">
        <v>4</v>
      </c>
      <c r="B21" s="13" t="s">
        <v>37</v>
      </c>
      <c r="C21" s="13"/>
      <c r="D21" s="14">
        <f>F7*0.5%</f>
        <v>0.2656595</v>
      </c>
      <c r="E21" s="14"/>
      <c r="F21" s="14">
        <f t="shared" si="1"/>
        <v>0.2656595</v>
      </c>
      <c r="G21" s="15">
        <f>F21/F7</f>
        <v>0.005</v>
      </c>
      <c r="H21" s="13"/>
      <c r="I21" s="26"/>
      <c r="J21" s="28">
        <v>0.005</v>
      </c>
      <c r="K21" s="13" t="s">
        <v>34</v>
      </c>
    </row>
    <row r="22" ht="32" customHeight="1" spans="1:11">
      <c r="A22" s="16" t="s">
        <v>38</v>
      </c>
      <c r="B22" s="16" t="s">
        <v>10</v>
      </c>
      <c r="C22" s="16"/>
      <c r="D22" s="17"/>
      <c r="E22" s="18">
        <f>E23</f>
        <v>1.681624635</v>
      </c>
      <c r="F22" s="18">
        <f>E22</f>
        <v>1.681624635</v>
      </c>
      <c r="G22" s="19">
        <v>0.03</v>
      </c>
      <c r="H22" s="16"/>
      <c r="I22" s="29"/>
      <c r="J22" s="16"/>
      <c r="K22" s="16"/>
    </row>
    <row r="23" ht="32" customHeight="1" spans="1:11">
      <c r="A23" s="20">
        <v>1</v>
      </c>
      <c r="B23" s="20" t="s">
        <v>39</v>
      </c>
      <c r="C23" s="20"/>
      <c r="D23" s="17"/>
      <c r="E23" s="21">
        <f>(F7+F17)*3%</f>
        <v>1.681624635</v>
      </c>
      <c r="F23" s="21">
        <f>E23</f>
        <v>1.681624635</v>
      </c>
      <c r="G23" s="22">
        <v>0.03</v>
      </c>
      <c r="H23" s="20"/>
      <c r="I23" s="30"/>
      <c r="J23" s="31"/>
      <c r="K23" s="20"/>
    </row>
  </sheetData>
  <mergeCells count="8">
    <mergeCell ref="A1:B1"/>
    <mergeCell ref="C4:F4"/>
    <mergeCell ref="H4:J4"/>
    <mergeCell ref="A4:A5"/>
    <mergeCell ref="B4:B5"/>
    <mergeCell ref="G4:G5"/>
    <mergeCell ref="K4:K5"/>
    <mergeCell ref="A2:K3"/>
  </mergeCells>
  <pageMargins left="0.751388888888889" right="0.751388888888889" top="1" bottom="1" header="0.5" footer="0.5"/>
  <pageSetup paperSize="9" scale="91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Administrator</cp:lastModifiedBy>
  <dcterms:created xsi:type="dcterms:W3CDTF">2015-06-05T18:17:00Z</dcterms:created>
  <dcterms:modified xsi:type="dcterms:W3CDTF">2020-09-16T02:33:11Z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