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405" windowHeight="14130" activeTab="0"/>
  </bookViews>
  <sheets>
    <sheet name="小岔乡建档" sheetId="1" r:id="rId1"/>
  </sheets>
  <definedNames>
    <definedName name="_xlnm.Print_Titles" localSheetId="0">'小岔乡建档'!$1:$5</definedName>
  </definedNames>
  <calcPr fullCalcOnLoad="1"/>
</workbook>
</file>

<file path=xl/sharedStrings.xml><?xml version="1.0" encoding="utf-8"?>
<sst xmlns="http://schemas.openxmlformats.org/spreadsheetml/2006/main" count="180" uniqueCount="131">
  <si>
    <t>2020年小岔乡五土共改项目验收及资金公示表（建档户）</t>
  </si>
  <si>
    <r>
      <t xml:space="preserve"> </t>
    </r>
    <r>
      <rPr>
        <u val="single"/>
        <sz val="12"/>
        <rFont val="仿宋_GB2312"/>
        <family val="3"/>
      </rPr>
      <t xml:space="preserve"> 小岔 </t>
    </r>
    <r>
      <rPr>
        <sz val="12"/>
        <rFont val="仿宋_GB2312"/>
        <family val="3"/>
      </rPr>
      <t xml:space="preserve">乡（镇）（盖章）                                                          </t>
    </r>
  </si>
  <si>
    <t>序号</t>
  </si>
  <si>
    <t>户主
姓名</t>
  </si>
  <si>
    <t>行政村</t>
  </si>
  <si>
    <t>拆除项目</t>
  </si>
  <si>
    <t>新建项目</t>
  </si>
  <si>
    <t>补助
金额（元）</t>
  </si>
  <si>
    <t>户主身份证号</t>
  </si>
  <si>
    <t>户主一卡通号</t>
  </si>
  <si>
    <t>备注</t>
  </si>
  <si>
    <t>土窑洞
砖封1000元/孔 
土封760元/孔</t>
  </si>
  <si>
    <t>土院墙
10元/m</t>
  </si>
  <si>
    <r>
      <t>危旧房
20元/</t>
    </r>
    <r>
      <rPr>
        <sz val="8"/>
        <rFont val="宋体"/>
        <family val="0"/>
      </rPr>
      <t>㎡</t>
    </r>
  </si>
  <si>
    <r>
      <t>土圈棚
15元/</t>
    </r>
    <r>
      <rPr>
        <sz val="8"/>
        <rFont val="宋体"/>
        <family val="0"/>
      </rPr>
      <t>㎡</t>
    </r>
  </si>
  <si>
    <t>大门
500元/座</t>
  </si>
  <si>
    <t>大门
800元/座</t>
  </si>
  <si>
    <t>院墙
150元/m</t>
  </si>
  <si>
    <t>数量
孔（砖封）</t>
  </si>
  <si>
    <t>数量
孔（土封）</t>
  </si>
  <si>
    <t>金额
元</t>
  </si>
  <si>
    <t>长度
m</t>
  </si>
  <si>
    <t>金额元</t>
  </si>
  <si>
    <r>
      <t>面积</t>
    </r>
    <r>
      <rPr>
        <sz val="8"/>
        <rFont val="宋体"/>
        <family val="0"/>
      </rPr>
      <t>㎡</t>
    </r>
  </si>
  <si>
    <t>数量
座</t>
  </si>
  <si>
    <t>数量座</t>
  </si>
  <si>
    <t>合计</t>
  </si>
  <si>
    <t>大写：壹拾陆万玖仟叁佰贰拾肆元贰角</t>
  </si>
  <si>
    <t>1</t>
  </si>
  <si>
    <t>陈富文</t>
  </si>
  <si>
    <t>李渠村</t>
  </si>
  <si>
    <t>2</t>
  </si>
  <si>
    <t>孙维城</t>
  </si>
  <si>
    <t>3</t>
  </si>
  <si>
    <t>白天银</t>
  </si>
  <si>
    <t>4</t>
  </si>
  <si>
    <t>李德川</t>
  </si>
  <si>
    <t>耳城村</t>
  </si>
  <si>
    <t>5</t>
  </si>
  <si>
    <t>史万义</t>
  </si>
  <si>
    <t>6</t>
  </si>
  <si>
    <t>张清义</t>
  </si>
  <si>
    <t>7</t>
  </si>
  <si>
    <t>蔡跟炜</t>
  </si>
  <si>
    <t>榆树村</t>
  </si>
  <si>
    <t>8</t>
  </si>
  <si>
    <t>蔡建明</t>
  </si>
  <si>
    <t>9</t>
  </si>
  <si>
    <t>景维政</t>
  </si>
  <si>
    <t>10</t>
  </si>
  <si>
    <t>惠树存</t>
  </si>
  <si>
    <t>11</t>
  </si>
  <si>
    <t>张进鹏</t>
  </si>
  <si>
    <t>12</t>
  </si>
  <si>
    <t>王举龙</t>
  </si>
  <si>
    <t>13</t>
  </si>
  <si>
    <t>蔡东明</t>
  </si>
  <si>
    <t>14</t>
  </si>
  <si>
    <t>陈治星</t>
  </si>
  <si>
    <t>柳湾村</t>
  </si>
  <si>
    <t>15</t>
  </si>
  <si>
    <t>虎维山</t>
  </si>
  <si>
    <t>16</t>
  </si>
  <si>
    <t>虎彦宗</t>
  </si>
  <si>
    <t>17</t>
  </si>
  <si>
    <t>陈顶星</t>
  </si>
  <si>
    <t>18</t>
  </si>
  <si>
    <t>陈七星</t>
  </si>
  <si>
    <t>19</t>
  </si>
  <si>
    <t>陈河星</t>
  </si>
  <si>
    <t>20</t>
  </si>
  <si>
    <t>陈绒香</t>
  </si>
  <si>
    <t>21</t>
  </si>
  <si>
    <t>陈永生</t>
  </si>
  <si>
    <t>22</t>
  </si>
  <si>
    <t>韩玉廷</t>
  </si>
  <si>
    <t>小岔村</t>
  </si>
  <si>
    <t>23</t>
  </si>
  <si>
    <t>马步平</t>
  </si>
  <si>
    <t>24</t>
  </si>
  <si>
    <t>张明祥</t>
  </si>
  <si>
    <t>25</t>
  </si>
  <si>
    <t>陈兴龙</t>
  </si>
  <si>
    <t>吊岔村</t>
  </si>
  <si>
    <t>26</t>
  </si>
  <si>
    <t>吕文广</t>
  </si>
  <si>
    <t>吕文德
墙、房</t>
  </si>
  <si>
    <t>27</t>
  </si>
  <si>
    <t>28</t>
  </si>
  <si>
    <t>陈兴祥</t>
  </si>
  <si>
    <t>29</t>
  </si>
  <si>
    <t>景文成</t>
  </si>
  <si>
    <t>30</t>
  </si>
  <si>
    <t>杜占平</t>
  </si>
  <si>
    <t>31</t>
  </si>
  <si>
    <t>袁德福</t>
  </si>
  <si>
    <t>32</t>
  </si>
  <si>
    <t>卢正奇</t>
  </si>
  <si>
    <t>33</t>
  </si>
  <si>
    <t>曹耀祥</t>
  </si>
  <si>
    <t>34</t>
  </si>
  <si>
    <t>马步仓</t>
  </si>
  <si>
    <t>35</t>
  </si>
  <si>
    <t>吕文孝</t>
  </si>
  <si>
    <t>36</t>
  </si>
  <si>
    <t>袁丰成</t>
  </si>
  <si>
    <t>37</t>
  </si>
  <si>
    <t>刘宏业</t>
  </si>
  <si>
    <t>38</t>
  </si>
  <si>
    <t>马玉帅</t>
  </si>
  <si>
    <t>39</t>
  </si>
  <si>
    <t>张占良</t>
  </si>
  <si>
    <t>米沟村</t>
  </si>
  <si>
    <t>40</t>
  </si>
  <si>
    <t>潘毅</t>
  </si>
  <si>
    <t>41</t>
  </si>
  <si>
    <t>张士兵</t>
  </si>
  <si>
    <t>42</t>
  </si>
  <si>
    <t>牛生乾</t>
  </si>
  <si>
    <t>43</t>
  </si>
  <si>
    <t>张世海</t>
  </si>
  <si>
    <t>44</t>
  </si>
  <si>
    <t>潘维国</t>
  </si>
  <si>
    <t>45</t>
  </si>
  <si>
    <t>张占富</t>
  </si>
  <si>
    <t>46</t>
  </si>
  <si>
    <t>尹广平</t>
  </si>
  <si>
    <t>47</t>
  </si>
  <si>
    <t>王维成</t>
  </si>
  <si>
    <t>48</t>
  </si>
  <si>
    <t>张士敏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</si>
</sst>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</numFmts>
  <fonts count="37">
    <font>
      <sz val="12"/>
      <name val="宋体"/>
      <family val="0"/>
    </font>
    <font>
      <sz val="8"/>
      <name val="仿宋_GB2312"/>
      <family val="3"/>
    </font>
    <font>
      <sz val="11"/>
      <name val="仿宋_GB2312"/>
      <family val="3"/>
    </font>
    <font>
      <b/>
      <sz val="18"/>
      <name val="黑体"/>
      <family val="3"/>
    </font>
    <font>
      <b/>
      <sz val="11"/>
      <name val="仿宋_GB2312"/>
      <family val="3"/>
    </font>
    <font>
      <sz val="12"/>
      <name val="仿宋_GB2312"/>
      <family val="3"/>
    </font>
    <font>
      <sz val="8"/>
      <color indexed="8"/>
      <name val="仿宋_GB2312"/>
      <family val="3"/>
    </font>
    <font>
      <sz val="8"/>
      <color indexed="8"/>
      <name val="宋体"/>
      <family val="0"/>
    </font>
    <font>
      <sz val="8"/>
      <name val="仿宋"/>
      <family val="3"/>
    </font>
    <font>
      <sz val="8"/>
      <name val="宋体"/>
      <family val="0"/>
    </font>
    <font>
      <b/>
      <sz val="8"/>
      <name val="仿宋_GB2312"/>
      <family val="3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0"/>
      <name val="Arial"/>
      <family val="2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2"/>
      <name val="仿宋_GB2312"/>
      <family val="3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  <font>
      <sz val="8"/>
      <color theme="1"/>
      <name val="仿宋_GB2312"/>
      <family val="3"/>
    </font>
    <font>
      <sz val="8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>
      <alignment vertical="center"/>
      <protection/>
    </xf>
    <xf numFmtId="0" fontId="0" fillId="6" borderId="2" applyNumberFormat="0" applyFont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7" fillId="7" borderId="0" applyNumberFormat="0" applyBorder="0" applyAlignment="0" applyProtection="0"/>
    <xf numFmtId="0" fontId="18" fillId="0" borderId="5" applyNumberFormat="0" applyFill="0" applyAlignment="0" applyProtection="0"/>
    <xf numFmtId="0" fontId="17" fillId="8" borderId="0" applyNumberFormat="0" applyBorder="0" applyAlignment="0" applyProtection="0"/>
    <xf numFmtId="0" fontId="24" fillId="4" borderId="6" applyNumberFormat="0" applyAlignment="0" applyProtection="0"/>
    <xf numFmtId="0" fontId="25" fillId="4" borderId="1" applyNumberFormat="0" applyAlignment="0" applyProtection="0"/>
    <xf numFmtId="0" fontId="26" fillId="9" borderId="7" applyNumberFormat="0" applyAlignment="0" applyProtection="0"/>
    <xf numFmtId="0" fontId="13" fillId="10" borderId="0" applyNumberFormat="0" applyBorder="0" applyAlignment="0" applyProtection="0"/>
    <xf numFmtId="0" fontId="17" fillId="11" borderId="0" applyNumberFormat="0" applyBorder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30" fillId="10" borderId="0" applyNumberFormat="0" applyBorder="0" applyAlignment="0" applyProtection="0"/>
    <xf numFmtId="0" fontId="15" fillId="8" borderId="0" applyNumberFormat="0" applyBorder="0" applyAlignment="0" applyProtection="0"/>
    <xf numFmtId="0" fontId="13" fillId="12" borderId="0" applyNumberFormat="0" applyBorder="0" applyAlignment="0" applyProtection="0"/>
    <xf numFmtId="0" fontId="17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7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5" borderId="0" applyNumberFormat="0" applyBorder="0" applyAlignment="0" applyProtection="0"/>
    <xf numFmtId="0" fontId="13" fillId="6" borderId="0" applyNumberFormat="0" applyBorder="0" applyAlignment="0" applyProtection="0"/>
    <xf numFmtId="0" fontId="13" fillId="8" borderId="0" applyNumberFormat="0" applyBorder="0" applyAlignment="0" applyProtection="0"/>
    <xf numFmtId="0" fontId="17" fillId="16" borderId="0" applyNumberFormat="0" applyBorder="0" applyAlignment="0" applyProtection="0"/>
    <xf numFmtId="0" fontId="13" fillId="7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3" fillId="8" borderId="0" applyNumberFormat="0" applyBorder="0" applyAlignment="0" applyProtection="0"/>
    <xf numFmtId="0" fontId="17" fillId="17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34" fillId="0" borderId="0">
      <alignment vertical="center"/>
      <protection/>
    </xf>
    <xf numFmtId="0" fontId="27" fillId="0" borderId="0">
      <alignment/>
      <protection/>
    </xf>
  </cellStyleXfs>
  <cellXfs count="57">
    <xf numFmtId="0" fontId="0" fillId="0" borderId="0" xfId="0" applyAlignment="1">
      <alignment vertical="center"/>
    </xf>
    <xf numFmtId="49" fontId="0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176" fontId="1" fillId="0" borderId="15" xfId="0" applyNumberFormat="1" applyFont="1" applyBorder="1" applyAlignment="1">
      <alignment horizontal="center" vertical="center"/>
    </xf>
    <xf numFmtId="0" fontId="1" fillId="0" borderId="11" xfId="64" applyFont="1" applyFill="1" applyBorder="1" applyAlignment="1">
      <alignment horizontal="center" vertical="center"/>
      <protection/>
    </xf>
    <xf numFmtId="0" fontId="1" fillId="0" borderId="11" xfId="65" applyFont="1" applyBorder="1" applyAlignment="1">
      <alignment horizontal="center" vertical="center"/>
      <protection/>
    </xf>
    <xf numFmtId="177" fontId="1" fillId="0" borderId="15" xfId="0" applyNumberFormat="1" applyFont="1" applyBorder="1" applyAlignment="1">
      <alignment horizontal="center" vertical="center"/>
    </xf>
    <xf numFmtId="176" fontId="1" fillId="0" borderId="11" xfId="0" applyNumberFormat="1" applyFont="1" applyBorder="1" applyAlignment="1">
      <alignment horizontal="center" vertical="center"/>
    </xf>
    <xf numFmtId="177" fontId="1" fillId="0" borderId="11" xfId="0" applyNumberFormat="1" applyFont="1" applyBorder="1" applyAlignment="1">
      <alignment horizontal="center" vertical="center"/>
    </xf>
    <xf numFmtId="176" fontId="1" fillId="0" borderId="11" xfId="0" applyNumberFormat="1" applyFont="1" applyBorder="1" applyAlignment="1">
      <alignment horizontal="center" vertical="center"/>
    </xf>
    <xf numFmtId="0" fontId="1" fillId="0" borderId="16" xfId="64" applyFont="1" applyFill="1" applyBorder="1" applyAlignment="1">
      <alignment horizontal="center" vertical="center"/>
      <protection/>
    </xf>
    <xf numFmtId="0" fontId="1" fillId="0" borderId="17" xfId="64" applyFont="1" applyFill="1" applyBorder="1" applyAlignment="1">
      <alignment horizontal="center" vertical="center"/>
      <protection/>
    </xf>
    <xf numFmtId="49" fontId="1" fillId="0" borderId="0" xfId="0" applyNumberFormat="1" applyFont="1" applyAlignment="1">
      <alignment horizontal="left" vertical="center"/>
    </xf>
    <xf numFmtId="49" fontId="1" fillId="0" borderId="11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176" fontId="1" fillId="0" borderId="16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176" fontId="1" fillId="0" borderId="17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1" xfId="67" applyNumberFormat="1" applyFont="1" applyBorder="1" applyAlignment="1">
      <alignment horizontal="center" vertical="center"/>
      <protection/>
    </xf>
    <xf numFmtId="0" fontId="1" fillId="0" borderId="11" xfId="0" applyFont="1" applyBorder="1" applyAlignment="1">
      <alignment horizontal="center" vertical="center"/>
    </xf>
    <xf numFmtId="49" fontId="35" fillId="0" borderId="11" xfId="66" applyNumberFormat="1" applyFont="1" applyBorder="1" applyAlignment="1">
      <alignment horizontal="center" vertical="center"/>
      <protection/>
    </xf>
    <xf numFmtId="0" fontId="1" fillId="0" borderId="11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49" fontId="36" fillId="0" borderId="11" xfId="27" applyNumberFormat="1" applyFont="1" applyBorder="1" applyAlignment="1">
      <alignment horizontal="center" vertical="center"/>
      <protection/>
    </xf>
    <xf numFmtId="0" fontId="8" fillId="0" borderId="11" xfId="0" applyFont="1" applyFill="1" applyBorder="1" applyAlignment="1">
      <alignment horizontal="center" vertical="center"/>
    </xf>
    <xf numFmtId="49" fontId="35" fillId="0" borderId="11" xfId="27" applyNumberFormat="1" applyFont="1" applyBorder="1" applyAlignment="1">
      <alignment horizontal="center" vertical="center"/>
      <protection/>
    </xf>
    <xf numFmtId="49" fontId="1" fillId="0" borderId="11" xfId="67" applyNumberFormat="1" applyFont="1" applyBorder="1" applyAlignment="1">
      <alignment horizontal="center" vertical="center"/>
      <protection/>
    </xf>
    <xf numFmtId="177" fontId="1" fillId="0" borderId="16" xfId="0" applyNumberFormat="1" applyFont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177" fontId="1" fillId="0" borderId="17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1" fillId="0" borderId="11" xfId="66" applyNumberFormat="1" applyFont="1" applyBorder="1" applyAlignment="1">
      <alignment horizontal="center" vertical="center"/>
      <protection/>
    </xf>
    <xf numFmtId="49" fontId="1" fillId="0" borderId="11" xfId="27" applyNumberFormat="1" applyFont="1" applyBorder="1" applyAlignment="1">
      <alignment horizontal="center" vertical="center"/>
      <protection/>
    </xf>
    <xf numFmtId="49" fontId="10" fillId="0" borderId="0" xfId="0" applyNumberFormat="1" applyFont="1" applyAlignment="1">
      <alignment horizontal="center"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  <cellStyle name="常规_Sheet1_1" xfId="65"/>
    <cellStyle name="常规 4 2" xfId="66"/>
    <cellStyle name="常规_Sheet1_2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O55"/>
  <sheetViews>
    <sheetView tabSelected="1" zoomScaleSheetLayoutView="100" workbookViewId="0" topLeftCell="A1">
      <selection activeCell="A1" sqref="A1:V1"/>
    </sheetView>
  </sheetViews>
  <sheetFormatPr defaultColWidth="9.00390625" defaultRowHeight="14.25"/>
  <cols>
    <col min="1" max="1" width="2.375" style="3" customWidth="1"/>
    <col min="2" max="2" width="5.00390625" style="4" customWidth="1"/>
    <col min="3" max="3" width="5.00390625" style="3" customWidth="1"/>
    <col min="4" max="5" width="2.875" style="3" customWidth="1"/>
    <col min="6" max="6" width="4.75390625" style="3" customWidth="1"/>
    <col min="7" max="7" width="4.25390625" style="3" customWidth="1"/>
    <col min="8" max="8" width="4.00390625" style="3" customWidth="1"/>
    <col min="9" max="9" width="6.375" style="3" customWidth="1"/>
    <col min="10" max="10" width="6.125" style="3" customWidth="1"/>
    <col min="11" max="11" width="4.00390625" style="3" customWidth="1"/>
    <col min="12" max="12" width="5.125" style="3" customWidth="1"/>
    <col min="13" max="13" width="3.375" style="3" customWidth="1"/>
    <col min="14" max="14" width="4.125" style="3" customWidth="1"/>
    <col min="15" max="15" width="3.25390625" style="3" customWidth="1"/>
    <col min="16" max="16" width="4.875" style="3" customWidth="1"/>
    <col min="17" max="17" width="4.00390625" style="3" customWidth="1"/>
    <col min="18" max="18" width="4.875" style="3" customWidth="1"/>
    <col min="19" max="19" width="6.625" style="3" customWidth="1"/>
    <col min="20" max="20" width="15.625" style="3" customWidth="1"/>
    <col min="21" max="21" width="15.75390625" style="3" customWidth="1"/>
    <col min="22" max="22" width="6.75390625" style="3" customWidth="1"/>
    <col min="23" max="23" width="0.12890625" style="3" hidden="1" customWidth="1"/>
    <col min="24" max="29" width="9.00390625" style="3" hidden="1" customWidth="1"/>
    <col min="30" max="30" width="2.625" style="3" customWidth="1"/>
    <col min="31" max="31" width="8.625" style="3" customWidth="1"/>
    <col min="32" max="32" width="8.875" style="3" hidden="1" customWidth="1"/>
    <col min="33" max="40" width="9.00390625" style="3" hidden="1" customWidth="1"/>
    <col min="41" max="16384" width="9.00390625" style="3" customWidth="1"/>
  </cols>
  <sheetData>
    <row r="1" spans="1:22" s="1" customFormat="1" ht="21.75" customHeight="1">
      <c r="A1" s="5" t="s">
        <v>0</v>
      </c>
      <c r="B1" s="6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22" s="1" customFormat="1" ht="21.75" customHeight="1">
      <c r="A2" s="7" t="s">
        <v>1</v>
      </c>
      <c r="B2" s="8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3" s="2" customFormat="1" ht="18" customHeight="1">
      <c r="A3" s="9" t="s">
        <v>2</v>
      </c>
      <c r="B3" s="10" t="s">
        <v>3</v>
      </c>
      <c r="C3" s="10" t="s">
        <v>4</v>
      </c>
      <c r="D3" s="11" t="s">
        <v>5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1" t="s">
        <v>6</v>
      </c>
      <c r="P3" s="12"/>
      <c r="Q3" s="12"/>
      <c r="R3" s="33"/>
      <c r="S3" s="10" t="s">
        <v>7</v>
      </c>
      <c r="T3" s="16" t="s">
        <v>8</v>
      </c>
      <c r="U3" s="16" t="s">
        <v>9</v>
      </c>
      <c r="V3" s="34" t="s">
        <v>10</v>
      </c>
      <c r="W3" s="35"/>
    </row>
    <row r="4" spans="1:23" s="2" customFormat="1" ht="33.75" customHeight="1">
      <c r="A4" s="9"/>
      <c r="B4" s="10"/>
      <c r="C4" s="10"/>
      <c r="D4" s="13" t="s">
        <v>11</v>
      </c>
      <c r="E4" s="13"/>
      <c r="F4" s="14"/>
      <c r="G4" s="11" t="s">
        <v>12</v>
      </c>
      <c r="H4" s="15"/>
      <c r="I4" s="13" t="s">
        <v>13</v>
      </c>
      <c r="J4" s="27"/>
      <c r="K4" s="13" t="s">
        <v>14</v>
      </c>
      <c r="L4" s="14"/>
      <c r="M4" s="11" t="s">
        <v>15</v>
      </c>
      <c r="N4" s="28"/>
      <c r="O4" s="11" t="s">
        <v>16</v>
      </c>
      <c r="P4" s="15"/>
      <c r="Q4" s="11" t="s">
        <v>17</v>
      </c>
      <c r="R4" s="15"/>
      <c r="S4" s="10"/>
      <c r="T4" s="16"/>
      <c r="U4" s="16"/>
      <c r="V4" s="34"/>
      <c r="W4" s="35"/>
    </row>
    <row r="5" spans="1:41" s="2" customFormat="1" ht="43.5" customHeight="1">
      <c r="A5" s="9"/>
      <c r="B5" s="10"/>
      <c r="C5" s="10"/>
      <c r="D5" s="13" t="s">
        <v>18</v>
      </c>
      <c r="E5" s="13" t="s">
        <v>19</v>
      </c>
      <c r="F5" s="13" t="s">
        <v>20</v>
      </c>
      <c r="G5" s="10" t="s">
        <v>21</v>
      </c>
      <c r="H5" s="10" t="s">
        <v>22</v>
      </c>
      <c r="I5" s="10" t="s">
        <v>23</v>
      </c>
      <c r="J5" s="10" t="s">
        <v>22</v>
      </c>
      <c r="K5" s="10" t="s">
        <v>23</v>
      </c>
      <c r="L5" s="10" t="s">
        <v>22</v>
      </c>
      <c r="M5" s="10" t="s">
        <v>24</v>
      </c>
      <c r="N5" s="10" t="s">
        <v>22</v>
      </c>
      <c r="O5" s="10" t="s">
        <v>25</v>
      </c>
      <c r="P5" s="10" t="s">
        <v>22</v>
      </c>
      <c r="Q5" s="10" t="s">
        <v>21</v>
      </c>
      <c r="R5" s="10" t="s">
        <v>22</v>
      </c>
      <c r="S5" s="10"/>
      <c r="T5" s="16"/>
      <c r="U5" s="16"/>
      <c r="V5" s="34"/>
      <c r="AO5" s="56"/>
    </row>
    <row r="6" spans="1:22" s="2" customFormat="1" ht="34.5" customHeight="1">
      <c r="A6" s="16"/>
      <c r="B6" s="16" t="s">
        <v>26</v>
      </c>
      <c r="C6" s="16"/>
      <c r="D6" s="17">
        <f>SUM(D7:D54)</f>
        <v>22</v>
      </c>
      <c r="E6" s="17">
        <f aca="true" t="shared" si="0" ref="E6:R6">SUM(E7:E54)</f>
        <v>33</v>
      </c>
      <c r="F6" s="17">
        <f t="shared" si="0"/>
        <v>47080</v>
      </c>
      <c r="G6" s="17">
        <f t="shared" si="0"/>
        <v>772</v>
      </c>
      <c r="H6" s="17">
        <f t="shared" si="0"/>
        <v>7720</v>
      </c>
      <c r="I6" s="20">
        <f t="shared" si="0"/>
        <v>404.71000000000004</v>
      </c>
      <c r="J6" s="20">
        <f t="shared" si="0"/>
        <v>8094.2</v>
      </c>
      <c r="K6" s="17">
        <f t="shared" si="0"/>
        <v>1222</v>
      </c>
      <c r="L6" s="17">
        <f t="shared" si="0"/>
        <v>18330</v>
      </c>
      <c r="M6" s="17">
        <f t="shared" si="0"/>
        <v>14</v>
      </c>
      <c r="N6" s="17">
        <f t="shared" si="0"/>
        <v>7000</v>
      </c>
      <c r="O6" s="17">
        <f t="shared" si="0"/>
        <v>14</v>
      </c>
      <c r="P6" s="17">
        <f t="shared" si="0"/>
        <v>11200</v>
      </c>
      <c r="Q6" s="17">
        <f t="shared" si="0"/>
        <v>465.99999999999994</v>
      </c>
      <c r="R6" s="17">
        <f t="shared" si="0"/>
        <v>69900</v>
      </c>
      <c r="S6" s="36">
        <v>169324.2</v>
      </c>
      <c r="T6" s="37" t="s">
        <v>27</v>
      </c>
      <c r="U6" s="15"/>
      <c r="V6" s="16"/>
    </row>
    <row r="7" spans="1:22" s="2" customFormat="1" ht="24.75" customHeight="1">
      <c r="A7" s="16" t="s">
        <v>28</v>
      </c>
      <c r="B7" s="18" t="s">
        <v>29</v>
      </c>
      <c r="C7" s="19" t="s">
        <v>30</v>
      </c>
      <c r="D7" s="17"/>
      <c r="E7" s="17"/>
      <c r="F7" s="17"/>
      <c r="G7" s="20"/>
      <c r="H7" s="17"/>
      <c r="I7" s="20"/>
      <c r="J7" s="17"/>
      <c r="K7" s="17">
        <v>80</v>
      </c>
      <c r="L7" s="21">
        <f>SUM(K7*15)</f>
        <v>1200</v>
      </c>
      <c r="M7" s="21"/>
      <c r="N7" s="21"/>
      <c r="O7" s="21"/>
      <c r="P7" s="21"/>
      <c r="Q7" s="22"/>
      <c r="R7" s="21"/>
      <c r="S7" s="31">
        <f aca="true" t="shared" si="1" ref="S7:S9">SUM(F7,H7,J7,L7,N7,P7,R7)</f>
        <v>1200</v>
      </c>
      <c r="T7" s="38"/>
      <c r="U7" s="16"/>
      <c r="V7" s="39"/>
    </row>
    <row r="8" spans="1:22" s="2" customFormat="1" ht="24.75" customHeight="1">
      <c r="A8" s="16" t="s">
        <v>31</v>
      </c>
      <c r="B8" s="18" t="s">
        <v>32</v>
      </c>
      <c r="C8" s="19" t="s">
        <v>30</v>
      </c>
      <c r="D8" s="17"/>
      <c r="E8" s="17"/>
      <c r="F8" s="17"/>
      <c r="G8" s="20"/>
      <c r="H8" s="17"/>
      <c r="I8" s="20"/>
      <c r="J8" s="17"/>
      <c r="K8" s="17">
        <v>80</v>
      </c>
      <c r="L8" s="21">
        <f>SUM(K8*15)</f>
        <v>1200</v>
      </c>
      <c r="M8" s="21"/>
      <c r="N8" s="21"/>
      <c r="O8" s="29"/>
      <c r="P8" s="21"/>
      <c r="Q8" s="22"/>
      <c r="R8" s="21"/>
      <c r="S8" s="31">
        <f t="shared" si="1"/>
        <v>1200</v>
      </c>
      <c r="T8" s="38"/>
      <c r="U8" s="16"/>
      <c r="V8" s="14"/>
    </row>
    <row r="9" spans="1:22" s="2" customFormat="1" ht="24.75" customHeight="1">
      <c r="A9" s="16" t="s">
        <v>33</v>
      </c>
      <c r="B9" s="18" t="s">
        <v>34</v>
      </c>
      <c r="C9" s="19" t="s">
        <v>30</v>
      </c>
      <c r="D9" s="17"/>
      <c r="E9" s="17"/>
      <c r="F9" s="17"/>
      <c r="G9" s="20">
        <v>18.4</v>
      </c>
      <c r="H9" s="17">
        <f>SUM(G9*10)</f>
        <v>184</v>
      </c>
      <c r="I9" s="20"/>
      <c r="J9" s="17"/>
      <c r="K9" s="17"/>
      <c r="L9" s="21"/>
      <c r="M9" s="21"/>
      <c r="N9" s="21"/>
      <c r="O9" s="21"/>
      <c r="P9" s="21"/>
      <c r="Q9" s="22">
        <v>18.4</v>
      </c>
      <c r="R9" s="21">
        <f>SUM(Q9*150)</f>
        <v>2760</v>
      </c>
      <c r="S9" s="31">
        <f t="shared" si="1"/>
        <v>2944</v>
      </c>
      <c r="T9" s="40"/>
      <c r="U9" s="41"/>
      <c r="V9" s="39"/>
    </row>
    <row r="10" spans="1:22" s="2" customFormat="1" ht="24.75" customHeight="1">
      <c r="A10" s="16" t="s">
        <v>35</v>
      </c>
      <c r="B10" s="18" t="s">
        <v>36</v>
      </c>
      <c r="C10" s="19" t="s">
        <v>37</v>
      </c>
      <c r="D10" s="17"/>
      <c r="E10" s="17">
        <v>1</v>
      </c>
      <c r="F10" s="17">
        <v>760</v>
      </c>
      <c r="G10" s="20"/>
      <c r="H10" s="17"/>
      <c r="I10" s="20"/>
      <c r="J10" s="17"/>
      <c r="K10" s="17"/>
      <c r="L10" s="21"/>
      <c r="M10" s="21"/>
      <c r="N10" s="21"/>
      <c r="O10" s="21"/>
      <c r="P10" s="21"/>
      <c r="Q10" s="22"/>
      <c r="R10" s="21"/>
      <c r="S10" s="31">
        <v>760</v>
      </c>
      <c r="T10" s="38"/>
      <c r="U10" s="38"/>
      <c r="V10" s="42"/>
    </row>
    <row r="11" spans="1:22" s="2" customFormat="1" ht="24.75" customHeight="1">
      <c r="A11" s="16" t="s">
        <v>38</v>
      </c>
      <c r="B11" s="18" t="s">
        <v>39</v>
      </c>
      <c r="C11" s="19" t="s">
        <v>37</v>
      </c>
      <c r="D11" s="17"/>
      <c r="E11" s="17"/>
      <c r="F11" s="17"/>
      <c r="G11" s="20">
        <v>30</v>
      </c>
      <c r="H11" s="17">
        <v>300</v>
      </c>
      <c r="I11" s="20"/>
      <c r="J11" s="17"/>
      <c r="K11" s="17"/>
      <c r="L11" s="21"/>
      <c r="M11" s="21"/>
      <c r="N11" s="21"/>
      <c r="O11" s="29"/>
      <c r="P11" s="21"/>
      <c r="Q11" s="22"/>
      <c r="R11" s="21"/>
      <c r="S11" s="31">
        <v>300</v>
      </c>
      <c r="T11" s="43"/>
      <c r="U11" s="44"/>
      <c r="V11" s="42"/>
    </row>
    <row r="12" spans="1:22" s="2" customFormat="1" ht="24.75" customHeight="1">
      <c r="A12" s="16" t="s">
        <v>40</v>
      </c>
      <c r="B12" s="18" t="s">
        <v>41</v>
      </c>
      <c r="C12" s="19" t="s">
        <v>37</v>
      </c>
      <c r="D12" s="17">
        <v>3</v>
      </c>
      <c r="E12" s="17">
        <v>4</v>
      </c>
      <c r="F12" s="17">
        <v>6040</v>
      </c>
      <c r="G12" s="20"/>
      <c r="H12" s="17"/>
      <c r="I12" s="20">
        <v>30</v>
      </c>
      <c r="J12" s="17">
        <v>600</v>
      </c>
      <c r="K12" s="17"/>
      <c r="L12" s="21"/>
      <c r="M12" s="21"/>
      <c r="N12" s="21"/>
      <c r="O12" s="21"/>
      <c r="P12" s="21"/>
      <c r="Q12" s="22"/>
      <c r="R12" s="21"/>
      <c r="S12" s="31">
        <v>6640</v>
      </c>
      <c r="T12" s="43"/>
      <c r="U12" s="44"/>
      <c r="V12" s="42"/>
    </row>
    <row r="13" spans="1:22" s="2" customFormat="1" ht="24.75" customHeight="1">
      <c r="A13" s="16" t="s">
        <v>42</v>
      </c>
      <c r="B13" s="18" t="s">
        <v>43</v>
      </c>
      <c r="C13" s="19" t="s">
        <v>44</v>
      </c>
      <c r="D13" s="17"/>
      <c r="E13" s="17"/>
      <c r="F13" s="17"/>
      <c r="G13" s="20"/>
      <c r="H13" s="17"/>
      <c r="I13" s="20">
        <v>60</v>
      </c>
      <c r="J13" s="17">
        <f>SUM(I13*20)</f>
        <v>1200</v>
      </c>
      <c r="K13" s="17"/>
      <c r="L13" s="21"/>
      <c r="M13" s="21"/>
      <c r="N13" s="21"/>
      <c r="O13" s="21"/>
      <c r="P13" s="21"/>
      <c r="Q13" s="22"/>
      <c r="R13" s="21"/>
      <c r="S13" s="31">
        <f aca="true" t="shared" si="2" ref="S13:S54">SUM(F13,H13,J13,L13,N13,P13,R13)</f>
        <v>1200</v>
      </c>
      <c r="T13" s="38"/>
      <c r="U13" s="16"/>
      <c r="V13" s="42"/>
    </row>
    <row r="14" spans="1:22" s="2" customFormat="1" ht="24.75" customHeight="1">
      <c r="A14" s="16" t="s">
        <v>45</v>
      </c>
      <c r="B14" s="18" t="s">
        <v>46</v>
      </c>
      <c r="C14" s="19" t="s">
        <v>44</v>
      </c>
      <c r="D14" s="17"/>
      <c r="E14" s="17"/>
      <c r="F14" s="17"/>
      <c r="G14" s="20">
        <v>29.6</v>
      </c>
      <c r="H14" s="17">
        <f>SUM(G14*10)</f>
        <v>296</v>
      </c>
      <c r="I14" s="20"/>
      <c r="J14" s="17"/>
      <c r="K14" s="17">
        <v>60</v>
      </c>
      <c r="L14" s="21">
        <f aca="true" t="shared" si="3" ref="L14:L16">SUM(K14*15)</f>
        <v>900</v>
      </c>
      <c r="M14" s="21"/>
      <c r="N14" s="21"/>
      <c r="O14" s="29"/>
      <c r="P14" s="21"/>
      <c r="Q14" s="22">
        <v>9</v>
      </c>
      <c r="R14" s="21">
        <f>SUM(Q14*150)</f>
        <v>1350</v>
      </c>
      <c r="S14" s="31">
        <f t="shared" si="2"/>
        <v>2546</v>
      </c>
      <c r="T14" s="38"/>
      <c r="U14" s="16"/>
      <c r="V14" s="42"/>
    </row>
    <row r="15" spans="1:22" s="2" customFormat="1" ht="24.75" customHeight="1">
      <c r="A15" s="16" t="s">
        <v>47</v>
      </c>
      <c r="B15" s="18" t="s">
        <v>48</v>
      </c>
      <c r="C15" s="19" t="s">
        <v>44</v>
      </c>
      <c r="D15" s="17"/>
      <c r="E15" s="17"/>
      <c r="F15" s="17"/>
      <c r="G15" s="20"/>
      <c r="H15" s="17"/>
      <c r="I15" s="20"/>
      <c r="J15" s="17"/>
      <c r="K15" s="17">
        <v>60</v>
      </c>
      <c r="L15" s="21">
        <f t="shared" si="3"/>
        <v>900</v>
      </c>
      <c r="M15" s="21"/>
      <c r="N15" s="21"/>
      <c r="O15" s="21"/>
      <c r="P15" s="21"/>
      <c r="Q15" s="22"/>
      <c r="R15" s="21"/>
      <c r="S15" s="31">
        <f t="shared" si="2"/>
        <v>900</v>
      </c>
      <c r="T15" s="40"/>
      <c r="U15" s="41"/>
      <c r="V15" s="42"/>
    </row>
    <row r="16" spans="1:22" s="2" customFormat="1" ht="24.75" customHeight="1">
      <c r="A16" s="16" t="s">
        <v>49</v>
      </c>
      <c r="B16" s="18" t="s">
        <v>50</v>
      </c>
      <c r="C16" s="19" t="s">
        <v>44</v>
      </c>
      <c r="D16" s="21"/>
      <c r="E16" s="21"/>
      <c r="F16" s="21"/>
      <c r="G16" s="22"/>
      <c r="H16" s="21"/>
      <c r="I16" s="22"/>
      <c r="J16" s="21"/>
      <c r="K16" s="21">
        <v>60</v>
      </c>
      <c r="L16" s="21">
        <f t="shared" si="3"/>
        <v>900</v>
      </c>
      <c r="M16" s="21"/>
      <c r="N16" s="21"/>
      <c r="O16" s="21"/>
      <c r="P16" s="21"/>
      <c r="Q16" s="22"/>
      <c r="R16" s="21"/>
      <c r="S16" s="31">
        <f t="shared" si="2"/>
        <v>900</v>
      </c>
      <c r="T16" s="38"/>
      <c r="U16" s="16"/>
      <c r="V16" s="39"/>
    </row>
    <row r="17" spans="1:22" s="2" customFormat="1" ht="24.75" customHeight="1">
      <c r="A17" s="16" t="s">
        <v>51</v>
      </c>
      <c r="B17" s="18" t="s">
        <v>52</v>
      </c>
      <c r="C17" s="19" t="s">
        <v>44</v>
      </c>
      <c r="D17" s="17"/>
      <c r="E17" s="17">
        <v>1</v>
      </c>
      <c r="F17" s="17">
        <f aca="true" t="shared" si="4" ref="F17:F25">SUM(D17*1000,E17*760)</f>
        <v>760</v>
      </c>
      <c r="G17" s="20">
        <v>18</v>
      </c>
      <c r="H17" s="17">
        <v>180</v>
      </c>
      <c r="I17" s="20"/>
      <c r="J17" s="17"/>
      <c r="K17" s="17"/>
      <c r="L17" s="21"/>
      <c r="M17" s="21"/>
      <c r="N17" s="21"/>
      <c r="O17" s="21"/>
      <c r="P17" s="21"/>
      <c r="Q17" s="22"/>
      <c r="R17" s="21"/>
      <c r="S17" s="31">
        <f t="shared" si="2"/>
        <v>940</v>
      </c>
      <c r="T17" s="38"/>
      <c r="U17" s="16"/>
      <c r="V17" s="42"/>
    </row>
    <row r="18" spans="1:22" s="2" customFormat="1" ht="24.75" customHeight="1">
      <c r="A18" s="16" t="s">
        <v>53</v>
      </c>
      <c r="B18" s="18" t="s">
        <v>54</v>
      </c>
      <c r="C18" s="19" t="s">
        <v>44</v>
      </c>
      <c r="D18" s="17"/>
      <c r="E18" s="17">
        <v>1</v>
      </c>
      <c r="F18" s="17">
        <f t="shared" si="4"/>
        <v>760</v>
      </c>
      <c r="G18" s="20"/>
      <c r="H18" s="17"/>
      <c r="I18" s="20"/>
      <c r="J18" s="17"/>
      <c r="K18" s="17"/>
      <c r="L18" s="21"/>
      <c r="M18" s="21"/>
      <c r="N18" s="21"/>
      <c r="O18" s="21"/>
      <c r="P18" s="21"/>
      <c r="Q18" s="22"/>
      <c r="R18" s="21"/>
      <c r="S18" s="31">
        <f t="shared" si="2"/>
        <v>760</v>
      </c>
      <c r="T18" s="38"/>
      <c r="U18" s="16"/>
      <c r="V18" s="42"/>
    </row>
    <row r="19" spans="1:22" s="2" customFormat="1" ht="24.75" customHeight="1">
      <c r="A19" s="16" t="s">
        <v>55</v>
      </c>
      <c r="B19" s="18" t="s">
        <v>56</v>
      </c>
      <c r="C19" s="19" t="s">
        <v>44</v>
      </c>
      <c r="D19" s="23"/>
      <c r="E19" s="21"/>
      <c r="F19" s="21"/>
      <c r="G19" s="22"/>
      <c r="H19" s="21"/>
      <c r="I19" s="22"/>
      <c r="J19" s="21"/>
      <c r="K19" s="23">
        <v>80</v>
      </c>
      <c r="L19" s="21">
        <f aca="true" t="shared" si="5" ref="L19:L21">SUM(K19*15)</f>
        <v>1200</v>
      </c>
      <c r="M19" s="21"/>
      <c r="N19" s="21"/>
      <c r="O19" s="21"/>
      <c r="P19" s="21"/>
      <c r="Q19" s="22"/>
      <c r="R19" s="21"/>
      <c r="S19" s="31">
        <f t="shared" si="2"/>
        <v>1200</v>
      </c>
      <c r="T19" s="45"/>
      <c r="U19" s="41"/>
      <c r="V19" s="42"/>
    </row>
    <row r="20" spans="1:22" s="2" customFormat="1" ht="24.75" customHeight="1">
      <c r="A20" s="16" t="s">
        <v>57</v>
      </c>
      <c r="B20" s="18" t="s">
        <v>58</v>
      </c>
      <c r="C20" s="19" t="s">
        <v>59</v>
      </c>
      <c r="D20" s="17">
        <v>1</v>
      </c>
      <c r="E20" s="17">
        <v>2</v>
      </c>
      <c r="F20" s="17">
        <f t="shared" si="4"/>
        <v>2520</v>
      </c>
      <c r="G20" s="20">
        <v>14.7</v>
      </c>
      <c r="H20" s="17">
        <f>SUM(G20*10)</f>
        <v>147</v>
      </c>
      <c r="I20" s="20">
        <v>25</v>
      </c>
      <c r="J20" s="17">
        <f>SUM(I20*20)</f>
        <v>500</v>
      </c>
      <c r="K20" s="17">
        <v>136</v>
      </c>
      <c r="L20" s="21">
        <f t="shared" si="5"/>
        <v>2040</v>
      </c>
      <c r="M20" s="21">
        <v>1</v>
      </c>
      <c r="N20" s="21">
        <f>SUM(M20*500)</f>
        <v>500</v>
      </c>
      <c r="O20" s="21">
        <v>1</v>
      </c>
      <c r="P20" s="21">
        <f>SUM(O20*800)</f>
        <v>800</v>
      </c>
      <c r="Q20" s="22">
        <v>14.7</v>
      </c>
      <c r="R20" s="21">
        <f>SUM(Q20*150)</f>
        <v>2205</v>
      </c>
      <c r="S20" s="31">
        <f t="shared" si="2"/>
        <v>8712</v>
      </c>
      <c r="T20" s="38"/>
      <c r="U20" s="16"/>
      <c r="V20" s="42"/>
    </row>
    <row r="21" spans="1:22" s="2" customFormat="1" ht="24.75" customHeight="1">
      <c r="A21" s="16" t="s">
        <v>60</v>
      </c>
      <c r="B21" s="18" t="s">
        <v>61</v>
      </c>
      <c r="C21" s="19" t="s">
        <v>59</v>
      </c>
      <c r="D21" s="17">
        <v>2</v>
      </c>
      <c r="E21" s="17">
        <v>2</v>
      </c>
      <c r="F21" s="17">
        <f t="shared" si="4"/>
        <v>3520</v>
      </c>
      <c r="G21" s="20">
        <v>21</v>
      </c>
      <c r="H21" s="17">
        <f>SUM(G21*10)</f>
        <v>210</v>
      </c>
      <c r="I21" s="20"/>
      <c r="J21" s="17"/>
      <c r="K21" s="17">
        <v>60</v>
      </c>
      <c r="L21" s="21">
        <f t="shared" si="5"/>
        <v>900</v>
      </c>
      <c r="M21" s="21">
        <v>1</v>
      </c>
      <c r="N21" s="21">
        <f>SUM(M21*500)</f>
        <v>500</v>
      </c>
      <c r="O21" s="29">
        <v>1</v>
      </c>
      <c r="P21" s="21">
        <f>SUM(O21*800)</f>
        <v>800</v>
      </c>
      <c r="Q21" s="22">
        <v>21</v>
      </c>
      <c r="R21" s="21">
        <f>SUM(Q21*150)</f>
        <v>3150</v>
      </c>
      <c r="S21" s="31">
        <f t="shared" si="2"/>
        <v>9080</v>
      </c>
      <c r="T21" s="38"/>
      <c r="U21" s="16"/>
      <c r="V21" s="42"/>
    </row>
    <row r="22" spans="1:22" s="2" customFormat="1" ht="24.75" customHeight="1">
      <c r="A22" s="16" t="s">
        <v>62</v>
      </c>
      <c r="B22" s="24" t="s">
        <v>63</v>
      </c>
      <c r="C22" s="19" t="s">
        <v>59</v>
      </c>
      <c r="D22" s="17"/>
      <c r="E22" s="17">
        <v>1</v>
      </c>
      <c r="F22" s="17">
        <f t="shared" si="4"/>
        <v>760</v>
      </c>
      <c r="G22" s="20"/>
      <c r="H22" s="17"/>
      <c r="I22" s="20"/>
      <c r="J22" s="17"/>
      <c r="K22" s="17"/>
      <c r="L22" s="21"/>
      <c r="M22" s="21"/>
      <c r="N22" s="21"/>
      <c r="O22" s="21"/>
      <c r="P22" s="21"/>
      <c r="Q22" s="22"/>
      <c r="R22" s="21"/>
      <c r="S22" s="31">
        <f t="shared" si="2"/>
        <v>760</v>
      </c>
      <c r="T22" s="43"/>
      <c r="U22" s="44"/>
      <c r="V22" s="42"/>
    </row>
    <row r="23" spans="1:22" s="2" customFormat="1" ht="24.75" customHeight="1">
      <c r="A23" s="16" t="s">
        <v>64</v>
      </c>
      <c r="B23" s="24" t="s">
        <v>65</v>
      </c>
      <c r="C23" s="19" t="s">
        <v>59</v>
      </c>
      <c r="D23" s="17">
        <v>5</v>
      </c>
      <c r="E23" s="17"/>
      <c r="F23" s="17">
        <f t="shared" si="4"/>
        <v>5000</v>
      </c>
      <c r="G23" s="20"/>
      <c r="H23" s="17"/>
      <c r="I23" s="20">
        <v>44</v>
      </c>
      <c r="J23" s="17">
        <f>SUM(I23*20)</f>
        <v>880</v>
      </c>
      <c r="K23" s="17"/>
      <c r="L23" s="21"/>
      <c r="M23" s="21"/>
      <c r="N23" s="21"/>
      <c r="O23" s="21"/>
      <c r="P23" s="21"/>
      <c r="Q23" s="22"/>
      <c r="R23" s="21"/>
      <c r="S23" s="31">
        <f t="shared" si="2"/>
        <v>5880</v>
      </c>
      <c r="T23" s="46"/>
      <c r="U23" s="14"/>
      <c r="V23" s="42"/>
    </row>
    <row r="24" spans="1:22" s="2" customFormat="1" ht="24.75" customHeight="1">
      <c r="A24" s="16" t="s">
        <v>66</v>
      </c>
      <c r="B24" s="24" t="s">
        <v>67</v>
      </c>
      <c r="C24" s="19" t="s">
        <v>59</v>
      </c>
      <c r="D24" s="17">
        <v>1</v>
      </c>
      <c r="E24" s="17"/>
      <c r="F24" s="17">
        <f t="shared" si="4"/>
        <v>1000</v>
      </c>
      <c r="G24" s="20"/>
      <c r="H24" s="17"/>
      <c r="I24" s="20"/>
      <c r="J24" s="17"/>
      <c r="K24" s="17">
        <v>56</v>
      </c>
      <c r="L24" s="21">
        <f>SUM(K24*15)</f>
        <v>840</v>
      </c>
      <c r="M24" s="21"/>
      <c r="N24" s="21"/>
      <c r="O24" s="21"/>
      <c r="P24" s="21"/>
      <c r="Q24" s="22"/>
      <c r="R24" s="21"/>
      <c r="S24" s="31">
        <f t="shared" si="2"/>
        <v>1840</v>
      </c>
      <c r="T24" s="46"/>
      <c r="U24" s="14"/>
      <c r="V24" s="42"/>
    </row>
    <row r="25" spans="1:22" s="2" customFormat="1" ht="24.75" customHeight="1">
      <c r="A25" s="16" t="s">
        <v>68</v>
      </c>
      <c r="B25" s="24" t="s">
        <v>69</v>
      </c>
      <c r="C25" s="19" t="s">
        <v>59</v>
      </c>
      <c r="D25" s="17">
        <v>5</v>
      </c>
      <c r="E25" s="17"/>
      <c r="F25" s="17">
        <f t="shared" si="4"/>
        <v>5000</v>
      </c>
      <c r="G25" s="20"/>
      <c r="H25" s="17"/>
      <c r="I25" s="20"/>
      <c r="J25" s="17"/>
      <c r="K25" s="17"/>
      <c r="L25" s="21"/>
      <c r="M25" s="21"/>
      <c r="N25" s="21"/>
      <c r="O25" s="21"/>
      <c r="P25" s="21"/>
      <c r="Q25" s="22"/>
      <c r="R25" s="21"/>
      <c r="S25" s="31">
        <f t="shared" si="2"/>
        <v>5000</v>
      </c>
      <c r="T25" s="46"/>
      <c r="U25" s="14"/>
      <c r="V25" s="42"/>
    </row>
    <row r="26" spans="1:22" s="2" customFormat="1" ht="24.75" customHeight="1">
      <c r="A26" s="16" t="s">
        <v>70</v>
      </c>
      <c r="B26" s="24" t="s">
        <v>71</v>
      </c>
      <c r="C26" s="19" t="s">
        <v>59</v>
      </c>
      <c r="D26" s="23"/>
      <c r="E26" s="21"/>
      <c r="F26" s="17"/>
      <c r="G26" s="22"/>
      <c r="H26" s="17"/>
      <c r="I26" s="22"/>
      <c r="J26" s="17"/>
      <c r="K26" s="23">
        <v>48</v>
      </c>
      <c r="L26" s="21">
        <f aca="true" t="shared" si="6" ref="L26:L31">SUM(K26*15)</f>
        <v>720</v>
      </c>
      <c r="M26" s="30"/>
      <c r="N26" s="21"/>
      <c r="O26" s="30"/>
      <c r="P26" s="21"/>
      <c r="Q26" s="47"/>
      <c r="R26" s="21"/>
      <c r="S26" s="31">
        <f t="shared" si="2"/>
        <v>720</v>
      </c>
      <c r="T26" s="46"/>
      <c r="U26" s="14"/>
      <c r="V26" s="42"/>
    </row>
    <row r="27" spans="1:22" s="2" customFormat="1" ht="24.75" customHeight="1">
      <c r="A27" s="16" t="s">
        <v>72</v>
      </c>
      <c r="B27" s="18" t="s">
        <v>73</v>
      </c>
      <c r="C27" s="19" t="s">
        <v>59</v>
      </c>
      <c r="D27" s="23"/>
      <c r="E27" s="21">
        <v>4</v>
      </c>
      <c r="F27" s="17">
        <f>SUM(D27*1000,E27*760)</f>
        <v>3040</v>
      </c>
      <c r="G27" s="22"/>
      <c r="H27" s="17"/>
      <c r="I27" s="22"/>
      <c r="J27" s="17"/>
      <c r="K27" s="21"/>
      <c r="L27" s="21"/>
      <c r="M27" s="21"/>
      <c r="N27" s="21"/>
      <c r="O27" s="21"/>
      <c r="P27" s="21"/>
      <c r="Q27" s="22"/>
      <c r="R27" s="21"/>
      <c r="S27" s="31">
        <f t="shared" si="2"/>
        <v>3040</v>
      </c>
      <c r="T27" s="46"/>
      <c r="U27" s="14"/>
      <c r="V27" s="42"/>
    </row>
    <row r="28" spans="1:22" s="2" customFormat="1" ht="24.75" customHeight="1">
      <c r="A28" s="16" t="s">
        <v>74</v>
      </c>
      <c r="B28" s="18" t="s">
        <v>75</v>
      </c>
      <c r="C28" s="19" t="s">
        <v>76</v>
      </c>
      <c r="D28" s="21"/>
      <c r="E28" s="21"/>
      <c r="F28" s="21"/>
      <c r="G28" s="22">
        <v>35</v>
      </c>
      <c r="H28" s="21">
        <f aca="true" t="shared" si="7" ref="H28:H37">SUM(G28*10)</f>
        <v>350</v>
      </c>
      <c r="I28" s="22"/>
      <c r="J28" s="21"/>
      <c r="K28" s="21"/>
      <c r="L28" s="21"/>
      <c r="M28" s="31">
        <v>1</v>
      </c>
      <c r="N28" s="21">
        <f aca="true" t="shared" si="8" ref="N28:N33">SUM(M28*500)</f>
        <v>500</v>
      </c>
      <c r="O28" s="31">
        <v>1</v>
      </c>
      <c r="P28" s="21">
        <f aca="true" t="shared" si="9" ref="P28:P33">SUM(O28*800)</f>
        <v>800</v>
      </c>
      <c r="Q28" s="31">
        <v>27.3</v>
      </c>
      <c r="R28" s="21">
        <f aca="true" t="shared" si="10" ref="R28:R30">SUM(Q28*150)</f>
        <v>4095</v>
      </c>
      <c r="S28" s="31">
        <f t="shared" si="2"/>
        <v>5745</v>
      </c>
      <c r="T28" s="38"/>
      <c r="U28" s="48"/>
      <c r="V28" s="39"/>
    </row>
    <row r="29" spans="1:22" s="2" customFormat="1" ht="24.75" customHeight="1">
      <c r="A29" s="16" t="s">
        <v>77</v>
      </c>
      <c r="B29" s="18" t="s">
        <v>78</v>
      </c>
      <c r="C29" s="19" t="s">
        <v>76</v>
      </c>
      <c r="D29" s="17"/>
      <c r="E29" s="17"/>
      <c r="F29" s="17"/>
      <c r="G29" s="20">
        <v>21.6</v>
      </c>
      <c r="H29" s="17">
        <f t="shared" si="7"/>
        <v>216</v>
      </c>
      <c r="I29" s="20"/>
      <c r="J29" s="17"/>
      <c r="K29" s="17"/>
      <c r="L29" s="21"/>
      <c r="M29" s="31">
        <v>1</v>
      </c>
      <c r="N29" s="21">
        <f t="shared" si="8"/>
        <v>500</v>
      </c>
      <c r="O29" s="31">
        <v>1</v>
      </c>
      <c r="P29" s="21">
        <f t="shared" si="9"/>
        <v>800</v>
      </c>
      <c r="Q29" s="31">
        <v>14.6</v>
      </c>
      <c r="R29" s="21">
        <f t="shared" si="10"/>
        <v>2190</v>
      </c>
      <c r="S29" s="31">
        <f t="shared" si="2"/>
        <v>3706</v>
      </c>
      <c r="T29" s="38"/>
      <c r="U29" s="16"/>
      <c r="V29" s="42"/>
    </row>
    <row r="30" spans="1:22" s="2" customFormat="1" ht="24.75" customHeight="1">
      <c r="A30" s="16" t="s">
        <v>79</v>
      </c>
      <c r="B30" s="18" t="s">
        <v>80</v>
      </c>
      <c r="C30" s="19" t="s">
        <v>76</v>
      </c>
      <c r="D30" s="17"/>
      <c r="E30" s="17"/>
      <c r="F30" s="17"/>
      <c r="G30" s="20">
        <v>24</v>
      </c>
      <c r="H30" s="17">
        <f t="shared" si="7"/>
        <v>240</v>
      </c>
      <c r="I30" s="20"/>
      <c r="J30" s="17"/>
      <c r="K30" s="17">
        <v>20</v>
      </c>
      <c r="L30" s="21">
        <f t="shared" si="6"/>
        <v>300</v>
      </c>
      <c r="M30" s="31"/>
      <c r="N30" s="21"/>
      <c r="O30" s="31"/>
      <c r="P30" s="21"/>
      <c r="Q30" s="31">
        <v>21</v>
      </c>
      <c r="R30" s="21">
        <f t="shared" si="10"/>
        <v>3150</v>
      </c>
      <c r="S30" s="31">
        <f t="shared" si="2"/>
        <v>3690</v>
      </c>
      <c r="T30" s="38"/>
      <c r="U30" s="49"/>
      <c r="V30" s="42"/>
    </row>
    <row r="31" spans="1:22" s="2" customFormat="1" ht="24.75" customHeight="1">
      <c r="A31" s="16" t="s">
        <v>81</v>
      </c>
      <c r="B31" s="18" t="s">
        <v>82</v>
      </c>
      <c r="C31" s="19" t="s">
        <v>83</v>
      </c>
      <c r="D31" s="17"/>
      <c r="E31" s="17"/>
      <c r="F31" s="17"/>
      <c r="G31" s="20">
        <v>57.8</v>
      </c>
      <c r="H31" s="17">
        <f t="shared" si="7"/>
        <v>578</v>
      </c>
      <c r="I31" s="20"/>
      <c r="J31" s="17"/>
      <c r="K31" s="17">
        <v>118</v>
      </c>
      <c r="L31" s="21">
        <f t="shared" si="6"/>
        <v>1770</v>
      </c>
      <c r="M31" s="21"/>
      <c r="N31" s="21"/>
      <c r="O31" s="21"/>
      <c r="P31" s="21"/>
      <c r="Q31" s="22"/>
      <c r="R31" s="21"/>
      <c r="S31" s="31">
        <f t="shared" si="2"/>
        <v>2348</v>
      </c>
      <c r="T31" s="50"/>
      <c r="U31" s="50"/>
      <c r="V31" s="39"/>
    </row>
    <row r="32" spans="1:22" s="2" customFormat="1" ht="24.75" customHeight="1">
      <c r="A32" s="16" t="s">
        <v>84</v>
      </c>
      <c r="B32" s="18" t="s">
        <v>85</v>
      </c>
      <c r="C32" s="19" t="s">
        <v>83</v>
      </c>
      <c r="D32" s="17"/>
      <c r="E32" s="17"/>
      <c r="F32" s="17"/>
      <c r="G32" s="20">
        <v>25</v>
      </c>
      <c r="H32" s="17">
        <f t="shared" si="7"/>
        <v>250</v>
      </c>
      <c r="I32" s="20">
        <v>18.4</v>
      </c>
      <c r="J32" s="17">
        <f aca="true" t="shared" si="11" ref="J32:J37">SUM(I32*20)</f>
        <v>368</v>
      </c>
      <c r="K32" s="17"/>
      <c r="L32" s="21"/>
      <c r="M32" s="21"/>
      <c r="N32" s="21"/>
      <c r="O32" s="21"/>
      <c r="P32" s="21"/>
      <c r="Q32" s="22"/>
      <c r="R32" s="21"/>
      <c r="S32" s="31">
        <f t="shared" si="2"/>
        <v>618</v>
      </c>
      <c r="T32" s="38"/>
      <c r="U32" s="16"/>
      <c r="V32" s="13" t="s">
        <v>86</v>
      </c>
    </row>
    <row r="33" spans="1:22" s="2" customFormat="1" ht="24.75" customHeight="1">
      <c r="A33" s="16" t="s">
        <v>87</v>
      </c>
      <c r="B33" s="18" t="s">
        <v>85</v>
      </c>
      <c r="C33" s="19" t="s">
        <v>83</v>
      </c>
      <c r="D33" s="17"/>
      <c r="E33" s="17"/>
      <c r="F33" s="17"/>
      <c r="G33" s="20">
        <v>29.9</v>
      </c>
      <c r="H33" s="17">
        <f t="shared" si="7"/>
        <v>299</v>
      </c>
      <c r="I33" s="20"/>
      <c r="J33" s="17"/>
      <c r="K33" s="17"/>
      <c r="L33" s="21"/>
      <c r="M33" s="21">
        <v>1</v>
      </c>
      <c r="N33" s="21">
        <f t="shared" si="8"/>
        <v>500</v>
      </c>
      <c r="O33" s="21">
        <v>1</v>
      </c>
      <c r="P33" s="21">
        <f t="shared" si="9"/>
        <v>800</v>
      </c>
      <c r="Q33" s="22">
        <v>29.9</v>
      </c>
      <c r="R33" s="21">
        <f aca="true" t="shared" si="12" ref="R33:R37">SUM(Q33*150)</f>
        <v>4485</v>
      </c>
      <c r="S33" s="31">
        <f t="shared" si="2"/>
        <v>6084</v>
      </c>
      <c r="T33" s="38"/>
      <c r="U33" s="16"/>
      <c r="V33" s="39"/>
    </row>
    <row r="34" spans="1:22" s="2" customFormat="1" ht="24.75" customHeight="1">
      <c r="A34" s="16" t="s">
        <v>88</v>
      </c>
      <c r="B34" s="24" t="s">
        <v>89</v>
      </c>
      <c r="C34" s="19" t="s">
        <v>83</v>
      </c>
      <c r="D34" s="23"/>
      <c r="E34" s="21"/>
      <c r="F34" s="17"/>
      <c r="G34" s="22">
        <v>18</v>
      </c>
      <c r="H34" s="17">
        <f t="shared" si="7"/>
        <v>180</v>
      </c>
      <c r="I34" s="22"/>
      <c r="J34" s="17"/>
      <c r="K34" s="23"/>
      <c r="L34" s="21"/>
      <c r="M34" s="30"/>
      <c r="N34" s="21"/>
      <c r="O34" s="30"/>
      <c r="P34" s="21"/>
      <c r="Q34" s="47">
        <v>18</v>
      </c>
      <c r="R34" s="21">
        <f t="shared" si="12"/>
        <v>2700</v>
      </c>
      <c r="S34" s="31">
        <f t="shared" si="2"/>
        <v>2880</v>
      </c>
      <c r="T34" s="50"/>
      <c r="U34" s="51"/>
      <c r="V34" s="42"/>
    </row>
    <row r="35" spans="1:22" s="2" customFormat="1" ht="24.75" customHeight="1">
      <c r="A35" s="16" t="s">
        <v>90</v>
      </c>
      <c r="B35" s="24" t="s">
        <v>91</v>
      </c>
      <c r="C35" s="19" t="s">
        <v>83</v>
      </c>
      <c r="D35" s="23"/>
      <c r="E35" s="21"/>
      <c r="F35" s="17"/>
      <c r="G35" s="22">
        <v>38</v>
      </c>
      <c r="H35" s="17">
        <f t="shared" si="7"/>
        <v>380</v>
      </c>
      <c r="I35" s="22">
        <v>149.31</v>
      </c>
      <c r="J35" s="17">
        <f t="shared" si="11"/>
        <v>2986.2</v>
      </c>
      <c r="K35" s="21"/>
      <c r="L35" s="21"/>
      <c r="M35" s="30"/>
      <c r="N35" s="21"/>
      <c r="O35" s="30"/>
      <c r="P35" s="21"/>
      <c r="Q35" s="47"/>
      <c r="R35" s="21"/>
      <c r="S35" s="31">
        <f t="shared" si="2"/>
        <v>3366.2</v>
      </c>
      <c r="T35" s="50"/>
      <c r="U35" s="50"/>
      <c r="V35" s="42"/>
    </row>
    <row r="36" spans="1:22" s="2" customFormat="1" ht="24.75" customHeight="1">
      <c r="A36" s="16" t="s">
        <v>92</v>
      </c>
      <c r="B36" s="25" t="s">
        <v>93</v>
      </c>
      <c r="C36" s="19" t="s">
        <v>83</v>
      </c>
      <c r="D36" s="23">
        <v>3</v>
      </c>
      <c r="E36" s="21">
        <v>5</v>
      </c>
      <c r="F36" s="17">
        <f aca="true" t="shared" si="13" ref="F36:F40">SUM(D36*1000,E36*760)</f>
        <v>6800</v>
      </c>
      <c r="G36" s="22">
        <v>63</v>
      </c>
      <c r="H36" s="17">
        <f t="shared" si="7"/>
        <v>630</v>
      </c>
      <c r="I36" s="22">
        <v>33</v>
      </c>
      <c r="J36" s="17">
        <f t="shared" si="11"/>
        <v>660</v>
      </c>
      <c r="K36" s="21">
        <v>56</v>
      </c>
      <c r="L36" s="21">
        <f>SUM(K36*15)</f>
        <v>840</v>
      </c>
      <c r="M36" s="32">
        <v>1</v>
      </c>
      <c r="N36" s="21">
        <f>SUM(M36*500)</f>
        <v>500</v>
      </c>
      <c r="O36" s="32">
        <v>1</v>
      </c>
      <c r="P36" s="21">
        <f>SUM(O36*800)</f>
        <v>800</v>
      </c>
      <c r="Q36" s="52">
        <v>36.5</v>
      </c>
      <c r="R36" s="21">
        <f t="shared" si="12"/>
        <v>5475</v>
      </c>
      <c r="S36" s="31">
        <f t="shared" si="2"/>
        <v>15705</v>
      </c>
      <c r="T36" s="50"/>
      <c r="U36" s="50"/>
      <c r="V36" s="42"/>
    </row>
    <row r="37" spans="1:22" s="2" customFormat="1" ht="24.75" customHeight="1">
      <c r="A37" s="16" t="s">
        <v>94</v>
      </c>
      <c r="B37" s="24" t="s">
        <v>95</v>
      </c>
      <c r="C37" s="19" t="s">
        <v>83</v>
      </c>
      <c r="D37" s="23"/>
      <c r="E37" s="21"/>
      <c r="F37" s="17"/>
      <c r="G37" s="22">
        <v>26</v>
      </c>
      <c r="H37" s="17">
        <f t="shared" si="7"/>
        <v>260</v>
      </c>
      <c r="I37" s="22">
        <v>15</v>
      </c>
      <c r="J37" s="17">
        <f t="shared" si="11"/>
        <v>300</v>
      </c>
      <c r="K37" s="21"/>
      <c r="L37" s="21"/>
      <c r="M37" s="30">
        <v>1</v>
      </c>
      <c r="N37" s="21">
        <f>SUM(M37*500)</f>
        <v>500</v>
      </c>
      <c r="O37" s="30">
        <v>1</v>
      </c>
      <c r="P37" s="21">
        <f>SUM(O37*800)</f>
        <v>800</v>
      </c>
      <c r="Q37" s="47">
        <v>17</v>
      </c>
      <c r="R37" s="21">
        <f t="shared" si="12"/>
        <v>2550</v>
      </c>
      <c r="S37" s="31">
        <f t="shared" si="2"/>
        <v>4410</v>
      </c>
      <c r="T37" s="50"/>
      <c r="U37" s="51"/>
      <c r="V37" s="42"/>
    </row>
    <row r="38" spans="1:22" s="2" customFormat="1" ht="24.75" customHeight="1">
      <c r="A38" s="16" t="s">
        <v>96</v>
      </c>
      <c r="B38" s="24" t="s">
        <v>97</v>
      </c>
      <c r="C38" s="19" t="s">
        <v>83</v>
      </c>
      <c r="D38" s="23"/>
      <c r="E38" s="21">
        <v>1</v>
      </c>
      <c r="F38" s="17">
        <f t="shared" si="13"/>
        <v>760</v>
      </c>
      <c r="G38" s="22"/>
      <c r="H38" s="17"/>
      <c r="I38" s="22"/>
      <c r="J38" s="17"/>
      <c r="K38" s="21"/>
      <c r="L38" s="21"/>
      <c r="M38" s="30"/>
      <c r="N38" s="21"/>
      <c r="O38" s="30"/>
      <c r="P38" s="21"/>
      <c r="Q38" s="47"/>
      <c r="R38" s="21"/>
      <c r="S38" s="31">
        <f t="shared" si="2"/>
        <v>760</v>
      </c>
      <c r="T38" s="50"/>
      <c r="U38" s="51"/>
      <c r="V38" s="42"/>
    </row>
    <row r="39" spans="1:22" s="2" customFormat="1" ht="24.75" customHeight="1">
      <c r="A39" s="16" t="s">
        <v>98</v>
      </c>
      <c r="B39" s="24" t="s">
        <v>99</v>
      </c>
      <c r="C39" s="19" t="s">
        <v>83</v>
      </c>
      <c r="D39" s="23"/>
      <c r="E39" s="21">
        <v>2</v>
      </c>
      <c r="F39" s="17">
        <f t="shared" si="13"/>
        <v>1520</v>
      </c>
      <c r="G39" s="22"/>
      <c r="H39" s="17"/>
      <c r="I39" s="22"/>
      <c r="J39" s="17"/>
      <c r="K39" s="21"/>
      <c r="L39" s="21"/>
      <c r="M39" s="30"/>
      <c r="N39" s="21"/>
      <c r="O39" s="30"/>
      <c r="P39" s="21"/>
      <c r="Q39" s="47"/>
      <c r="R39" s="21"/>
      <c r="S39" s="31">
        <f t="shared" si="2"/>
        <v>1520</v>
      </c>
      <c r="T39" s="50"/>
      <c r="U39" s="50"/>
      <c r="V39" s="42"/>
    </row>
    <row r="40" spans="1:22" s="2" customFormat="1" ht="24.75" customHeight="1">
      <c r="A40" s="16" t="s">
        <v>100</v>
      </c>
      <c r="B40" s="18" t="s">
        <v>101</v>
      </c>
      <c r="C40" s="19" t="s">
        <v>83</v>
      </c>
      <c r="D40" s="23"/>
      <c r="E40" s="21">
        <v>4</v>
      </c>
      <c r="F40" s="21">
        <f t="shared" si="13"/>
        <v>3040</v>
      </c>
      <c r="G40" s="22"/>
      <c r="H40" s="21"/>
      <c r="I40" s="22"/>
      <c r="J40" s="21"/>
      <c r="K40" s="21"/>
      <c r="L40" s="21"/>
      <c r="M40" s="21"/>
      <c r="N40" s="21"/>
      <c r="O40" s="21"/>
      <c r="P40" s="21"/>
      <c r="Q40" s="22"/>
      <c r="R40" s="21"/>
      <c r="S40" s="31">
        <f t="shared" si="2"/>
        <v>3040</v>
      </c>
      <c r="T40" s="41"/>
      <c r="U40" s="51"/>
      <c r="V40" s="39"/>
    </row>
    <row r="41" spans="1:22" s="2" customFormat="1" ht="24.75" customHeight="1">
      <c r="A41" s="16" t="s">
        <v>102</v>
      </c>
      <c r="B41" s="24" t="s">
        <v>103</v>
      </c>
      <c r="C41" s="19" t="s">
        <v>83</v>
      </c>
      <c r="D41" s="23"/>
      <c r="E41" s="21"/>
      <c r="F41" s="17"/>
      <c r="G41" s="22"/>
      <c r="H41" s="17"/>
      <c r="I41" s="22"/>
      <c r="J41" s="17"/>
      <c r="K41" s="21">
        <v>20</v>
      </c>
      <c r="L41" s="21">
        <f>SUM(K41*15)</f>
        <v>300</v>
      </c>
      <c r="M41" s="30"/>
      <c r="N41" s="21"/>
      <c r="O41" s="30"/>
      <c r="P41" s="21"/>
      <c r="Q41" s="47"/>
      <c r="R41" s="21"/>
      <c r="S41" s="31">
        <f t="shared" si="2"/>
        <v>300</v>
      </c>
      <c r="T41" s="41"/>
      <c r="U41" s="51"/>
      <c r="V41" s="42"/>
    </row>
    <row r="42" spans="1:22" s="2" customFormat="1" ht="24.75" customHeight="1">
      <c r="A42" s="16" t="s">
        <v>104</v>
      </c>
      <c r="B42" s="24" t="s">
        <v>105</v>
      </c>
      <c r="C42" s="19" t="s">
        <v>83</v>
      </c>
      <c r="D42" s="23"/>
      <c r="E42" s="21"/>
      <c r="F42" s="17"/>
      <c r="G42" s="22"/>
      <c r="H42" s="17"/>
      <c r="I42" s="22">
        <v>30</v>
      </c>
      <c r="J42" s="17">
        <f>SUM(I42*20)</f>
        <v>600</v>
      </c>
      <c r="K42" s="21"/>
      <c r="L42" s="21"/>
      <c r="M42" s="30"/>
      <c r="N42" s="21"/>
      <c r="O42" s="30"/>
      <c r="P42" s="21"/>
      <c r="Q42" s="47"/>
      <c r="R42" s="21"/>
      <c r="S42" s="31">
        <f t="shared" si="2"/>
        <v>600</v>
      </c>
      <c r="T42" s="41"/>
      <c r="U42" s="51"/>
      <c r="V42" s="42"/>
    </row>
    <row r="43" spans="1:22" s="2" customFormat="1" ht="24.75" customHeight="1">
      <c r="A43" s="16" t="s">
        <v>106</v>
      </c>
      <c r="B43" s="24" t="s">
        <v>107</v>
      </c>
      <c r="C43" s="19" t="s">
        <v>83</v>
      </c>
      <c r="D43" s="23"/>
      <c r="E43" s="21"/>
      <c r="F43" s="17"/>
      <c r="G43" s="22">
        <v>23</v>
      </c>
      <c r="H43" s="17">
        <f aca="true" t="shared" si="14" ref="H43:H49">SUM(G43*10)</f>
        <v>230</v>
      </c>
      <c r="I43" s="22"/>
      <c r="J43" s="17"/>
      <c r="K43" s="21"/>
      <c r="L43" s="21"/>
      <c r="M43" s="30"/>
      <c r="N43" s="21"/>
      <c r="O43" s="30"/>
      <c r="P43" s="21"/>
      <c r="Q43" s="47">
        <v>23</v>
      </c>
      <c r="R43" s="21">
        <f aca="true" t="shared" si="15" ref="R43:R49">SUM(Q43*150)</f>
        <v>3450</v>
      </c>
      <c r="S43" s="31">
        <f t="shared" si="2"/>
        <v>3680</v>
      </c>
      <c r="T43" s="41"/>
      <c r="U43" s="51"/>
      <c r="V43" s="42"/>
    </row>
    <row r="44" spans="1:22" s="2" customFormat="1" ht="24.75" customHeight="1">
      <c r="A44" s="16" t="s">
        <v>108</v>
      </c>
      <c r="B44" s="18" t="s">
        <v>109</v>
      </c>
      <c r="C44" s="19" t="s">
        <v>83</v>
      </c>
      <c r="D44" s="23"/>
      <c r="E44" s="21"/>
      <c r="F44" s="21"/>
      <c r="G44" s="22">
        <v>32</v>
      </c>
      <c r="H44" s="21">
        <f t="shared" si="14"/>
        <v>320</v>
      </c>
      <c r="I44" s="22"/>
      <c r="J44" s="21"/>
      <c r="K44" s="21"/>
      <c r="L44" s="21"/>
      <c r="M44" s="21">
        <v>1</v>
      </c>
      <c r="N44" s="21">
        <f aca="true" t="shared" si="16" ref="N44:N46">SUM(M44*500)</f>
        <v>500</v>
      </c>
      <c r="O44" s="21">
        <v>1</v>
      </c>
      <c r="P44" s="21">
        <f aca="true" t="shared" si="17" ref="P44:P46">SUM(O44*800)</f>
        <v>800</v>
      </c>
      <c r="Q44" s="22">
        <v>32</v>
      </c>
      <c r="R44" s="21">
        <f t="shared" si="15"/>
        <v>4800</v>
      </c>
      <c r="S44" s="31">
        <f t="shared" si="2"/>
        <v>6420</v>
      </c>
      <c r="T44" s="41"/>
      <c r="U44" s="51"/>
      <c r="V44" s="39"/>
    </row>
    <row r="45" spans="1:22" s="2" customFormat="1" ht="24.75" customHeight="1">
      <c r="A45" s="16" t="s">
        <v>110</v>
      </c>
      <c r="B45" s="18" t="s">
        <v>111</v>
      </c>
      <c r="C45" s="19" t="s">
        <v>112</v>
      </c>
      <c r="D45" s="17"/>
      <c r="E45" s="17"/>
      <c r="F45" s="17"/>
      <c r="G45" s="20">
        <v>64</v>
      </c>
      <c r="H45" s="17">
        <f t="shared" si="14"/>
        <v>640</v>
      </c>
      <c r="I45" s="20"/>
      <c r="J45" s="17"/>
      <c r="K45" s="17">
        <v>8</v>
      </c>
      <c r="L45" s="21">
        <f aca="true" t="shared" si="18" ref="L45:L51">SUM(K45*15)</f>
        <v>120</v>
      </c>
      <c r="M45" s="21">
        <v>1</v>
      </c>
      <c r="N45" s="21">
        <f t="shared" si="16"/>
        <v>500</v>
      </c>
      <c r="O45" s="21">
        <v>1</v>
      </c>
      <c r="P45" s="21">
        <f t="shared" si="17"/>
        <v>800</v>
      </c>
      <c r="Q45" s="22">
        <v>43.3</v>
      </c>
      <c r="R45" s="21">
        <f t="shared" si="15"/>
        <v>6495</v>
      </c>
      <c r="S45" s="31">
        <f t="shared" si="2"/>
        <v>8555</v>
      </c>
      <c r="T45" s="38"/>
      <c r="U45" s="16"/>
      <c r="V45" s="53"/>
    </row>
    <row r="46" spans="1:22" s="2" customFormat="1" ht="24.75" customHeight="1">
      <c r="A46" s="16" t="s">
        <v>113</v>
      </c>
      <c r="B46" s="18" t="s">
        <v>114</v>
      </c>
      <c r="C46" s="19" t="s">
        <v>112</v>
      </c>
      <c r="D46" s="17"/>
      <c r="E46" s="17"/>
      <c r="F46" s="17"/>
      <c r="G46" s="20">
        <v>30</v>
      </c>
      <c r="H46" s="17">
        <f t="shared" si="14"/>
        <v>300</v>
      </c>
      <c r="I46" s="20"/>
      <c r="J46" s="17"/>
      <c r="K46" s="17"/>
      <c r="L46" s="21"/>
      <c r="M46" s="21">
        <v>1</v>
      </c>
      <c r="N46" s="21">
        <f t="shared" si="16"/>
        <v>500</v>
      </c>
      <c r="O46" s="29">
        <v>1</v>
      </c>
      <c r="P46" s="21">
        <f t="shared" si="17"/>
        <v>800</v>
      </c>
      <c r="Q46" s="22">
        <v>14.9</v>
      </c>
      <c r="R46" s="21">
        <f t="shared" si="15"/>
        <v>2235</v>
      </c>
      <c r="S46" s="31">
        <f t="shared" si="2"/>
        <v>3835</v>
      </c>
      <c r="T46" s="38"/>
      <c r="U46" s="16"/>
      <c r="V46" s="53"/>
    </row>
    <row r="47" spans="1:22" s="2" customFormat="1" ht="24.75" customHeight="1">
      <c r="A47" s="16" t="s">
        <v>115</v>
      </c>
      <c r="B47" s="18" t="s">
        <v>116</v>
      </c>
      <c r="C47" s="19" t="s">
        <v>112</v>
      </c>
      <c r="D47" s="17"/>
      <c r="E47" s="17"/>
      <c r="F47" s="17"/>
      <c r="G47" s="20">
        <v>26</v>
      </c>
      <c r="H47" s="17">
        <f t="shared" si="14"/>
        <v>260</v>
      </c>
      <c r="I47" s="20"/>
      <c r="J47" s="17"/>
      <c r="K47" s="17">
        <v>88</v>
      </c>
      <c r="L47" s="21">
        <f t="shared" si="18"/>
        <v>1320</v>
      </c>
      <c r="M47" s="21"/>
      <c r="N47" s="21"/>
      <c r="O47" s="21"/>
      <c r="P47" s="21"/>
      <c r="Q47" s="22">
        <v>21</v>
      </c>
      <c r="R47" s="21">
        <f t="shared" si="15"/>
        <v>3150</v>
      </c>
      <c r="S47" s="31">
        <f t="shared" si="2"/>
        <v>4730</v>
      </c>
      <c r="T47" s="54"/>
      <c r="U47" s="41"/>
      <c r="V47" s="53"/>
    </row>
    <row r="48" spans="1:22" s="2" customFormat="1" ht="24.75" customHeight="1">
      <c r="A48" s="16" t="s">
        <v>117</v>
      </c>
      <c r="B48" s="18" t="s">
        <v>118</v>
      </c>
      <c r="C48" s="19" t="s">
        <v>112</v>
      </c>
      <c r="D48" s="17"/>
      <c r="E48" s="17">
        <v>1</v>
      </c>
      <c r="F48" s="17">
        <f aca="true" t="shared" si="19" ref="F48:F52">SUM(D48*1000,E48*760)</f>
        <v>760</v>
      </c>
      <c r="G48" s="20">
        <v>20.5</v>
      </c>
      <c r="H48" s="17">
        <f t="shared" si="14"/>
        <v>205</v>
      </c>
      <c r="I48" s="20"/>
      <c r="J48" s="17"/>
      <c r="K48" s="17"/>
      <c r="L48" s="21"/>
      <c r="M48" s="21">
        <v>1</v>
      </c>
      <c r="N48" s="21">
        <f aca="true" t="shared" si="20" ref="N48:N54">SUM(M48*500)</f>
        <v>500</v>
      </c>
      <c r="O48" s="21">
        <v>1</v>
      </c>
      <c r="P48" s="21">
        <f aca="true" t="shared" si="21" ref="P48:P54">SUM(O48*800)</f>
        <v>800</v>
      </c>
      <c r="Q48" s="22">
        <v>18.2</v>
      </c>
      <c r="R48" s="21">
        <f t="shared" si="15"/>
        <v>2730</v>
      </c>
      <c r="S48" s="31">
        <f t="shared" si="2"/>
        <v>4995</v>
      </c>
      <c r="T48" s="38"/>
      <c r="U48" s="16"/>
      <c r="V48" s="53"/>
    </row>
    <row r="49" spans="1:22" s="2" customFormat="1" ht="24.75" customHeight="1">
      <c r="A49" s="16" t="s">
        <v>119</v>
      </c>
      <c r="B49" s="18" t="s">
        <v>120</v>
      </c>
      <c r="C49" s="19" t="s">
        <v>112</v>
      </c>
      <c r="D49" s="17">
        <v>2</v>
      </c>
      <c r="E49" s="17"/>
      <c r="F49" s="17">
        <f t="shared" si="19"/>
        <v>2000</v>
      </c>
      <c r="G49" s="20">
        <v>27</v>
      </c>
      <c r="H49" s="17">
        <f t="shared" si="14"/>
        <v>270</v>
      </c>
      <c r="I49" s="20"/>
      <c r="J49" s="17"/>
      <c r="K49" s="17"/>
      <c r="L49" s="21"/>
      <c r="M49" s="21">
        <v>1</v>
      </c>
      <c r="N49" s="21">
        <f t="shared" si="20"/>
        <v>500</v>
      </c>
      <c r="O49" s="21">
        <v>1</v>
      </c>
      <c r="P49" s="21">
        <f t="shared" si="21"/>
        <v>800</v>
      </c>
      <c r="Q49" s="22">
        <v>24</v>
      </c>
      <c r="R49" s="21">
        <f t="shared" si="15"/>
        <v>3600</v>
      </c>
      <c r="S49" s="31">
        <f t="shared" si="2"/>
        <v>7170</v>
      </c>
      <c r="T49" s="38"/>
      <c r="U49" s="16"/>
      <c r="V49" s="53"/>
    </row>
    <row r="50" spans="1:22" s="2" customFormat="1" ht="24.75" customHeight="1">
      <c r="A50" s="16" t="s">
        <v>121</v>
      </c>
      <c r="B50" s="18" t="s">
        <v>122</v>
      </c>
      <c r="C50" s="19" t="s">
        <v>112</v>
      </c>
      <c r="D50" s="17"/>
      <c r="E50" s="17"/>
      <c r="F50" s="17"/>
      <c r="G50" s="20"/>
      <c r="H50" s="17"/>
      <c r="I50" s="20"/>
      <c r="J50" s="17"/>
      <c r="K50" s="17">
        <v>55</v>
      </c>
      <c r="L50" s="21">
        <f t="shared" si="18"/>
        <v>825</v>
      </c>
      <c r="M50" s="21"/>
      <c r="N50" s="21"/>
      <c r="O50" s="21"/>
      <c r="P50" s="21"/>
      <c r="Q50" s="22"/>
      <c r="R50" s="21"/>
      <c r="S50" s="31">
        <f t="shared" si="2"/>
        <v>825</v>
      </c>
      <c r="T50" s="38"/>
      <c r="U50" s="16"/>
      <c r="V50" s="53"/>
    </row>
    <row r="51" spans="1:22" s="2" customFormat="1" ht="24.75" customHeight="1">
      <c r="A51" s="16" t="s">
        <v>123</v>
      </c>
      <c r="B51" s="24" t="s">
        <v>124</v>
      </c>
      <c r="C51" s="19" t="s">
        <v>112</v>
      </c>
      <c r="D51" s="23"/>
      <c r="E51" s="21"/>
      <c r="F51" s="17"/>
      <c r="G51" s="22"/>
      <c r="H51" s="17"/>
      <c r="I51" s="22"/>
      <c r="J51" s="17"/>
      <c r="K51" s="23">
        <v>67</v>
      </c>
      <c r="L51" s="21">
        <f t="shared" si="18"/>
        <v>1005</v>
      </c>
      <c r="M51" s="30"/>
      <c r="N51" s="21"/>
      <c r="O51" s="30"/>
      <c r="P51" s="21"/>
      <c r="Q51" s="47"/>
      <c r="R51" s="21"/>
      <c r="S51" s="31">
        <f t="shared" si="2"/>
        <v>1005</v>
      </c>
      <c r="T51" s="55"/>
      <c r="U51" s="41"/>
      <c r="V51" s="53"/>
    </row>
    <row r="52" spans="1:22" s="2" customFormat="1" ht="24.75" customHeight="1">
      <c r="A52" s="16" t="s">
        <v>125</v>
      </c>
      <c r="B52" s="18" t="s">
        <v>126</v>
      </c>
      <c r="C52" s="19" t="s">
        <v>112</v>
      </c>
      <c r="D52" s="23"/>
      <c r="E52" s="21">
        <v>4</v>
      </c>
      <c r="F52" s="21">
        <f t="shared" si="19"/>
        <v>3040</v>
      </c>
      <c r="G52" s="22"/>
      <c r="H52" s="21"/>
      <c r="I52" s="22"/>
      <c r="J52" s="21"/>
      <c r="K52" s="21"/>
      <c r="L52" s="21"/>
      <c r="M52" s="21"/>
      <c r="N52" s="21"/>
      <c r="O52" s="21"/>
      <c r="P52" s="21"/>
      <c r="Q52" s="22"/>
      <c r="R52" s="21"/>
      <c r="S52" s="31">
        <f t="shared" si="2"/>
        <v>3040</v>
      </c>
      <c r="T52" s="38"/>
      <c r="U52" s="16"/>
      <c r="V52" s="53"/>
    </row>
    <row r="53" spans="1:22" s="2" customFormat="1" ht="24.75" customHeight="1">
      <c r="A53" s="16" t="s">
        <v>127</v>
      </c>
      <c r="B53" s="25" t="s">
        <v>128</v>
      </c>
      <c r="C53" s="19" t="s">
        <v>112</v>
      </c>
      <c r="D53" s="23"/>
      <c r="E53" s="21"/>
      <c r="F53" s="17"/>
      <c r="G53" s="22">
        <v>43.5</v>
      </c>
      <c r="H53" s="17">
        <f>SUM(G53*10)</f>
        <v>435</v>
      </c>
      <c r="I53" s="22"/>
      <c r="J53" s="17"/>
      <c r="K53" s="21"/>
      <c r="L53" s="21"/>
      <c r="M53" s="32">
        <v>1</v>
      </c>
      <c r="N53" s="21">
        <f t="shared" si="20"/>
        <v>500</v>
      </c>
      <c r="O53" s="32">
        <v>1</v>
      </c>
      <c r="P53" s="21">
        <f t="shared" si="21"/>
        <v>800</v>
      </c>
      <c r="Q53" s="52">
        <v>34.2</v>
      </c>
      <c r="R53" s="21">
        <f>SUM(Q53*150)</f>
        <v>5130</v>
      </c>
      <c r="S53" s="31">
        <f t="shared" si="2"/>
        <v>6865</v>
      </c>
      <c r="T53" s="14"/>
      <c r="U53" s="14"/>
      <c r="V53" s="53"/>
    </row>
    <row r="54" spans="1:22" s="2" customFormat="1" ht="24.75" customHeight="1">
      <c r="A54" s="16" t="s">
        <v>129</v>
      </c>
      <c r="B54" s="18" t="s">
        <v>130</v>
      </c>
      <c r="C54" s="19" t="s">
        <v>112</v>
      </c>
      <c r="D54" s="23"/>
      <c r="E54" s="21"/>
      <c r="F54" s="21"/>
      <c r="G54" s="22">
        <v>36</v>
      </c>
      <c r="H54" s="21">
        <f>SUM(G54*10)</f>
        <v>360</v>
      </c>
      <c r="I54" s="22"/>
      <c r="J54" s="21"/>
      <c r="K54" s="21">
        <v>70</v>
      </c>
      <c r="L54" s="21">
        <f>SUM(K54*15)</f>
        <v>1050</v>
      </c>
      <c r="M54" s="21">
        <v>1</v>
      </c>
      <c r="N54" s="21">
        <f t="shared" si="20"/>
        <v>500</v>
      </c>
      <c r="O54" s="21">
        <v>1</v>
      </c>
      <c r="P54" s="21">
        <f t="shared" si="21"/>
        <v>800</v>
      </c>
      <c r="Q54" s="22">
        <v>28</v>
      </c>
      <c r="R54" s="21">
        <f>SUM(Q54*150)</f>
        <v>4200</v>
      </c>
      <c r="S54" s="31">
        <f t="shared" si="2"/>
        <v>6910</v>
      </c>
      <c r="T54" s="46"/>
      <c r="U54" s="14"/>
      <c r="V54" s="53"/>
    </row>
    <row r="55" spans="1:22" s="1" customFormat="1" ht="57" customHeight="1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</row>
  </sheetData>
  <sheetProtection/>
  <mergeCells count="20">
    <mergeCell ref="A1:V1"/>
    <mergeCell ref="A2:V2"/>
    <mergeCell ref="D3:N3"/>
    <mergeCell ref="O3:R3"/>
    <mergeCell ref="D4:F4"/>
    <mergeCell ref="G4:H4"/>
    <mergeCell ref="I4:J4"/>
    <mergeCell ref="K4:L4"/>
    <mergeCell ref="M4:N4"/>
    <mergeCell ref="O4:P4"/>
    <mergeCell ref="Q4:R4"/>
    <mergeCell ref="T6:U6"/>
    <mergeCell ref="A55:V55"/>
    <mergeCell ref="A3:A5"/>
    <mergeCell ref="B3:B5"/>
    <mergeCell ref="C3:C5"/>
    <mergeCell ref="S3:S5"/>
    <mergeCell ref="T3:T5"/>
    <mergeCell ref="U3:U5"/>
    <mergeCell ref="V3:V5"/>
  </mergeCells>
  <printOptions/>
  <pageMargins left="0.7513888888888889" right="0.7513888888888889" top="1" bottom="1" header="0.5" footer="0.5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可爱天王***</cp:lastModifiedBy>
  <cp:lastPrinted>2002-01-11T01:22:47Z</cp:lastPrinted>
  <dcterms:created xsi:type="dcterms:W3CDTF">2014-07-01T07:06:09Z</dcterms:created>
  <dcterms:modified xsi:type="dcterms:W3CDTF">2020-10-29T12:12:23Z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2052-11.1.0.10072</vt:lpwstr>
  </property>
</Properties>
</file>