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3"/>
  </bookViews>
  <sheets>
    <sheet name="收入表" sheetId="1" r:id="rId1"/>
    <sheet name="支出表" sheetId="2" r:id="rId2"/>
    <sheet name="社保基金" sheetId="3" r:id="rId3"/>
    <sheet name="三公经费" sheetId="4" r:id="rId4"/>
  </sheets>
  <definedNames>
    <definedName name="_xlnm.Print_Titles" localSheetId="0">'收入表'!$1:$5</definedName>
    <definedName name="_xlnm.Print_Titles" localSheetId="1">'支出表'!$1:$5</definedName>
  </definedNames>
  <calcPr fullCalcOnLoad="1"/>
</workbook>
</file>

<file path=xl/sharedStrings.xml><?xml version="1.0" encoding="utf-8"?>
<sst xmlns="http://schemas.openxmlformats.org/spreadsheetml/2006/main" count="137" uniqueCount="119">
  <si>
    <t>附表1：</t>
  </si>
  <si>
    <r>
      <rPr>
        <b/>
        <sz val="18"/>
        <color indexed="8"/>
        <rFont val="方正小标宋简体"/>
        <family val="0"/>
      </rPr>
      <t>彭阳</t>
    </r>
    <r>
      <rPr>
        <sz val="18"/>
        <color indexed="8"/>
        <rFont val="方正小标宋简体"/>
        <family val="0"/>
      </rPr>
      <t>县2019年上半年财政收入完成情况表</t>
    </r>
  </si>
  <si>
    <t xml:space="preserve">    单位：万元</t>
  </si>
  <si>
    <r>
      <t>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科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目</t>
    </r>
  </si>
  <si>
    <t>年初预算数</t>
  </si>
  <si>
    <t>累计完成数</t>
  </si>
  <si>
    <t>备注</t>
  </si>
  <si>
    <t>金额</t>
  </si>
  <si>
    <t>去年同期数</t>
  </si>
  <si>
    <t>比去年同期增减%</t>
  </si>
  <si>
    <t>为年初预算数%</t>
  </si>
  <si>
    <t>一般公共财政预算收入合计</t>
  </si>
  <si>
    <t xml:space="preserve">  税收收入小计</t>
  </si>
  <si>
    <t xml:space="preserve">    增值税（含改征增值税）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</si>
  <si>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</si>
  <si>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</si>
  <si>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</si>
  <si>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</si>
  <si>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</si>
  <si>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</si>
  <si>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</si>
  <si>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</si>
  <si>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</si>
  <si>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</si>
  <si>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</si>
  <si>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</si>
  <si>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</si>
  <si>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</si>
  <si>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</si>
  <si>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</si>
  <si>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</si>
  <si>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</si>
  <si>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</si>
  <si>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 政府住房基金收入</t>
  </si>
  <si>
    <t xml:space="preserve">    其他收入</t>
  </si>
  <si>
    <t>政府性基金收入合计</t>
  </si>
  <si>
    <t xml:space="preserve">   新型墙体材料专项基金收入</t>
  </si>
  <si>
    <t xml:space="preserve">   国有土地收益基金收入</t>
  </si>
  <si>
    <t xml:space="preserve">   农业土地开发资金收入</t>
  </si>
  <si>
    <t xml:space="preserve">   国有土地使用权出让收入</t>
  </si>
  <si>
    <t xml:space="preserve">   大中型水库移民后期扶持基金收入</t>
  </si>
  <si>
    <t xml:space="preserve">   新增建设用地土地有偿使用收入</t>
  </si>
  <si>
    <t xml:space="preserve">   地方教育附加收入</t>
  </si>
  <si>
    <t xml:space="preserve">   地方水利建设基金收入</t>
  </si>
  <si>
    <t xml:space="preserve">   水土保持补偿费收入</t>
  </si>
  <si>
    <t xml:space="preserve">   污水处理费收入</t>
  </si>
  <si>
    <t xml:space="preserve">   彩票发行机构和彩票销售机构的业务费</t>
  </si>
  <si>
    <t xml:space="preserve">    收  入  总  计       </t>
  </si>
  <si>
    <t>附表2：</t>
  </si>
  <si>
    <r>
      <rPr>
        <b/>
        <sz val="18"/>
        <color indexed="8"/>
        <rFont val="方正小标宋简体"/>
        <family val="0"/>
      </rPr>
      <t>彭阳</t>
    </r>
    <r>
      <rPr>
        <sz val="18"/>
        <color indexed="8"/>
        <rFont val="方正小标宋简体"/>
        <family val="0"/>
      </rPr>
      <t>县2019年上半年财政支出完成情况表</t>
    </r>
  </si>
  <si>
    <t>预  算  科  目</t>
  </si>
  <si>
    <t>变动预算数</t>
  </si>
  <si>
    <t>为变动预算数%</t>
  </si>
  <si>
    <t>一般公共财政预算支出合计</t>
  </si>
  <si>
    <t xml:space="preserve">       一般公共服务支出</t>
  </si>
  <si>
    <t xml:space="preserve">       国防支出</t>
  </si>
  <si>
    <t xml:space="preserve">       公共安全支出</t>
  </si>
  <si>
    <t xml:space="preserve">       教育支出</t>
  </si>
  <si>
    <t xml:space="preserve">       科学技术支出</t>
  </si>
  <si>
    <t xml:space="preserve">       文化体育与传媒支出</t>
  </si>
  <si>
    <t xml:space="preserve">       社会保障和就业支出</t>
  </si>
  <si>
    <t xml:space="preserve">       医疗卫生与计划生育支出</t>
  </si>
  <si>
    <t xml:space="preserve">       节能环保支出</t>
  </si>
  <si>
    <t xml:space="preserve">       城乡社区支出</t>
  </si>
  <si>
    <t xml:space="preserve">       农林水支出</t>
  </si>
  <si>
    <t xml:space="preserve">       交通运输支出</t>
  </si>
  <si>
    <t xml:space="preserve">      资源勘探电力信息等支出</t>
  </si>
  <si>
    <t xml:space="preserve">      商业服务业等支出</t>
  </si>
  <si>
    <t xml:space="preserve">      金融支出</t>
  </si>
  <si>
    <t xml:space="preserve">      国土海洋气象等支出</t>
  </si>
  <si>
    <t xml:space="preserve">      住房保障支出</t>
  </si>
  <si>
    <t xml:space="preserve">      粮油物资储备支出</t>
  </si>
  <si>
    <t xml:space="preserve">      灾害防治及应急管理支出</t>
  </si>
  <si>
    <t xml:space="preserve">      其他支出</t>
  </si>
  <si>
    <t xml:space="preserve">      债务付息支出</t>
  </si>
  <si>
    <t xml:space="preserve">       其中：八项支出</t>
  </si>
  <si>
    <t>政府性基金支出合计</t>
  </si>
  <si>
    <r>
      <t xml:space="preserve">    </t>
    </r>
    <r>
      <rPr>
        <sz val="10"/>
        <rFont val="宋体"/>
        <family val="0"/>
      </rPr>
      <t>文化旅游体育与传媒支出</t>
    </r>
  </si>
  <si>
    <t>社会保障和就业支出</t>
  </si>
  <si>
    <t>大中型水库移民后期扶持基金支出</t>
  </si>
  <si>
    <t>城乡社区支出</t>
  </si>
  <si>
    <t>国有土地使用权出让金安排的支出</t>
  </si>
  <si>
    <t>农业土地开发资金收入安排的支出</t>
  </si>
  <si>
    <t>城市基础设施配套费安排的支出</t>
  </si>
  <si>
    <t>污水处理费收入安排的支出</t>
  </si>
  <si>
    <t>商业服务业等支出</t>
  </si>
  <si>
    <t>其他支出</t>
  </si>
  <si>
    <t>其他政府基金及对应专项债务收入安排的支出</t>
  </si>
  <si>
    <t>彩票发行销售机构业务费安排的支出</t>
  </si>
  <si>
    <t>彩票公益金及对应专项债务收入安排的支出</t>
  </si>
  <si>
    <t>债务付息支出</t>
  </si>
  <si>
    <t xml:space="preserve">      支  出  总  计       </t>
  </si>
  <si>
    <t>附表3</t>
  </si>
  <si>
    <t>彭阳县2019年上半年社保基金收支完成情况表</t>
  </si>
  <si>
    <t>单位：万元</t>
  </si>
  <si>
    <t>预算科目</t>
  </si>
  <si>
    <t>收    入</t>
  </si>
  <si>
    <t>支    出</t>
  </si>
  <si>
    <t>2019年预算数</t>
  </si>
  <si>
    <t>比上年同期增减(%)</t>
  </si>
  <si>
    <t>为年初预算数(%)</t>
  </si>
  <si>
    <t>合    计</t>
  </si>
  <si>
    <t>企业职工基本养老保险</t>
  </si>
  <si>
    <t>城乡居民养老保险</t>
  </si>
  <si>
    <t>机关事业单位养老保险</t>
  </si>
  <si>
    <t>工伤保险</t>
  </si>
  <si>
    <t>失业保险</t>
  </si>
  <si>
    <t>附表4</t>
  </si>
  <si>
    <t>彭阳县2019年1-6月“三公”经费支出情况统计表</t>
  </si>
  <si>
    <t>科目名称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</si>
  <si>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年1-6月份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</si>
  <si>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年1-6月份</t>
    </r>
  </si>
  <si>
    <t>增加变化</t>
  </si>
  <si>
    <t>增减比例</t>
  </si>
  <si>
    <t>合计</t>
  </si>
  <si>
    <t>因公出国（境）费</t>
  </si>
  <si>
    <t>公务接待费</t>
  </si>
  <si>
    <t>公务用车购置费</t>
  </si>
  <si>
    <t>公务车辆运行维护费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</si>
</sst>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\-#,##0_ ;_ * &quot;-&quot;??_ ;_ @_ "/>
  </numFmts>
  <fonts count="60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sz val="14"/>
      <name val="Arial"/>
      <family val="2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81" applyNumberFormat="1" applyFont="1" applyFill="1" applyAlignment="1">
      <alignment horizontal="center" vertical="center"/>
      <protection/>
    </xf>
    <xf numFmtId="0" fontId="3" fillId="0" borderId="0" xfId="81" applyNumberFormat="1" applyBorder="1" applyAlignment="1">
      <alignment horizontal="center" vertical="center"/>
      <protection/>
    </xf>
    <xf numFmtId="176" fontId="3" fillId="0" borderId="0" xfId="81" applyNumberFormat="1" applyBorder="1" applyAlignment="1">
      <alignment horizontal="center" vertical="center"/>
      <protection/>
    </xf>
    <xf numFmtId="176" fontId="0" fillId="0" borderId="10" xfId="81" applyNumberFormat="1" applyFont="1" applyBorder="1" applyAlignment="1">
      <alignment horizontal="center" vertical="center"/>
      <protection/>
    </xf>
    <xf numFmtId="0" fontId="0" fillId="0" borderId="11" xfId="81" applyNumberFormat="1" applyFont="1" applyBorder="1" applyAlignment="1">
      <alignment horizontal="center" vertical="center" wrapText="1"/>
      <protection/>
    </xf>
    <xf numFmtId="176" fontId="0" fillId="0" borderId="11" xfId="81" applyNumberFormat="1" applyFont="1" applyBorder="1" applyAlignment="1">
      <alignment horizontal="center" vertical="center" wrapText="1"/>
      <protection/>
    </xf>
    <xf numFmtId="176" fontId="53" fillId="0" borderId="11" xfId="75" applyNumberFormat="1" applyFont="1" applyFill="1" applyBorder="1" applyAlignment="1">
      <alignment horizontal="center" vertical="center" wrapText="1"/>
      <protection/>
    </xf>
    <xf numFmtId="0" fontId="4" fillId="0" borderId="11" xfId="81" applyNumberFormat="1" applyFont="1" applyBorder="1" applyAlignment="1">
      <alignment horizontal="center" vertical="center"/>
      <protection/>
    </xf>
    <xf numFmtId="176" fontId="4" fillId="0" borderId="11" xfId="81" applyNumberFormat="1" applyFont="1" applyBorder="1" applyAlignment="1">
      <alignment horizontal="center" vertical="center"/>
      <protection/>
    </xf>
    <xf numFmtId="0" fontId="54" fillId="0" borderId="0" xfId="75" applyFont="1" applyAlignment="1">
      <alignment horizontal="center" vertical="center"/>
      <protection/>
    </xf>
    <xf numFmtId="0" fontId="36" fillId="0" borderId="0" xfId="75">
      <alignment vertical="center"/>
      <protection/>
    </xf>
    <xf numFmtId="0" fontId="55" fillId="0" borderId="11" xfId="75" applyFont="1" applyBorder="1" applyAlignment="1">
      <alignment horizontal="center" vertical="center" wrapText="1"/>
      <protection/>
    </xf>
    <xf numFmtId="0" fontId="55" fillId="0" borderId="11" xfId="75" applyFont="1" applyBorder="1" applyAlignment="1">
      <alignment horizontal="center" vertical="center"/>
      <protection/>
    </xf>
    <xf numFmtId="4" fontId="55" fillId="0" borderId="11" xfId="75" applyNumberFormat="1" applyFont="1" applyBorder="1" applyAlignment="1">
      <alignment horizontal="center" vertical="center" wrapText="1"/>
      <protection/>
    </xf>
    <xf numFmtId="176" fontId="55" fillId="0" borderId="11" xfId="75" applyNumberFormat="1" applyFont="1" applyBorder="1" applyAlignment="1">
      <alignment horizontal="center" vertical="center" wrapText="1"/>
      <protection/>
    </xf>
    <xf numFmtId="0" fontId="36" fillId="0" borderId="0" xfId="75" applyBorder="1" applyAlignment="1">
      <alignment horizontal="center" vertical="center" wrapText="1"/>
      <protection/>
    </xf>
    <xf numFmtId="4" fontId="36" fillId="0" borderId="0" xfId="75" applyNumberFormat="1" applyBorder="1" applyAlignment="1">
      <alignment horizontal="center" vertical="center" wrapText="1"/>
      <protection/>
    </xf>
    <xf numFmtId="10" fontId="36" fillId="0" borderId="0" xfId="75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6" fillId="0" borderId="10" xfId="75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5" fillId="33" borderId="0" xfId="94" applyNumberFormat="1" applyFont="1" applyFill="1" applyAlignment="1" applyProtection="1">
      <alignment horizontal="center" vertical="center"/>
      <protection locked="0"/>
    </xf>
    <xf numFmtId="1" fontId="8" fillId="0" borderId="0" xfId="94" applyNumberFormat="1" applyFont="1" applyAlignment="1" applyProtection="1">
      <alignment vertical="center"/>
      <protection locked="0"/>
    </xf>
    <xf numFmtId="1" fontId="1" fillId="0" borderId="0" xfId="94" applyNumberFormat="1" applyFont="1" applyBorder="1" applyAlignment="1" applyProtection="1">
      <alignment horizontal="center" vertical="center"/>
      <protection locked="0"/>
    </xf>
    <xf numFmtId="1" fontId="56" fillId="0" borderId="11" xfId="94" applyNumberFormat="1" applyFont="1" applyBorder="1" applyAlignment="1" applyProtection="1">
      <alignment horizontal="center" vertical="center" wrapText="1"/>
      <protection locked="0"/>
    </xf>
    <xf numFmtId="0" fontId="56" fillId="0" borderId="11" xfId="94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horizontal="center" vertical="center"/>
    </xf>
    <xf numFmtId="2" fontId="56" fillId="0" borderId="11" xfId="94" applyNumberFormat="1" applyFont="1" applyBorder="1" applyAlignment="1" applyProtection="1">
      <alignment horizontal="center" vertical="center" wrapText="1"/>
      <protection locked="0"/>
    </xf>
    <xf numFmtId="0" fontId="58" fillId="33" borderId="11" xfId="0" applyNumberFormat="1" applyFont="1" applyFill="1" applyBorder="1" applyAlignment="1" applyProtection="1">
      <alignment horizontal="left" vertical="center"/>
      <protection/>
    </xf>
    <xf numFmtId="177" fontId="58" fillId="33" borderId="11" xfId="22" applyNumberFormat="1" applyFont="1" applyFill="1" applyBorder="1" applyAlignment="1">
      <alignment vertical="center"/>
    </xf>
    <xf numFmtId="177" fontId="58" fillId="0" borderId="11" xfId="22" applyNumberFormat="1" applyFont="1" applyBorder="1" applyAlignment="1">
      <alignment vertical="center"/>
    </xf>
    <xf numFmtId="43" fontId="58" fillId="0" borderId="11" xfId="22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33" borderId="11" xfId="87" applyNumberFormat="1" applyFont="1" applyFill="1" applyBorder="1" applyAlignment="1" applyProtection="1">
      <alignment horizontal="left" vertical="center"/>
      <protection locked="0"/>
    </xf>
    <xf numFmtId="3" fontId="57" fillId="33" borderId="11" xfId="40" applyNumberFormat="1" applyFont="1" applyFill="1" applyBorder="1" applyAlignment="1" applyProtection="1">
      <alignment vertical="center"/>
      <protection/>
    </xf>
    <xf numFmtId="177" fontId="57" fillId="0" borderId="11" xfId="97" applyNumberFormat="1" applyFont="1" applyBorder="1" applyAlignment="1">
      <alignment vertical="center"/>
    </xf>
    <xf numFmtId="43" fontId="57" fillId="0" borderId="11" xfId="22" applyFont="1" applyBorder="1" applyAlignment="1">
      <alignment vertical="center"/>
    </xf>
    <xf numFmtId="0" fontId="57" fillId="33" borderId="11" xfId="87" applyNumberFormat="1" applyFont="1" applyFill="1" applyBorder="1" applyAlignment="1" applyProtection="1">
      <alignment horizontal="left" vertical="center" wrapText="1"/>
      <protection locked="0"/>
    </xf>
    <xf numFmtId="0" fontId="57" fillId="33" borderId="11" xfId="0" applyNumberFormat="1" applyFont="1" applyFill="1" applyBorder="1" applyAlignment="1" applyProtection="1">
      <alignment horizontal="left" vertical="center"/>
      <protection/>
    </xf>
    <xf numFmtId="177" fontId="57" fillId="33" borderId="11" xfId="99" applyNumberFormat="1" applyFont="1" applyFill="1" applyBorder="1" applyAlignment="1" applyProtection="1">
      <alignment vertical="center"/>
      <protection/>
    </xf>
    <xf numFmtId="3" fontId="57" fillId="33" borderId="11" xfId="91" applyNumberFormat="1" applyFont="1" applyFill="1" applyBorder="1" applyAlignment="1" applyProtection="1">
      <alignment vertical="center"/>
      <protection/>
    </xf>
    <xf numFmtId="0" fontId="57" fillId="0" borderId="11" xfId="93" applyFont="1" applyBorder="1" applyAlignment="1">
      <alignment horizontal="left" vertical="center"/>
      <protection/>
    </xf>
    <xf numFmtId="177" fontId="57" fillId="33" borderId="11" xfId="98" applyNumberFormat="1" applyFont="1" applyFill="1" applyBorder="1" applyAlignment="1" applyProtection="1">
      <alignment horizontal="right" vertical="center"/>
      <protection/>
    </xf>
    <xf numFmtId="0" fontId="57" fillId="0" borderId="11" xfId="89" applyFont="1" applyBorder="1" applyAlignment="1">
      <alignment horizontal="center" vertical="center"/>
      <protection/>
    </xf>
    <xf numFmtId="177" fontId="57" fillId="0" borderId="11" xfId="22" applyNumberFormat="1" applyFont="1" applyBorder="1" applyAlignment="1">
      <alignment vertical="center"/>
    </xf>
    <xf numFmtId="43" fontId="57" fillId="0" borderId="11" xfId="22" applyNumberFormat="1" applyFont="1" applyBorder="1" applyAlignment="1">
      <alignment horizontal="left" vertical="center" indent="1" shrinkToFit="1"/>
    </xf>
    <xf numFmtId="43" fontId="57" fillId="0" borderId="11" xfId="22" applyNumberFormat="1" applyFont="1" applyBorder="1" applyAlignment="1">
      <alignment horizontal="left" vertical="center" indent="2" shrinkToFit="1"/>
    </xf>
    <xf numFmtId="43" fontId="58" fillId="0" borderId="11" xfId="22" applyFont="1" applyBorder="1" applyAlignment="1">
      <alignment horizontal="center" vertical="center"/>
    </xf>
    <xf numFmtId="1" fontId="8" fillId="0" borderId="10" xfId="94" applyNumberFormat="1" applyFont="1" applyBorder="1" applyAlignment="1" applyProtection="1">
      <alignment horizontal="center" vertical="center"/>
      <protection locked="0"/>
    </xf>
    <xf numFmtId="1" fontId="8" fillId="0" borderId="10" xfId="94" applyNumberFormat="1" applyFont="1" applyBorder="1" applyAlignment="1" applyProtection="1">
      <alignment vertical="center"/>
      <protection locked="0"/>
    </xf>
    <xf numFmtId="1" fontId="1" fillId="0" borderId="10" xfId="94" applyNumberFormat="1" applyFont="1" applyBorder="1" applyAlignment="1" applyProtection="1">
      <alignment horizontal="center" vertical="center"/>
      <protection locked="0"/>
    </xf>
    <xf numFmtId="1" fontId="7" fillId="0" borderId="12" xfId="94" applyNumberFormat="1" applyFont="1" applyBorder="1" applyAlignment="1" applyProtection="1">
      <alignment horizontal="center" vertical="center" wrapText="1"/>
      <protection locked="0"/>
    </xf>
    <xf numFmtId="0" fontId="7" fillId="0" borderId="13" xfId="94" applyFont="1" applyBorder="1" applyAlignment="1" applyProtection="1">
      <alignment horizontal="center" vertical="center"/>
      <protection locked="0"/>
    </xf>
    <xf numFmtId="1" fontId="7" fillId="0" borderId="14" xfId="94" applyNumberFormat="1" applyFont="1" applyBorder="1" applyAlignment="1" applyProtection="1">
      <alignment horizontal="center" vertical="center" wrapText="1"/>
      <protection locked="0"/>
    </xf>
    <xf numFmtId="1" fontId="7" fillId="0" borderId="15" xfId="94" applyNumberFormat="1" applyFont="1" applyBorder="1" applyAlignment="1" applyProtection="1">
      <alignment horizontal="center" vertical="center" wrapText="1"/>
      <protection locked="0"/>
    </xf>
    <xf numFmtId="1" fontId="7" fillId="0" borderId="16" xfId="94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1" fontId="7" fillId="0" borderId="17" xfId="94" applyNumberFormat="1" applyFont="1" applyBorder="1" applyAlignment="1" applyProtection="1">
      <alignment horizontal="center" vertical="center" wrapText="1"/>
      <protection locked="0"/>
    </xf>
    <xf numFmtId="0" fontId="7" fillId="0" borderId="18" xfId="94" applyFont="1" applyBorder="1" applyAlignment="1" applyProtection="1">
      <alignment horizontal="center" vertical="center"/>
      <protection locked="0"/>
    </xf>
    <xf numFmtId="1" fontId="7" fillId="0" borderId="11" xfId="94" applyNumberFormat="1" applyFont="1" applyBorder="1" applyAlignment="1" applyProtection="1">
      <alignment horizontal="center" vertical="center" wrapText="1"/>
      <protection locked="0"/>
    </xf>
    <xf numFmtId="2" fontId="7" fillId="0" borderId="11" xfId="94" applyNumberFormat="1" applyFont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left" vertical="center"/>
      <protection/>
    </xf>
    <xf numFmtId="177" fontId="9" fillId="0" borderId="11" xfId="22" applyNumberFormat="1" applyFont="1" applyBorder="1" applyAlignment="1">
      <alignment vertical="center"/>
    </xf>
    <xf numFmtId="43" fontId="9" fillId="0" borderId="11" xfId="22" applyFont="1" applyBorder="1" applyAlignment="1">
      <alignment vertical="center"/>
    </xf>
    <xf numFmtId="0" fontId="0" fillId="0" borderId="11" xfId="0" applyBorder="1" applyAlignment="1">
      <alignment vertical="center"/>
    </xf>
    <xf numFmtId="43" fontId="1" fillId="0" borderId="11" xfId="22" applyFont="1" applyBorder="1" applyAlignment="1">
      <alignment vertical="center"/>
    </xf>
    <xf numFmtId="177" fontId="11" fillId="33" borderId="11" xfId="97" applyNumberFormat="1" applyFont="1" applyFill="1" applyBorder="1" applyAlignment="1">
      <alignment horizontal="center" vertical="center" wrapText="1"/>
    </xf>
    <xf numFmtId="177" fontId="12" fillId="0" borderId="11" xfId="97" applyNumberFormat="1" applyFont="1" applyBorder="1" applyAlignment="1">
      <alignment vertical="center"/>
    </xf>
    <xf numFmtId="0" fontId="1" fillId="0" borderId="11" xfId="88" applyFont="1" applyBorder="1" applyAlignment="1">
      <alignment vertical="center"/>
      <protection/>
    </xf>
    <xf numFmtId="0" fontId="13" fillId="0" borderId="11" xfId="90" applyFont="1" applyFill="1" applyBorder="1" applyAlignment="1">
      <alignment vertical="center"/>
      <protection/>
    </xf>
    <xf numFmtId="177" fontId="1" fillId="0" borderId="11" xfId="22" applyNumberFormat="1" applyFont="1" applyBorder="1" applyAlignment="1">
      <alignment vertical="center"/>
    </xf>
    <xf numFmtId="43" fontId="14" fillId="0" borderId="11" xfId="22" applyFont="1" applyBorder="1" applyAlignment="1">
      <alignment vertical="center"/>
    </xf>
    <xf numFmtId="177" fontId="11" fillId="0" borderId="11" xfId="97" applyNumberFormat="1" applyFont="1" applyBorder="1" applyAlignment="1">
      <alignment vertical="center"/>
    </xf>
    <xf numFmtId="43" fontId="15" fillId="0" borderId="11" xfId="22" applyFont="1" applyBorder="1" applyAlignment="1">
      <alignment horizontal="left" vertical="center"/>
    </xf>
    <xf numFmtId="3" fontId="1" fillId="0" borderId="11" xfId="92" applyNumberFormat="1" applyFont="1" applyFill="1" applyBorder="1" applyAlignment="1" applyProtection="1">
      <alignment horizontal="left" vertical="center"/>
      <protection/>
    </xf>
    <xf numFmtId="3" fontId="1" fillId="0" borderId="11" xfId="27" applyNumberFormat="1" applyFont="1" applyFill="1" applyBorder="1" applyAlignment="1" applyProtection="1">
      <alignment horizontal="left" vertical="center"/>
      <protection/>
    </xf>
    <xf numFmtId="0" fontId="59" fillId="0" borderId="14" xfId="79" applyFont="1" applyBorder="1" applyAlignment="1">
      <alignment horizontal="left" vertical="center"/>
      <protection/>
    </xf>
    <xf numFmtId="49" fontId="59" fillId="0" borderId="14" xfId="79" applyNumberFormat="1" applyFont="1" applyBorder="1" applyAlignment="1">
      <alignment horizontal="left" vertical="center"/>
      <protection/>
    </xf>
    <xf numFmtId="49" fontId="57" fillId="0" borderId="14" xfId="79" applyNumberFormat="1" applyFont="1" applyBorder="1" applyAlignment="1">
      <alignment vertical="center"/>
      <protection/>
    </xf>
    <xf numFmtId="43" fontId="9" fillId="0" borderId="11" xfId="22" applyFont="1" applyBorder="1" applyAlignment="1">
      <alignment vertical="center" wrapText="1"/>
    </xf>
    <xf numFmtId="177" fontId="9" fillId="0" borderId="16" xfId="22" applyNumberFormat="1" applyFont="1" applyBorder="1" applyAlignment="1">
      <alignment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百分比 2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常规_Sheet1_4 2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18" xfId="77"/>
    <cellStyle name="常规 19" xfId="78"/>
    <cellStyle name="常规 2" xfId="79"/>
    <cellStyle name="常规 3" xfId="80"/>
    <cellStyle name="常规 4" xfId="81"/>
    <cellStyle name="常规 4 2" xfId="82"/>
    <cellStyle name="常规 5" xfId="83"/>
    <cellStyle name="常规 7" xfId="84"/>
    <cellStyle name="常规 8" xfId="85"/>
    <cellStyle name="常规 9" xfId="86"/>
    <cellStyle name="常规_Sheet1" xfId="87"/>
    <cellStyle name="常规_Sheet1_12" xfId="88"/>
    <cellStyle name="常规_Sheet1_13" xfId="89"/>
    <cellStyle name="常规_Sheet1_2" xfId="90"/>
    <cellStyle name="常规_Sheet1_5 2" xfId="91"/>
    <cellStyle name="常规_Sheet1_6" xfId="92"/>
    <cellStyle name="常规_Sheet1_8" xfId="93"/>
    <cellStyle name="常规_收支分析表" xfId="94"/>
    <cellStyle name="千位分隔 2" xfId="95"/>
    <cellStyle name="千位分隔 2 2" xfId="96"/>
    <cellStyle name="千位分隔 3" xfId="97"/>
    <cellStyle name="千位分隔_2013年公共财政预算" xfId="98"/>
    <cellStyle name="千位分隔_2013年公共财政预算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pane xSplit="2" ySplit="5" topLeftCell="C6" activePane="bottomRight" state="frozen"/>
      <selection pane="bottomRight" activeCell="F11" sqref="F10:F11"/>
    </sheetView>
  </sheetViews>
  <sheetFormatPr defaultColWidth="9.00390625" defaultRowHeight="14.25"/>
  <cols>
    <col min="1" max="1" width="26.375" style="22" customWidth="1"/>
    <col min="2" max="7" width="15.125" style="22" customWidth="1"/>
    <col min="8" max="16384" width="9.00390625" style="22" customWidth="1"/>
  </cols>
  <sheetData>
    <row r="1" ht="14.25">
      <c r="A1" s="23" t="s">
        <v>0</v>
      </c>
    </row>
    <row r="2" spans="1:7" ht="27" customHeight="1">
      <c r="A2" s="24" t="s">
        <v>1</v>
      </c>
      <c r="B2" s="24"/>
      <c r="C2" s="24"/>
      <c r="D2" s="24"/>
      <c r="E2" s="24"/>
      <c r="F2" s="24"/>
      <c r="G2" s="24"/>
    </row>
    <row r="3" spans="1:7" ht="18.75">
      <c r="A3" s="25"/>
      <c r="B3" s="51"/>
      <c r="C3" s="51"/>
      <c r="D3" s="51"/>
      <c r="E3" s="52"/>
      <c r="F3" s="53" t="s">
        <v>2</v>
      </c>
      <c r="G3" s="53"/>
    </row>
    <row r="4" spans="1:7" ht="20.25" customHeight="1">
      <c r="A4" s="54" t="s">
        <v>3</v>
      </c>
      <c r="B4" s="55" t="s">
        <v>4</v>
      </c>
      <c r="C4" s="56" t="s">
        <v>5</v>
      </c>
      <c r="D4" s="57"/>
      <c r="E4" s="57"/>
      <c r="F4" s="58"/>
      <c r="G4" s="59" t="s">
        <v>6</v>
      </c>
    </row>
    <row r="5" spans="1:7" ht="27" customHeight="1">
      <c r="A5" s="60"/>
      <c r="B5" s="61"/>
      <c r="C5" s="62" t="s">
        <v>7</v>
      </c>
      <c r="D5" s="62" t="s">
        <v>8</v>
      </c>
      <c r="E5" s="63" t="s">
        <v>9</v>
      </c>
      <c r="F5" s="63" t="s">
        <v>10</v>
      </c>
      <c r="G5" s="59"/>
    </row>
    <row r="6" spans="1:7" ht="18" customHeight="1">
      <c r="A6" s="64" t="s">
        <v>11</v>
      </c>
      <c r="B6" s="65">
        <f>SUM(B7,B23,)</f>
        <v>28000</v>
      </c>
      <c r="C6" s="65">
        <f>SUM(C7,C23,)</f>
        <v>18523</v>
      </c>
      <c r="D6" s="65">
        <f>SUM(D7,D23,)</f>
        <v>14026</v>
      </c>
      <c r="E6" s="66">
        <f aca="true" t="shared" si="0" ref="E6:E20">(C6-D6)/D6*100</f>
        <v>32.0618850705832</v>
      </c>
      <c r="F6" s="66">
        <f aca="true" t="shared" si="1" ref="F6:F21">SUM(C6/B6*100)</f>
        <v>66.15357142857144</v>
      </c>
      <c r="G6" s="67"/>
    </row>
    <row r="7" spans="1:7" ht="18" customHeight="1">
      <c r="A7" s="66" t="s">
        <v>12</v>
      </c>
      <c r="B7" s="65">
        <f>SUM(B8:B22)</f>
        <v>20900</v>
      </c>
      <c r="C7" s="65">
        <f>SUM(C8:C22)</f>
        <v>9791</v>
      </c>
      <c r="D7" s="65">
        <f>SUM(D8:D22)</f>
        <v>10087</v>
      </c>
      <c r="E7" s="66">
        <f t="shared" si="0"/>
        <v>-2.934470110042629</v>
      </c>
      <c r="F7" s="66">
        <f t="shared" si="1"/>
        <v>46.846889952153106</v>
      </c>
      <c r="G7" s="67"/>
    </row>
    <row r="8" spans="1:7" ht="18" customHeight="1">
      <c r="A8" s="68" t="s">
        <v>13</v>
      </c>
      <c r="B8" s="69">
        <v>11854</v>
      </c>
      <c r="C8" s="70">
        <v>5465</v>
      </c>
      <c r="D8" s="71">
        <v>5414</v>
      </c>
      <c r="E8" s="68">
        <f t="shared" si="0"/>
        <v>0.9420022164758035</v>
      </c>
      <c r="F8" s="68">
        <f t="shared" si="1"/>
        <v>46.102581407119956</v>
      </c>
      <c r="G8" s="67"/>
    </row>
    <row r="9" spans="1:7" ht="18" customHeight="1">
      <c r="A9" s="68" t="s">
        <v>14</v>
      </c>
      <c r="B9" s="69"/>
      <c r="C9" s="70"/>
      <c r="D9" s="71"/>
      <c r="E9" s="68"/>
      <c r="F9" s="68"/>
      <c r="G9" s="67"/>
    </row>
    <row r="10" spans="1:7" ht="18" customHeight="1">
      <c r="A10" s="68" t="s">
        <v>15</v>
      </c>
      <c r="B10" s="69">
        <v>3026</v>
      </c>
      <c r="C10" s="70">
        <v>1374</v>
      </c>
      <c r="D10" s="70">
        <v>1592</v>
      </c>
      <c r="E10" s="68">
        <f t="shared" si="0"/>
        <v>-13.693467336683419</v>
      </c>
      <c r="F10" s="68">
        <f t="shared" si="1"/>
        <v>45.40647719762062</v>
      </c>
      <c r="G10" s="67"/>
    </row>
    <row r="11" spans="1:7" ht="18" customHeight="1">
      <c r="A11" s="68" t="s">
        <v>16</v>
      </c>
      <c r="B11" s="69">
        <v>565</v>
      </c>
      <c r="C11" s="70">
        <v>166</v>
      </c>
      <c r="D11" s="70">
        <v>301</v>
      </c>
      <c r="E11" s="68">
        <f t="shared" si="0"/>
        <v>-44.85049833887043</v>
      </c>
      <c r="F11" s="68">
        <f t="shared" si="1"/>
        <v>29.38053097345133</v>
      </c>
      <c r="G11" s="67"/>
    </row>
    <row r="12" spans="1:7" ht="18" customHeight="1">
      <c r="A12" s="68" t="s">
        <v>17</v>
      </c>
      <c r="B12" s="69">
        <v>1933</v>
      </c>
      <c r="C12" s="70">
        <v>864</v>
      </c>
      <c r="D12" s="70">
        <v>881</v>
      </c>
      <c r="E12" s="68">
        <f t="shared" si="0"/>
        <v>-1.9296254256526675</v>
      </c>
      <c r="F12" s="68">
        <f t="shared" si="1"/>
        <v>44.69736161407139</v>
      </c>
      <c r="G12" s="67"/>
    </row>
    <row r="13" spans="1:7" ht="18" customHeight="1">
      <c r="A13" s="68" t="s">
        <v>18</v>
      </c>
      <c r="B13" s="69">
        <v>277</v>
      </c>
      <c r="C13" s="70">
        <v>132</v>
      </c>
      <c r="D13" s="70">
        <v>134</v>
      </c>
      <c r="E13" s="68">
        <f t="shared" si="0"/>
        <v>-1.4925373134328357</v>
      </c>
      <c r="F13" s="68">
        <f t="shared" si="1"/>
        <v>47.65342960288809</v>
      </c>
      <c r="G13" s="67"/>
    </row>
    <row r="14" spans="1:7" ht="18" customHeight="1">
      <c r="A14" s="68" t="s">
        <v>19</v>
      </c>
      <c r="B14" s="69">
        <v>325</v>
      </c>
      <c r="C14" s="70">
        <v>148</v>
      </c>
      <c r="D14" s="70">
        <v>167</v>
      </c>
      <c r="E14" s="68">
        <f t="shared" si="0"/>
        <v>-11.377245508982035</v>
      </c>
      <c r="F14" s="68">
        <f t="shared" si="1"/>
        <v>45.53846153846154</v>
      </c>
      <c r="G14" s="67"/>
    </row>
    <row r="15" spans="1:7" ht="18" customHeight="1">
      <c r="A15" s="68" t="s">
        <v>20</v>
      </c>
      <c r="B15" s="69">
        <v>327</v>
      </c>
      <c r="C15" s="70">
        <v>124</v>
      </c>
      <c r="D15" s="70">
        <v>181</v>
      </c>
      <c r="E15" s="68">
        <f t="shared" si="0"/>
        <v>-31.491712707182316</v>
      </c>
      <c r="F15" s="68">
        <f t="shared" si="1"/>
        <v>37.920489296636084</v>
      </c>
      <c r="G15" s="67"/>
    </row>
    <row r="16" spans="1:7" ht="18" customHeight="1">
      <c r="A16" s="68" t="s">
        <v>21</v>
      </c>
      <c r="B16" s="69">
        <v>543</v>
      </c>
      <c r="C16" s="70">
        <v>212</v>
      </c>
      <c r="D16" s="70">
        <v>230</v>
      </c>
      <c r="E16" s="68">
        <f t="shared" si="0"/>
        <v>-7.82608695652174</v>
      </c>
      <c r="F16" s="68">
        <f t="shared" si="1"/>
        <v>39.042357274401475</v>
      </c>
      <c r="G16" s="67"/>
    </row>
    <row r="17" spans="1:7" ht="18" customHeight="1">
      <c r="A17" s="68" t="s">
        <v>22</v>
      </c>
      <c r="B17" s="69">
        <v>512</v>
      </c>
      <c r="C17" s="70">
        <v>310</v>
      </c>
      <c r="D17" s="70">
        <v>271</v>
      </c>
      <c r="E17" s="68">
        <f t="shared" si="0"/>
        <v>14.391143911439114</v>
      </c>
      <c r="F17" s="68">
        <f t="shared" si="1"/>
        <v>60.546875</v>
      </c>
      <c r="G17" s="67"/>
    </row>
    <row r="18" spans="1:7" ht="18" customHeight="1">
      <c r="A18" s="68" t="s">
        <v>23</v>
      </c>
      <c r="B18" s="69">
        <v>322</v>
      </c>
      <c r="C18" s="70">
        <v>74</v>
      </c>
      <c r="D18" s="70">
        <v>241</v>
      </c>
      <c r="E18" s="68">
        <f t="shared" si="0"/>
        <v>-69.29460580912863</v>
      </c>
      <c r="F18" s="68">
        <f t="shared" si="1"/>
        <v>22.981366459627328</v>
      </c>
      <c r="G18" s="67"/>
    </row>
    <row r="19" spans="1:7" ht="18" customHeight="1">
      <c r="A19" s="68" t="s">
        <v>24</v>
      </c>
      <c r="B19" s="69">
        <v>776</v>
      </c>
      <c r="C19" s="70">
        <v>827</v>
      </c>
      <c r="D19" s="70">
        <v>418</v>
      </c>
      <c r="E19" s="68">
        <f t="shared" si="0"/>
        <v>97.84688995215312</v>
      </c>
      <c r="F19" s="68">
        <f t="shared" si="1"/>
        <v>106.5721649484536</v>
      </c>
      <c r="G19" s="67"/>
    </row>
    <row r="20" spans="1:7" ht="18" customHeight="1">
      <c r="A20" s="68" t="s">
        <v>25</v>
      </c>
      <c r="B20" s="69">
        <v>247</v>
      </c>
      <c r="C20" s="70"/>
      <c r="D20" s="70">
        <v>152</v>
      </c>
      <c r="E20" s="68">
        <f t="shared" si="0"/>
        <v>-100</v>
      </c>
      <c r="F20" s="68">
        <f t="shared" si="1"/>
        <v>0</v>
      </c>
      <c r="G20" s="67"/>
    </row>
    <row r="21" spans="1:7" ht="18" customHeight="1">
      <c r="A21" s="68" t="s">
        <v>26</v>
      </c>
      <c r="B21" s="69">
        <v>193</v>
      </c>
      <c r="C21" s="70">
        <v>81</v>
      </c>
      <c r="D21" s="70">
        <v>105</v>
      </c>
      <c r="E21" s="68"/>
      <c r="F21" s="68">
        <f t="shared" si="1"/>
        <v>41.968911917098445</v>
      </c>
      <c r="G21" s="67"/>
    </row>
    <row r="22" spans="1:7" ht="18" customHeight="1">
      <c r="A22" s="68" t="s">
        <v>27</v>
      </c>
      <c r="B22" s="72"/>
      <c r="C22" s="70">
        <v>14</v>
      </c>
      <c r="D22" s="73"/>
      <c r="E22" s="68"/>
      <c r="F22" s="68"/>
      <c r="G22" s="67"/>
    </row>
    <row r="23" spans="1:7" ht="18" customHeight="1">
      <c r="A23" s="66" t="s">
        <v>28</v>
      </c>
      <c r="B23" s="65">
        <f>SUM(B24:B29)</f>
        <v>7100</v>
      </c>
      <c r="C23" s="65">
        <f>SUM(C24:C29)</f>
        <v>8732</v>
      </c>
      <c r="D23" s="65">
        <f>SUM(D24:D29)</f>
        <v>3939</v>
      </c>
      <c r="E23" s="66">
        <f aca="true" t="shared" si="2" ref="E23:E28">(C23-D23)/D23*100</f>
        <v>121.68062960142167</v>
      </c>
      <c r="F23" s="66">
        <f aca="true" t="shared" si="3" ref="F23:F28">SUM(C23/B23*100)</f>
        <v>122.98591549295774</v>
      </c>
      <c r="G23" s="67"/>
    </row>
    <row r="24" spans="1:7" ht="18" customHeight="1">
      <c r="A24" s="68" t="s">
        <v>29</v>
      </c>
      <c r="B24" s="69">
        <v>980</v>
      </c>
      <c r="C24" s="70">
        <v>581</v>
      </c>
      <c r="D24" s="70">
        <v>807</v>
      </c>
      <c r="E24" s="68">
        <f t="shared" si="2"/>
        <v>-28.004956629491947</v>
      </c>
      <c r="F24" s="68">
        <f t="shared" si="3"/>
        <v>59.285714285714285</v>
      </c>
      <c r="G24" s="67"/>
    </row>
    <row r="25" spans="1:7" ht="18" customHeight="1">
      <c r="A25" s="68" t="s">
        <v>30</v>
      </c>
      <c r="B25" s="69">
        <v>400</v>
      </c>
      <c r="C25" s="70">
        <v>393</v>
      </c>
      <c r="D25" s="70">
        <v>239</v>
      </c>
      <c r="E25" s="68">
        <f t="shared" si="2"/>
        <v>64.43514644351464</v>
      </c>
      <c r="F25" s="68">
        <f t="shared" si="3"/>
        <v>98.25</v>
      </c>
      <c r="G25" s="67"/>
    </row>
    <row r="26" spans="1:7" ht="18" customHeight="1">
      <c r="A26" s="68" t="s">
        <v>31</v>
      </c>
      <c r="B26" s="69">
        <v>450</v>
      </c>
      <c r="C26" s="70">
        <v>766</v>
      </c>
      <c r="D26" s="70">
        <v>230</v>
      </c>
      <c r="E26" s="68">
        <f t="shared" si="2"/>
        <v>233.04347826086956</v>
      </c>
      <c r="F26" s="68">
        <f t="shared" si="3"/>
        <v>170.22222222222223</v>
      </c>
      <c r="G26" s="67"/>
    </row>
    <row r="27" spans="1:7" ht="18" customHeight="1">
      <c r="A27" s="74" t="s">
        <v>32</v>
      </c>
      <c r="B27" s="75">
        <v>3560</v>
      </c>
      <c r="C27" s="70">
        <v>2895</v>
      </c>
      <c r="D27" s="70">
        <v>715</v>
      </c>
      <c r="E27" s="68">
        <f t="shared" si="2"/>
        <v>304.89510489510485</v>
      </c>
      <c r="F27" s="68">
        <f t="shared" si="3"/>
        <v>81.32022471910112</v>
      </c>
      <c r="G27" s="67"/>
    </row>
    <row r="28" spans="1:7" ht="18" customHeight="1">
      <c r="A28" s="76" t="s">
        <v>33</v>
      </c>
      <c r="B28" s="75">
        <v>1710</v>
      </c>
      <c r="C28" s="70">
        <v>4097</v>
      </c>
      <c r="D28" s="70">
        <v>1948</v>
      </c>
      <c r="E28" s="68">
        <f t="shared" si="2"/>
        <v>110.3182751540041</v>
      </c>
      <c r="F28" s="68">
        <f t="shared" si="3"/>
        <v>239.5906432748538</v>
      </c>
      <c r="G28" s="67"/>
    </row>
    <row r="29" spans="1:7" ht="18" customHeight="1">
      <c r="A29" s="68" t="s">
        <v>34</v>
      </c>
      <c r="B29" s="73"/>
      <c r="C29" s="70"/>
      <c r="D29" s="73"/>
      <c r="E29" s="68"/>
      <c r="F29" s="68"/>
      <c r="G29" s="67"/>
    </row>
    <row r="30" spans="1:7" ht="18" customHeight="1">
      <c r="A30" s="64" t="s">
        <v>35</v>
      </c>
      <c r="B30" s="65">
        <f>SUM(B31:B41)</f>
        <v>7750</v>
      </c>
      <c r="C30" s="65">
        <f>SUM(C31:C41)</f>
        <v>2500</v>
      </c>
      <c r="D30" s="65">
        <f>SUM(D31:D41)</f>
        <v>2484</v>
      </c>
      <c r="E30" s="66">
        <f>(C30-D30)/D30*100</f>
        <v>0.644122383252818</v>
      </c>
      <c r="F30" s="66">
        <f>SUM(C30/B30*100)</f>
        <v>32.25806451612903</v>
      </c>
      <c r="G30" s="67"/>
    </row>
    <row r="31" spans="1:7" ht="18" customHeight="1">
      <c r="A31" s="77" t="s">
        <v>36</v>
      </c>
      <c r="B31" s="75"/>
      <c r="C31" s="73"/>
      <c r="D31" s="73"/>
      <c r="E31" s="68"/>
      <c r="F31" s="66"/>
      <c r="G31" s="67"/>
    </row>
    <row r="32" spans="1:7" ht="18" customHeight="1">
      <c r="A32" s="78" t="s">
        <v>37</v>
      </c>
      <c r="B32" s="75"/>
      <c r="C32" s="73"/>
      <c r="D32" s="73"/>
      <c r="E32" s="68"/>
      <c r="F32" s="68"/>
      <c r="G32" s="67"/>
    </row>
    <row r="33" spans="1:7" ht="18" customHeight="1">
      <c r="A33" s="78" t="s">
        <v>38</v>
      </c>
      <c r="B33" s="75">
        <v>20</v>
      </c>
      <c r="C33" s="73"/>
      <c r="D33" s="73"/>
      <c r="E33" s="68"/>
      <c r="F33" s="68">
        <f>SUM(C33/B33*100)</f>
        <v>0</v>
      </c>
      <c r="G33" s="67"/>
    </row>
    <row r="34" spans="1:7" ht="18" customHeight="1">
      <c r="A34" s="78" t="s">
        <v>39</v>
      </c>
      <c r="B34" s="75">
        <v>7600</v>
      </c>
      <c r="C34" s="73">
        <v>2437</v>
      </c>
      <c r="D34" s="73">
        <v>2406</v>
      </c>
      <c r="E34" s="68">
        <f>(C34-D34)/D34*100</f>
        <v>1.288445552784705</v>
      </c>
      <c r="F34" s="68">
        <f>SUM(C34/B34*100)</f>
        <v>32.065789473684205</v>
      </c>
      <c r="G34" s="67"/>
    </row>
    <row r="35" spans="1:7" ht="18" customHeight="1">
      <c r="A35" s="79" t="s">
        <v>40</v>
      </c>
      <c r="B35" s="75"/>
      <c r="C35" s="73"/>
      <c r="D35" s="73"/>
      <c r="E35" s="68"/>
      <c r="F35" s="68"/>
      <c r="G35" s="67"/>
    </row>
    <row r="36" spans="1:7" ht="18" customHeight="1">
      <c r="A36" s="80" t="s">
        <v>41</v>
      </c>
      <c r="B36" s="73"/>
      <c r="C36" s="73"/>
      <c r="D36" s="73"/>
      <c r="E36" s="68"/>
      <c r="F36" s="68"/>
      <c r="G36" s="67"/>
    </row>
    <row r="37" spans="1:7" ht="18" customHeight="1">
      <c r="A37" s="81" t="s">
        <v>42</v>
      </c>
      <c r="B37" s="73"/>
      <c r="C37" s="73"/>
      <c r="D37" s="73"/>
      <c r="E37" s="68"/>
      <c r="F37" s="68"/>
      <c r="G37" s="67"/>
    </row>
    <row r="38" spans="1:7" ht="18" customHeight="1">
      <c r="A38" s="81" t="s">
        <v>43</v>
      </c>
      <c r="B38" s="73"/>
      <c r="C38" s="73"/>
      <c r="D38" s="73"/>
      <c r="E38" s="68"/>
      <c r="F38" s="68"/>
      <c r="G38" s="67"/>
    </row>
    <row r="39" spans="1:7" ht="18" customHeight="1">
      <c r="A39" s="81" t="s">
        <v>44</v>
      </c>
      <c r="B39" s="73"/>
      <c r="C39" s="73"/>
      <c r="D39" s="73"/>
      <c r="E39" s="68"/>
      <c r="F39" s="68"/>
      <c r="G39" s="67"/>
    </row>
    <row r="40" spans="1:7" ht="18" customHeight="1">
      <c r="A40" s="81" t="s">
        <v>45</v>
      </c>
      <c r="B40" s="73">
        <v>100</v>
      </c>
      <c r="C40" s="73">
        <v>63</v>
      </c>
      <c r="D40" s="73">
        <v>51</v>
      </c>
      <c r="E40" s="68">
        <f>(C40-D40)/D40*100</f>
        <v>23.52941176470588</v>
      </c>
      <c r="F40" s="68">
        <f>SUM(C40/B40*100)</f>
        <v>63</v>
      </c>
      <c r="G40" s="67"/>
    </row>
    <row r="41" spans="1:7" ht="18" customHeight="1">
      <c r="A41" s="79" t="s">
        <v>46</v>
      </c>
      <c r="B41" s="73">
        <v>30</v>
      </c>
      <c r="C41" s="73"/>
      <c r="D41" s="73">
        <v>27</v>
      </c>
      <c r="E41" s="68"/>
      <c r="F41" s="68">
        <f>SUM(C41/B41*100)</f>
        <v>0</v>
      </c>
      <c r="G41" s="67"/>
    </row>
    <row r="42" spans="1:7" ht="18" customHeight="1">
      <c r="A42" s="82" t="s">
        <v>47</v>
      </c>
      <c r="B42" s="83">
        <f>B6+B30</f>
        <v>35750</v>
      </c>
      <c r="C42" s="65">
        <f>C6+C30</f>
        <v>21023</v>
      </c>
      <c r="D42" s="83">
        <f>D6+D30</f>
        <v>16510</v>
      </c>
      <c r="E42" s="66">
        <f>(C42-D42)/D42*100</f>
        <v>27.33494851605088</v>
      </c>
      <c r="F42" s="66">
        <f>SUM(C42/B42*100)</f>
        <v>58.805594405594405</v>
      </c>
      <c r="G42" s="67"/>
    </row>
    <row r="43" spans="2:6" ht="15" customHeight="1">
      <c r="B43" s="23"/>
      <c r="C43" s="23"/>
      <c r="D43" s="23"/>
      <c r="E43" s="23"/>
      <c r="F43" s="23"/>
    </row>
    <row r="44" ht="15" customHeight="1"/>
  </sheetData>
  <sheetProtection/>
  <mergeCells count="8">
    <mergeCell ref="A2:G2"/>
    <mergeCell ref="B3:D3"/>
    <mergeCell ref="F3:G3"/>
    <mergeCell ref="C4:F4"/>
    <mergeCell ref="A4:A5"/>
    <mergeCell ref="B4:B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15" zoomScaleNormal="115" workbookViewId="0" topLeftCell="A1">
      <pane xSplit="2" ySplit="5" topLeftCell="C6" activePane="bottomRight" state="frozen"/>
      <selection pane="bottomRight" activeCell="F11" sqref="F10:F11"/>
    </sheetView>
  </sheetViews>
  <sheetFormatPr defaultColWidth="9.00390625" defaultRowHeight="14.25"/>
  <cols>
    <col min="1" max="1" width="27.625" style="22" customWidth="1"/>
    <col min="2" max="7" width="15.25390625" style="22" customWidth="1"/>
    <col min="8" max="16384" width="9.00390625" style="22" customWidth="1"/>
  </cols>
  <sheetData>
    <row r="1" ht="14.25">
      <c r="A1" s="23" t="s">
        <v>48</v>
      </c>
    </row>
    <row r="2" spans="1:7" ht="30" customHeight="1">
      <c r="A2" s="24" t="s">
        <v>49</v>
      </c>
      <c r="B2" s="24"/>
      <c r="C2" s="24"/>
      <c r="D2" s="24"/>
      <c r="E2" s="24"/>
      <c r="F2" s="24"/>
      <c r="G2" s="24"/>
    </row>
    <row r="3" spans="1:7" ht="18.75">
      <c r="A3" s="25"/>
      <c r="B3" s="25"/>
      <c r="C3" s="25"/>
      <c r="D3" s="25"/>
      <c r="E3" s="26" t="s">
        <v>2</v>
      </c>
      <c r="F3" s="26"/>
      <c r="G3" s="26"/>
    </row>
    <row r="4" spans="1:7" ht="15.75" customHeight="1">
      <c r="A4" s="27" t="s">
        <v>50</v>
      </c>
      <c r="B4" s="28" t="s">
        <v>51</v>
      </c>
      <c r="C4" s="27" t="s">
        <v>5</v>
      </c>
      <c r="D4" s="27"/>
      <c r="E4" s="27"/>
      <c r="F4" s="27"/>
      <c r="G4" s="29" t="s">
        <v>6</v>
      </c>
    </row>
    <row r="5" spans="1:7" ht="24" customHeight="1">
      <c r="A5" s="29"/>
      <c r="B5" s="29"/>
      <c r="C5" s="27" t="s">
        <v>7</v>
      </c>
      <c r="D5" s="27" t="s">
        <v>8</v>
      </c>
      <c r="E5" s="30" t="s">
        <v>9</v>
      </c>
      <c r="F5" s="30" t="s">
        <v>52</v>
      </c>
      <c r="G5" s="29"/>
    </row>
    <row r="6" spans="1:7" ht="18" customHeight="1">
      <c r="A6" s="31" t="s">
        <v>53</v>
      </c>
      <c r="B6" s="32">
        <f>SUM(B7:B27)</f>
        <v>327407</v>
      </c>
      <c r="C6" s="32">
        <f>SUM(C7:C27)</f>
        <v>214152</v>
      </c>
      <c r="D6" s="33">
        <f>SUM(D7:D27)</f>
        <v>176047</v>
      </c>
      <c r="E6" s="34">
        <f>(C6-D6)/D6*100</f>
        <v>21.644788039557618</v>
      </c>
      <c r="F6" s="34">
        <f aca="true" t="shared" si="0" ref="F6:F21">SUM(C6/B6*100)</f>
        <v>65.4084976802573</v>
      </c>
      <c r="G6" s="35"/>
    </row>
    <row r="7" spans="1:7" ht="18" customHeight="1">
      <c r="A7" s="36" t="s">
        <v>54</v>
      </c>
      <c r="B7" s="37">
        <v>17161</v>
      </c>
      <c r="C7" s="38">
        <v>9610</v>
      </c>
      <c r="D7" s="38">
        <v>7089</v>
      </c>
      <c r="E7" s="39">
        <f aca="true" t="shared" si="1" ref="E7:E45">(C7-D7)/D7*100</f>
        <v>35.56213852447454</v>
      </c>
      <c r="F7" s="39">
        <f t="shared" si="0"/>
        <v>55.99906765340015</v>
      </c>
      <c r="G7" s="35"/>
    </row>
    <row r="8" spans="1:7" ht="18" customHeight="1">
      <c r="A8" s="40" t="s">
        <v>55</v>
      </c>
      <c r="B8" s="37"/>
      <c r="C8" s="38"/>
      <c r="D8" s="38"/>
      <c r="E8" s="39"/>
      <c r="F8" s="39"/>
      <c r="G8" s="35"/>
    </row>
    <row r="9" spans="1:7" ht="18" customHeight="1">
      <c r="A9" s="40" t="s">
        <v>56</v>
      </c>
      <c r="B9" s="37">
        <v>6795</v>
      </c>
      <c r="C9" s="38">
        <v>3333</v>
      </c>
      <c r="D9" s="38">
        <v>2867</v>
      </c>
      <c r="E9" s="39">
        <f t="shared" si="1"/>
        <v>16.25392396232996</v>
      </c>
      <c r="F9" s="39">
        <f t="shared" si="0"/>
        <v>49.05077262693157</v>
      </c>
      <c r="G9" s="35"/>
    </row>
    <row r="10" spans="1:7" ht="18" customHeight="1">
      <c r="A10" s="40" t="s">
        <v>57</v>
      </c>
      <c r="B10" s="37">
        <v>55093</v>
      </c>
      <c r="C10" s="38">
        <v>32755</v>
      </c>
      <c r="D10" s="38">
        <v>32111</v>
      </c>
      <c r="E10" s="39">
        <f t="shared" si="1"/>
        <v>2.005543271776027</v>
      </c>
      <c r="F10" s="39">
        <f t="shared" si="0"/>
        <v>59.45401412157625</v>
      </c>
      <c r="G10" s="35"/>
    </row>
    <row r="11" spans="1:7" ht="18" customHeight="1">
      <c r="A11" s="40" t="s">
        <v>58</v>
      </c>
      <c r="B11" s="37">
        <v>1021</v>
      </c>
      <c r="C11" s="38">
        <v>688</v>
      </c>
      <c r="D11" s="38">
        <v>247</v>
      </c>
      <c r="E11" s="39">
        <f t="shared" si="1"/>
        <v>178.5425101214575</v>
      </c>
      <c r="F11" s="39">
        <f t="shared" si="0"/>
        <v>67.38491674828599</v>
      </c>
      <c r="G11" s="35"/>
    </row>
    <row r="12" spans="1:7" ht="18" customHeight="1">
      <c r="A12" s="40" t="s">
        <v>59</v>
      </c>
      <c r="B12" s="37">
        <v>8144</v>
      </c>
      <c r="C12" s="38">
        <v>5283</v>
      </c>
      <c r="D12" s="38">
        <v>3761</v>
      </c>
      <c r="E12" s="39">
        <f t="shared" si="1"/>
        <v>40.46796064876363</v>
      </c>
      <c r="F12" s="39">
        <f t="shared" si="0"/>
        <v>64.86984282907662</v>
      </c>
      <c r="G12" s="35"/>
    </row>
    <row r="13" spans="1:7" ht="18" customHeight="1">
      <c r="A13" s="40" t="s">
        <v>60</v>
      </c>
      <c r="B13" s="37">
        <v>45808</v>
      </c>
      <c r="C13" s="38">
        <v>32363</v>
      </c>
      <c r="D13" s="38">
        <v>23617</v>
      </c>
      <c r="E13" s="39">
        <f t="shared" si="1"/>
        <v>37.032645975356736</v>
      </c>
      <c r="F13" s="39">
        <f t="shared" si="0"/>
        <v>70.6492315752707</v>
      </c>
      <c r="G13" s="35"/>
    </row>
    <row r="14" spans="1:7" ht="18" customHeight="1">
      <c r="A14" s="40" t="s">
        <v>61</v>
      </c>
      <c r="B14" s="37">
        <v>30002</v>
      </c>
      <c r="C14" s="38">
        <v>14018</v>
      </c>
      <c r="D14" s="38">
        <v>10149</v>
      </c>
      <c r="E14" s="39">
        <f t="shared" si="1"/>
        <v>38.12198246132624</v>
      </c>
      <c r="F14" s="39">
        <f t="shared" si="0"/>
        <v>46.72355176321579</v>
      </c>
      <c r="G14" s="35"/>
    </row>
    <row r="15" spans="1:7" ht="18" customHeight="1">
      <c r="A15" s="40" t="s">
        <v>62</v>
      </c>
      <c r="B15" s="37">
        <v>8081</v>
      </c>
      <c r="C15" s="38">
        <v>8015</v>
      </c>
      <c r="D15" s="38">
        <v>17479</v>
      </c>
      <c r="E15" s="39">
        <f t="shared" si="1"/>
        <v>-54.144973968762514</v>
      </c>
      <c r="F15" s="39">
        <f t="shared" si="0"/>
        <v>99.18326939735181</v>
      </c>
      <c r="G15" s="35"/>
    </row>
    <row r="16" spans="1:7" ht="18" customHeight="1">
      <c r="A16" s="40" t="s">
        <v>63</v>
      </c>
      <c r="B16" s="37">
        <v>41010</v>
      </c>
      <c r="C16" s="38">
        <v>34218</v>
      </c>
      <c r="D16" s="38">
        <v>16354</v>
      </c>
      <c r="E16" s="39">
        <f t="shared" si="1"/>
        <v>109.23321511556804</v>
      </c>
      <c r="F16" s="39">
        <f t="shared" si="0"/>
        <v>83.43818580833943</v>
      </c>
      <c r="G16" s="35"/>
    </row>
    <row r="17" spans="1:7" ht="18" customHeight="1">
      <c r="A17" s="40" t="s">
        <v>64</v>
      </c>
      <c r="B17" s="37">
        <v>86722</v>
      </c>
      <c r="C17" s="38">
        <v>52613</v>
      </c>
      <c r="D17" s="38">
        <v>42683</v>
      </c>
      <c r="E17" s="39">
        <f t="shared" si="1"/>
        <v>23.264531546517347</v>
      </c>
      <c r="F17" s="39">
        <f t="shared" si="0"/>
        <v>60.66857314176334</v>
      </c>
      <c r="G17" s="35"/>
    </row>
    <row r="18" spans="1:7" ht="18" customHeight="1">
      <c r="A18" s="40" t="s">
        <v>65</v>
      </c>
      <c r="B18" s="37">
        <v>4232</v>
      </c>
      <c r="C18" s="38">
        <v>3250</v>
      </c>
      <c r="D18" s="38">
        <v>1716</v>
      </c>
      <c r="E18" s="39">
        <f t="shared" si="1"/>
        <v>89.39393939393939</v>
      </c>
      <c r="F18" s="39">
        <f t="shared" si="0"/>
        <v>76.79584120982986</v>
      </c>
      <c r="G18" s="35"/>
    </row>
    <row r="19" spans="1:7" ht="18" customHeight="1">
      <c r="A19" s="41" t="s">
        <v>66</v>
      </c>
      <c r="B19" s="37">
        <v>441</v>
      </c>
      <c r="C19" s="38">
        <v>204</v>
      </c>
      <c r="D19" s="38">
        <v>516</v>
      </c>
      <c r="E19" s="39">
        <f t="shared" si="1"/>
        <v>-60.46511627906976</v>
      </c>
      <c r="F19" s="39">
        <f t="shared" si="0"/>
        <v>46.25850340136054</v>
      </c>
      <c r="G19" s="35"/>
    </row>
    <row r="20" spans="1:7" ht="18" customHeight="1">
      <c r="A20" s="41" t="s">
        <v>67</v>
      </c>
      <c r="B20" s="37">
        <v>249</v>
      </c>
      <c r="C20" s="38"/>
      <c r="D20" s="38">
        <v>500</v>
      </c>
      <c r="E20" s="39">
        <f t="shared" si="1"/>
        <v>-100</v>
      </c>
      <c r="F20" s="39">
        <f t="shared" si="0"/>
        <v>0</v>
      </c>
      <c r="G20" s="35"/>
    </row>
    <row r="21" spans="1:7" ht="18" customHeight="1">
      <c r="A21" s="41" t="s">
        <v>68</v>
      </c>
      <c r="B21" s="42">
        <v>115</v>
      </c>
      <c r="C21" s="38">
        <v>115</v>
      </c>
      <c r="D21" s="38">
        <v>301</v>
      </c>
      <c r="E21" s="39">
        <f t="shared" si="1"/>
        <v>-61.79401993355482</v>
      </c>
      <c r="F21" s="39">
        <f t="shared" si="0"/>
        <v>100</v>
      </c>
      <c r="G21" s="35"/>
    </row>
    <row r="22" spans="1:7" ht="18" customHeight="1">
      <c r="A22" s="41" t="s">
        <v>69</v>
      </c>
      <c r="B22" s="43">
        <v>1138</v>
      </c>
      <c r="C22" s="38">
        <v>827</v>
      </c>
      <c r="D22" s="38">
        <v>608</v>
      </c>
      <c r="E22" s="39">
        <f t="shared" si="1"/>
        <v>36.01973684210527</v>
      </c>
      <c r="F22" s="39">
        <f aca="true" t="shared" si="2" ref="F22:F27">SUM(C22/B22*100)</f>
        <v>72.67135325131811</v>
      </c>
      <c r="G22" s="35"/>
    </row>
    <row r="23" spans="1:7" ht="18" customHeight="1">
      <c r="A23" s="41" t="s">
        <v>70</v>
      </c>
      <c r="B23" s="43">
        <v>13924</v>
      </c>
      <c r="C23" s="38">
        <v>13509</v>
      </c>
      <c r="D23" s="38">
        <v>13996</v>
      </c>
      <c r="E23" s="39">
        <f t="shared" si="1"/>
        <v>-3.4795655901686193</v>
      </c>
      <c r="F23" s="39">
        <f t="shared" si="2"/>
        <v>97.01953461648951</v>
      </c>
      <c r="G23" s="35"/>
    </row>
    <row r="24" spans="1:7" ht="18" customHeight="1">
      <c r="A24" s="41" t="s">
        <v>71</v>
      </c>
      <c r="B24" s="43">
        <v>591</v>
      </c>
      <c r="C24" s="38">
        <v>528</v>
      </c>
      <c r="D24" s="38">
        <v>32</v>
      </c>
      <c r="E24" s="39">
        <f t="shared" si="1"/>
        <v>1550</v>
      </c>
      <c r="F24" s="39">
        <f t="shared" si="2"/>
        <v>89.34010152284264</v>
      </c>
      <c r="G24" s="35"/>
    </row>
    <row r="25" spans="1:7" ht="18" customHeight="1">
      <c r="A25" s="41" t="s">
        <v>72</v>
      </c>
      <c r="B25" s="43">
        <v>1230</v>
      </c>
      <c r="C25" s="38">
        <v>829</v>
      </c>
      <c r="D25" s="38"/>
      <c r="E25" s="39"/>
      <c r="F25" s="39">
        <f t="shared" si="2"/>
        <v>67.39837398373983</v>
      </c>
      <c r="G25" s="35"/>
    </row>
    <row r="26" spans="1:7" ht="18" customHeight="1">
      <c r="A26" s="40" t="s">
        <v>73</v>
      </c>
      <c r="B26" s="43">
        <v>537</v>
      </c>
      <c r="C26" s="38"/>
      <c r="D26" s="38">
        <v>270</v>
      </c>
      <c r="E26" s="39">
        <f t="shared" si="1"/>
        <v>-100</v>
      </c>
      <c r="F26" s="39">
        <f t="shared" si="2"/>
        <v>0</v>
      </c>
      <c r="G26" s="35"/>
    </row>
    <row r="27" spans="1:7" ht="18" customHeight="1">
      <c r="A27" s="44" t="s">
        <v>74</v>
      </c>
      <c r="B27" s="43">
        <v>5113</v>
      </c>
      <c r="C27" s="38">
        <v>1994</v>
      </c>
      <c r="D27" s="38">
        <v>1751</v>
      </c>
      <c r="E27" s="39">
        <f t="shared" si="1"/>
        <v>13.877784123358081</v>
      </c>
      <c r="F27" s="39">
        <f t="shared" si="2"/>
        <v>38.99863094073929</v>
      </c>
      <c r="G27" s="35"/>
    </row>
    <row r="28" spans="1:7" ht="18" customHeight="1">
      <c r="A28" s="40"/>
      <c r="B28" s="45"/>
      <c r="C28" s="46"/>
      <c r="D28" s="47"/>
      <c r="E28" s="39"/>
      <c r="F28" s="39"/>
      <c r="G28" s="35"/>
    </row>
    <row r="29" spans="1:7" ht="18" customHeight="1">
      <c r="A29" s="40" t="s">
        <v>75</v>
      </c>
      <c r="B29" s="45">
        <f>B7+B9+B10+B11+B13+B14+B15+B16</f>
        <v>204971</v>
      </c>
      <c r="C29" s="45">
        <f>C7+C9+C10+C11+C13+C14+C15+C16</f>
        <v>135000</v>
      </c>
      <c r="D29" s="45">
        <f>D7+D9+D10+D11+D13+D14+D15+D16</f>
        <v>109913</v>
      </c>
      <c r="E29" s="39">
        <f t="shared" si="1"/>
        <v>22.82441567421506</v>
      </c>
      <c r="F29" s="39">
        <f aca="true" t="shared" si="3" ref="F29:F45">SUM(C29/B29*100)</f>
        <v>65.86297573803124</v>
      </c>
      <c r="G29" s="35"/>
    </row>
    <row r="30" spans="1:7" ht="18" customHeight="1">
      <c r="A30" s="31" t="s">
        <v>76</v>
      </c>
      <c r="B30" s="33">
        <f>B32+B34+B39+B40+B44+B31</f>
        <v>22676</v>
      </c>
      <c r="C30" s="33">
        <f>C32+C34+C39+C40+C44</f>
        <v>9970</v>
      </c>
      <c r="D30" s="33">
        <f>D32+D34+D39+D40+D44</f>
        <v>3198</v>
      </c>
      <c r="E30" s="34">
        <f t="shared" si="1"/>
        <v>211.7573483427142</v>
      </c>
      <c r="F30" s="34">
        <f t="shared" si="3"/>
        <v>43.967189980596224</v>
      </c>
      <c r="G30" s="35"/>
    </row>
    <row r="31" spans="1:7" ht="18" customHeight="1">
      <c r="A31" s="31" t="s">
        <v>77</v>
      </c>
      <c r="B31" s="47">
        <v>51</v>
      </c>
      <c r="C31" s="33"/>
      <c r="D31" s="33"/>
      <c r="E31" s="34"/>
      <c r="F31" s="34"/>
      <c r="G31" s="35"/>
    </row>
    <row r="32" spans="1:7" ht="18" customHeight="1">
      <c r="A32" s="48" t="s">
        <v>78</v>
      </c>
      <c r="B32" s="38">
        <f>B33</f>
        <v>199</v>
      </c>
      <c r="C32" s="38">
        <f>C33</f>
        <v>9</v>
      </c>
      <c r="D32" s="38">
        <f>D33</f>
        <v>192</v>
      </c>
      <c r="E32" s="39">
        <f t="shared" si="1"/>
        <v>-95.3125</v>
      </c>
      <c r="F32" s="39">
        <f t="shared" si="3"/>
        <v>4.522613065326634</v>
      </c>
      <c r="G32" s="35"/>
    </row>
    <row r="33" spans="1:7" ht="18" customHeight="1">
      <c r="A33" s="49" t="s">
        <v>79</v>
      </c>
      <c r="B33" s="38">
        <v>199</v>
      </c>
      <c r="C33" s="47">
        <v>9</v>
      </c>
      <c r="D33" s="47">
        <v>192</v>
      </c>
      <c r="E33" s="39">
        <f t="shared" si="1"/>
        <v>-95.3125</v>
      </c>
      <c r="F33" s="39">
        <f t="shared" si="3"/>
        <v>4.522613065326634</v>
      </c>
      <c r="G33" s="35"/>
    </row>
    <row r="34" spans="1:7" ht="18" customHeight="1">
      <c r="A34" s="48" t="s">
        <v>80</v>
      </c>
      <c r="B34" s="38">
        <f>SUM(B35:B38)</f>
        <v>14736</v>
      </c>
      <c r="C34" s="38">
        <f>SUM(C35:C38)</f>
        <v>9432</v>
      </c>
      <c r="D34" s="38">
        <f>SUM(D35:D38)</f>
        <v>2744</v>
      </c>
      <c r="E34" s="39">
        <f t="shared" si="1"/>
        <v>243.731778425656</v>
      </c>
      <c r="F34" s="39">
        <f t="shared" si="3"/>
        <v>64.00651465798045</v>
      </c>
      <c r="G34" s="35"/>
    </row>
    <row r="35" spans="1:7" ht="18" customHeight="1">
      <c r="A35" s="49" t="s">
        <v>81</v>
      </c>
      <c r="B35" s="38">
        <v>14616</v>
      </c>
      <c r="C35" s="47">
        <v>9432</v>
      </c>
      <c r="D35" s="47">
        <v>2729</v>
      </c>
      <c r="E35" s="39">
        <f t="shared" si="1"/>
        <v>245.6211066324661</v>
      </c>
      <c r="F35" s="39">
        <f t="shared" si="3"/>
        <v>64.5320197044335</v>
      </c>
      <c r="G35" s="35"/>
    </row>
    <row r="36" spans="1:7" ht="18" customHeight="1">
      <c r="A36" s="49" t="s">
        <v>82</v>
      </c>
      <c r="B36" s="38">
        <v>20</v>
      </c>
      <c r="C36" s="47"/>
      <c r="D36" s="47"/>
      <c r="E36" s="39" t="e">
        <f t="shared" si="1"/>
        <v>#DIV/0!</v>
      </c>
      <c r="F36" s="39">
        <f t="shared" si="3"/>
        <v>0</v>
      </c>
      <c r="G36" s="35"/>
    </row>
    <row r="37" spans="1:7" ht="18" customHeight="1">
      <c r="A37" s="49" t="s">
        <v>83</v>
      </c>
      <c r="B37" s="38"/>
      <c r="C37" s="47"/>
      <c r="D37" s="47">
        <v>15</v>
      </c>
      <c r="E37" s="39"/>
      <c r="F37" s="39"/>
      <c r="G37" s="35"/>
    </row>
    <row r="38" spans="1:7" ht="18" customHeight="1">
      <c r="A38" s="49" t="s">
        <v>84</v>
      </c>
      <c r="B38" s="38">
        <v>100</v>
      </c>
      <c r="C38" s="47"/>
      <c r="D38" s="47"/>
      <c r="E38" s="39"/>
      <c r="F38" s="39">
        <f>SUM(C38/B38*100)</f>
        <v>0</v>
      </c>
      <c r="G38" s="35"/>
    </row>
    <row r="39" spans="1:7" ht="18" customHeight="1">
      <c r="A39" s="48" t="s">
        <v>85</v>
      </c>
      <c r="B39" s="38"/>
      <c r="C39" s="47"/>
      <c r="D39" s="47"/>
      <c r="E39" s="39"/>
      <c r="F39" s="39"/>
      <c r="G39" s="35"/>
    </row>
    <row r="40" spans="1:7" ht="18" customHeight="1">
      <c r="A40" s="48" t="s">
        <v>86</v>
      </c>
      <c r="B40" s="38">
        <f>SUM(B41:B43)</f>
        <v>7599</v>
      </c>
      <c r="C40" s="38">
        <f>SUM(C41:C43)</f>
        <v>438</v>
      </c>
      <c r="D40" s="38">
        <f>SUM(D41:D43)</f>
        <v>195</v>
      </c>
      <c r="E40" s="39">
        <f t="shared" si="1"/>
        <v>124.61538461538461</v>
      </c>
      <c r="F40" s="39">
        <f t="shared" si="3"/>
        <v>5.763916304776944</v>
      </c>
      <c r="G40" s="35"/>
    </row>
    <row r="41" spans="1:7" ht="18" customHeight="1">
      <c r="A41" s="49" t="s">
        <v>87</v>
      </c>
      <c r="B41" s="38">
        <v>2993</v>
      </c>
      <c r="C41" s="47">
        <v>89</v>
      </c>
      <c r="D41" s="47"/>
      <c r="E41" s="39"/>
      <c r="F41" s="39"/>
      <c r="G41" s="35"/>
    </row>
    <row r="42" spans="1:7" ht="18" customHeight="1">
      <c r="A42" s="49" t="s">
        <v>88</v>
      </c>
      <c r="B42" s="47">
        <v>30</v>
      </c>
      <c r="C42" s="47"/>
      <c r="D42" s="47"/>
      <c r="E42" s="39"/>
      <c r="F42" s="39">
        <f>SUM(C42/B42*100)</f>
        <v>0</v>
      </c>
      <c r="G42" s="35"/>
    </row>
    <row r="43" spans="1:7" ht="18" customHeight="1">
      <c r="A43" s="49" t="s">
        <v>89</v>
      </c>
      <c r="B43" s="47">
        <v>4576</v>
      </c>
      <c r="C43" s="47">
        <v>349</v>
      </c>
      <c r="D43" s="47">
        <v>195</v>
      </c>
      <c r="E43" s="39">
        <f t="shared" si="1"/>
        <v>78.97435897435898</v>
      </c>
      <c r="F43" s="39">
        <f t="shared" si="3"/>
        <v>7.626748251748252</v>
      </c>
      <c r="G43" s="35"/>
    </row>
    <row r="44" spans="1:7" ht="18" customHeight="1">
      <c r="A44" s="48" t="s">
        <v>90</v>
      </c>
      <c r="B44" s="47">
        <v>91</v>
      </c>
      <c r="C44" s="47">
        <v>91</v>
      </c>
      <c r="D44" s="47">
        <v>67</v>
      </c>
      <c r="E44" s="39">
        <f t="shared" si="1"/>
        <v>35.82089552238806</v>
      </c>
      <c r="F44" s="39">
        <f t="shared" si="3"/>
        <v>100</v>
      </c>
      <c r="G44" s="35"/>
    </row>
    <row r="45" spans="1:7" ht="18" customHeight="1">
      <c r="A45" s="50" t="s">
        <v>91</v>
      </c>
      <c r="B45" s="33">
        <f>SUM(B30,B6)</f>
        <v>350083</v>
      </c>
      <c r="C45" s="33">
        <f>SUM(C30,C6)</f>
        <v>224122</v>
      </c>
      <c r="D45" s="33">
        <f>SUM(D30,D6)</f>
        <v>179245</v>
      </c>
      <c r="E45" s="34">
        <f t="shared" si="1"/>
        <v>25.036681636865744</v>
      </c>
      <c r="F45" s="34">
        <f t="shared" si="3"/>
        <v>64.01967533413504</v>
      </c>
      <c r="G45" s="35"/>
    </row>
    <row r="46" spans="2:6" ht="15" customHeight="1">
      <c r="B46" s="23"/>
      <c r="C46" s="23"/>
      <c r="D46" s="23"/>
      <c r="E46" s="23"/>
      <c r="F46" s="23"/>
    </row>
    <row r="47" ht="15" customHeight="1"/>
  </sheetData>
  <sheetProtection/>
  <mergeCells count="6">
    <mergeCell ref="A2:G2"/>
    <mergeCell ref="E3:G3"/>
    <mergeCell ref="C4:F4"/>
    <mergeCell ref="A4:A5"/>
    <mergeCell ref="B4:B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F11" sqref="F10:F11"/>
    </sheetView>
  </sheetViews>
  <sheetFormatPr defaultColWidth="9.00390625" defaultRowHeight="14.25"/>
  <cols>
    <col min="1" max="1" width="19.75390625" style="0" customWidth="1"/>
    <col min="2" max="2" width="10.50390625" style="0" customWidth="1"/>
    <col min="5" max="5" width="7.75390625" style="0" customWidth="1"/>
    <col min="6" max="6" width="7.125" style="0" customWidth="1"/>
    <col min="7" max="8" width="9.625" style="0" customWidth="1"/>
    <col min="9" max="9" width="10.00390625" style="0" customWidth="1"/>
    <col min="10" max="10" width="8.00390625" style="0" customWidth="1"/>
    <col min="11" max="11" width="8.25390625" style="0" customWidth="1"/>
    <col min="12" max="12" width="8.00390625" style="0" customWidth="1"/>
  </cols>
  <sheetData>
    <row r="1" ht="14.25">
      <c r="A1" s="1" t="s">
        <v>92</v>
      </c>
    </row>
    <row r="2" spans="1:12" ht="22.5">
      <c r="A2" s="11" t="s">
        <v>93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21" t="s">
        <v>94</v>
      </c>
      <c r="L3" s="21"/>
    </row>
    <row r="4" spans="1:12" ht="33.75" customHeight="1">
      <c r="A4" s="13" t="s">
        <v>95</v>
      </c>
      <c r="B4" s="14" t="s">
        <v>96</v>
      </c>
      <c r="C4" s="14"/>
      <c r="D4" s="14"/>
      <c r="E4" s="14"/>
      <c r="F4" s="14"/>
      <c r="G4" s="14" t="s">
        <v>97</v>
      </c>
      <c r="H4" s="14"/>
      <c r="I4" s="14"/>
      <c r="J4" s="14"/>
      <c r="K4" s="14"/>
      <c r="L4" s="13" t="s">
        <v>6</v>
      </c>
    </row>
    <row r="5" spans="1:12" ht="43.5" customHeight="1">
      <c r="A5" s="13"/>
      <c r="B5" s="13" t="s">
        <v>98</v>
      </c>
      <c r="C5" s="13" t="s">
        <v>5</v>
      </c>
      <c r="D5" s="13"/>
      <c r="E5" s="13"/>
      <c r="F5" s="13"/>
      <c r="G5" s="13" t="s">
        <v>98</v>
      </c>
      <c r="H5" s="13" t="s">
        <v>5</v>
      </c>
      <c r="I5" s="13"/>
      <c r="J5" s="13"/>
      <c r="K5" s="13"/>
      <c r="L5" s="13"/>
    </row>
    <row r="6" spans="1:12" ht="43.5" customHeight="1">
      <c r="A6" s="13"/>
      <c r="B6" s="13"/>
      <c r="C6" s="13" t="s">
        <v>7</v>
      </c>
      <c r="D6" s="13" t="s">
        <v>8</v>
      </c>
      <c r="E6" s="13" t="s">
        <v>99</v>
      </c>
      <c r="F6" s="13" t="s">
        <v>100</v>
      </c>
      <c r="G6" s="13"/>
      <c r="H6" s="13" t="s">
        <v>7</v>
      </c>
      <c r="I6" s="13" t="s">
        <v>8</v>
      </c>
      <c r="J6" s="13" t="s">
        <v>99</v>
      </c>
      <c r="K6" s="13" t="s">
        <v>100</v>
      </c>
      <c r="L6" s="13"/>
    </row>
    <row r="7" spans="1:12" ht="43.5" customHeight="1">
      <c r="A7" s="13" t="s">
        <v>101</v>
      </c>
      <c r="B7" s="15">
        <f>SUM(B8:B12)</f>
        <v>32243.019999999997</v>
      </c>
      <c r="C7" s="15">
        <f>SUM(C8:C12)</f>
        <v>15057.869999999999</v>
      </c>
      <c r="D7" s="15">
        <f>SUM(D8:D12)</f>
        <v>9344.559855</v>
      </c>
      <c r="E7" s="16">
        <f aca="true" t="shared" si="0" ref="E7:E12">(C7-D7)/D7*100</f>
        <v>61.14049493666601</v>
      </c>
      <c r="F7" s="16">
        <f aca="true" t="shared" si="1" ref="F7:F12">C7/B7*100</f>
        <v>46.701177495160195</v>
      </c>
      <c r="G7" s="15">
        <f>SUM(G8:G12)</f>
        <v>22960.13</v>
      </c>
      <c r="H7" s="15">
        <f>SUM(H8:H12)</f>
        <v>14175.79</v>
      </c>
      <c r="I7" s="15">
        <f>SUM(I8:I12)</f>
        <v>12626.750942</v>
      </c>
      <c r="J7" s="16">
        <f aca="true" t="shared" si="2" ref="J7:J12">(H7-I7)/I7*100</f>
        <v>12.26791488258057</v>
      </c>
      <c r="K7" s="16">
        <f aca="true" t="shared" si="3" ref="K7:K12">H7/G7*100</f>
        <v>61.74089606635502</v>
      </c>
      <c r="L7" s="13"/>
    </row>
    <row r="8" spans="1:12" ht="43.5" customHeight="1">
      <c r="A8" s="13" t="s">
        <v>102</v>
      </c>
      <c r="B8" s="15">
        <v>12325.15</v>
      </c>
      <c r="C8" s="15">
        <v>3189.58</v>
      </c>
      <c r="D8" s="15">
        <v>1972.357475</v>
      </c>
      <c r="E8" s="16">
        <f t="shared" si="0"/>
        <v>61.71409292831158</v>
      </c>
      <c r="F8" s="16">
        <f t="shared" si="1"/>
        <v>25.878630280361698</v>
      </c>
      <c r="G8" s="15">
        <v>14385.69</v>
      </c>
      <c r="H8" s="15">
        <v>5793.08</v>
      </c>
      <c r="I8" s="15">
        <v>5048.661536</v>
      </c>
      <c r="J8" s="16">
        <f t="shared" si="2"/>
        <v>14.744867697940295</v>
      </c>
      <c r="K8" s="16">
        <f t="shared" si="3"/>
        <v>40.269740276622116</v>
      </c>
      <c r="L8" s="13"/>
    </row>
    <row r="9" spans="1:12" ht="43.5" customHeight="1">
      <c r="A9" s="13" t="s">
        <v>103</v>
      </c>
      <c r="B9" s="15">
        <v>7739.52</v>
      </c>
      <c r="C9" s="15">
        <v>5579.86</v>
      </c>
      <c r="D9" s="15">
        <v>4327.509675</v>
      </c>
      <c r="E9" s="16">
        <f t="shared" si="0"/>
        <v>28.939284231640666</v>
      </c>
      <c r="F9" s="16">
        <f t="shared" si="1"/>
        <v>72.09568552054907</v>
      </c>
      <c r="G9" s="15">
        <v>5062.02</v>
      </c>
      <c r="H9" s="15">
        <v>2536.8</v>
      </c>
      <c r="I9" s="15">
        <v>2143.376345</v>
      </c>
      <c r="J9" s="16">
        <f t="shared" si="2"/>
        <v>18.355323175874652</v>
      </c>
      <c r="K9" s="16">
        <f t="shared" si="3"/>
        <v>50.11438121540412</v>
      </c>
      <c r="L9" s="13"/>
    </row>
    <row r="10" spans="1:12" ht="43.5" customHeight="1">
      <c r="A10" s="13" t="s">
        <v>104</v>
      </c>
      <c r="B10" s="15">
        <v>11361.73</v>
      </c>
      <c r="C10" s="15">
        <v>5752.29</v>
      </c>
      <c r="D10" s="15">
        <v>2690.7631579999997</v>
      </c>
      <c r="E10" s="16">
        <f t="shared" si="0"/>
        <v>113.77912741586601</v>
      </c>
      <c r="F10" s="16">
        <f t="shared" si="1"/>
        <v>50.62864546156264</v>
      </c>
      <c r="G10" s="15">
        <v>2867.81</v>
      </c>
      <c r="H10" s="15">
        <v>5637.24</v>
      </c>
      <c r="I10" s="15">
        <v>5070.464</v>
      </c>
      <c r="J10" s="16">
        <f t="shared" si="2"/>
        <v>11.177990811097365</v>
      </c>
      <c r="K10" s="16">
        <f t="shared" si="3"/>
        <v>196.5695077428421</v>
      </c>
      <c r="L10" s="13"/>
    </row>
    <row r="11" spans="1:12" ht="43.5" customHeight="1">
      <c r="A11" s="13" t="s">
        <v>105</v>
      </c>
      <c r="B11" s="15">
        <v>557.45</v>
      </c>
      <c r="C11" s="15">
        <v>157.57</v>
      </c>
      <c r="D11" s="15">
        <v>296.875783</v>
      </c>
      <c r="E11" s="16">
        <f t="shared" si="0"/>
        <v>-46.92392946042352</v>
      </c>
      <c r="F11" s="16">
        <f t="shared" si="1"/>
        <v>28.266212216342268</v>
      </c>
      <c r="G11" s="15">
        <v>358.32</v>
      </c>
      <c r="H11" s="15">
        <v>146.95</v>
      </c>
      <c r="I11" s="15">
        <v>309.451861</v>
      </c>
      <c r="J11" s="16">
        <f t="shared" si="2"/>
        <v>-52.51280779985357</v>
      </c>
      <c r="K11" s="16">
        <f t="shared" si="3"/>
        <v>41.0108283098906</v>
      </c>
      <c r="L11" s="13"/>
    </row>
    <row r="12" spans="1:12" ht="43.5" customHeight="1">
      <c r="A12" s="13" t="s">
        <v>106</v>
      </c>
      <c r="B12" s="15">
        <v>259.17</v>
      </c>
      <c r="C12" s="15">
        <v>378.57</v>
      </c>
      <c r="D12" s="15">
        <v>57.053764</v>
      </c>
      <c r="E12" s="16">
        <f t="shared" si="0"/>
        <v>563.5320326981406</v>
      </c>
      <c r="F12" s="16">
        <f t="shared" si="1"/>
        <v>146.0701470077555</v>
      </c>
      <c r="G12" s="15">
        <v>286.29</v>
      </c>
      <c r="H12" s="15">
        <v>61.72</v>
      </c>
      <c r="I12" s="15">
        <v>54.7972</v>
      </c>
      <c r="J12" s="16">
        <f t="shared" si="2"/>
        <v>12.63349222223034</v>
      </c>
      <c r="K12" s="16">
        <f t="shared" si="3"/>
        <v>21.558559502602254</v>
      </c>
      <c r="L12" s="13"/>
    </row>
    <row r="13" spans="1:12" ht="12" customHeight="1">
      <c r="A13" s="17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7"/>
    </row>
    <row r="14" spans="1:12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sheetProtection/>
  <mergeCells count="10">
    <mergeCell ref="A2:L2"/>
    <mergeCell ref="K3:L3"/>
    <mergeCell ref="B4:F4"/>
    <mergeCell ref="G4:K4"/>
    <mergeCell ref="C5:F5"/>
    <mergeCell ref="H5:K5"/>
    <mergeCell ref="A4:A6"/>
    <mergeCell ref="B5:B6"/>
    <mergeCell ref="G5:G6"/>
    <mergeCell ref="L4:L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1" sqref="F10:F11"/>
    </sheetView>
  </sheetViews>
  <sheetFormatPr defaultColWidth="9.00390625" defaultRowHeight="14.25"/>
  <cols>
    <col min="1" max="1" width="24.00390625" style="0" customWidth="1"/>
    <col min="2" max="6" width="17.75390625" style="0" customWidth="1"/>
  </cols>
  <sheetData>
    <row r="1" ht="20.25" customHeight="1">
      <c r="A1" s="1" t="s">
        <v>107</v>
      </c>
    </row>
    <row r="2" spans="1:6" ht="43.5" customHeight="1">
      <c r="A2" s="2" t="s">
        <v>108</v>
      </c>
      <c r="B2" s="2"/>
      <c r="C2" s="2"/>
      <c r="D2" s="2"/>
      <c r="E2" s="2"/>
      <c r="F2" s="2"/>
    </row>
    <row r="3" spans="1:6" ht="27" customHeight="1">
      <c r="A3" s="3"/>
      <c r="B3" s="4"/>
      <c r="C3" s="4"/>
      <c r="D3" s="4"/>
      <c r="E3" s="5" t="s">
        <v>94</v>
      </c>
      <c r="F3" s="5"/>
    </row>
    <row r="4" spans="1:6" ht="42" customHeight="1">
      <c r="A4" s="6" t="s">
        <v>109</v>
      </c>
      <c r="B4" s="7" t="s">
        <v>110</v>
      </c>
      <c r="C4" s="7" t="s">
        <v>111</v>
      </c>
      <c r="D4" s="7" t="s">
        <v>112</v>
      </c>
      <c r="E4" s="7" t="s">
        <v>113</v>
      </c>
      <c r="F4" s="7" t="s">
        <v>6</v>
      </c>
    </row>
    <row r="5" spans="1:6" ht="42" customHeight="1">
      <c r="A5" s="6" t="s">
        <v>114</v>
      </c>
      <c r="B5" s="7">
        <f>SUM(B6:B9)</f>
        <v>502.9054890000001</v>
      </c>
      <c r="C5" s="7">
        <f>SUM(C6:C9)</f>
        <v>245.59000000000003</v>
      </c>
      <c r="D5" s="7">
        <f>SUM(D6:D9)</f>
        <v>-257.31548900000007</v>
      </c>
      <c r="E5" s="7">
        <f>D5/B5*100</f>
        <v>-51.16577460939187</v>
      </c>
      <c r="F5" s="7"/>
    </row>
    <row r="6" spans="1:6" ht="42" customHeight="1">
      <c r="A6" s="7" t="s">
        <v>115</v>
      </c>
      <c r="B6" s="7">
        <v>6.7</v>
      </c>
      <c r="C6" s="8"/>
      <c r="D6" s="7">
        <f>C6-B6</f>
        <v>-6.7</v>
      </c>
      <c r="E6" s="7">
        <f>D6/B6*100</f>
        <v>-100</v>
      </c>
      <c r="F6" s="7"/>
    </row>
    <row r="7" spans="1:6" ht="42" customHeight="1">
      <c r="A7" s="7" t="s">
        <v>116</v>
      </c>
      <c r="B7" s="7">
        <v>83.36350000000002</v>
      </c>
      <c r="C7" s="8">
        <v>49.24</v>
      </c>
      <c r="D7" s="7">
        <f>C7-B7</f>
        <v>-34.123500000000014</v>
      </c>
      <c r="E7" s="7">
        <f>D7/B7*100</f>
        <v>-40.933382115674135</v>
      </c>
      <c r="F7" s="7"/>
    </row>
    <row r="8" spans="1:6" ht="42" customHeight="1">
      <c r="A8" s="7" t="s">
        <v>117</v>
      </c>
      <c r="B8" s="7">
        <v>148.06</v>
      </c>
      <c r="C8" s="8">
        <v>11.52</v>
      </c>
      <c r="D8" s="7">
        <f>C8-B8</f>
        <v>-136.54</v>
      </c>
      <c r="E8" s="7">
        <f>D8/B8*100</f>
        <v>-92.21937052546264</v>
      </c>
      <c r="F8" s="7"/>
    </row>
    <row r="9" spans="1:6" ht="42" customHeight="1">
      <c r="A9" s="7" t="s">
        <v>118</v>
      </c>
      <c r="B9" s="7">
        <v>264.78198900000007</v>
      </c>
      <c r="C9" s="8">
        <v>184.83</v>
      </c>
      <c r="D9" s="7">
        <f>C9-B9</f>
        <v>-79.95198900000005</v>
      </c>
      <c r="E9" s="7">
        <f>D9/B9*100</f>
        <v>-30.195403132197196</v>
      </c>
      <c r="F9" s="7"/>
    </row>
    <row r="10" spans="1:6" ht="42" customHeight="1">
      <c r="A10" s="9"/>
      <c r="B10" s="10"/>
      <c r="C10" s="10"/>
      <c r="D10" s="10"/>
      <c r="E10" s="10"/>
      <c r="F10" s="10"/>
    </row>
  </sheetData>
  <sheetProtection/>
  <mergeCells count="2">
    <mergeCell ref="A2:F2"/>
    <mergeCell ref="E3:F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罗会云</cp:lastModifiedBy>
  <cp:lastPrinted>2019-08-14T03:48:28Z</cp:lastPrinted>
  <dcterms:created xsi:type="dcterms:W3CDTF">2007-03-05T03:16:37Z</dcterms:created>
  <dcterms:modified xsi:type="dcterms:W3CDTF">2019-09-17T01:58:12Z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