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440" activeTab="1"/>
  </bookViews>
  <sheets>
    <sheet name="收入表" sheetId="1" r:id="rId1"/>
    <sheet name="支出表" sheetId="2" r:id="rId2"/>
    <sheet name="社保基金" sheetId="3" r:id="rId3"/>
    <sheet name="三公经费" sheetId="4" r:id="rId4"/>
  </sheets>
  <definedNames>
    <definedName name="_xlnm.Print_Titles" localSheetId="0">'收入表'!$1:$5</definedName>
    <definedName name="_xlnm.Print_Titles" localSheetId="1">'支出表'!$1:$5</definedName>
  </definedNames>
  <calcPr fullCalcOnLoad="1"/>
</workbook>
</file>

<file path=xl/sharedStrings.xml><?xml version="1.0" encoding="utf-8"?>
<sst xmlns="http://schemas.openxmlformats.org/spreadsheetml/2006/main" count="138" uniqueCount="120">
  <si>
    <t>附表1：</t>
  </si>
  <si>
    <r>
      <rPr>
        <b/>
        <sz val="18"/>
        <color indexed="8"/>
        <rFont val="方正小标宋简体"/>
        <family val="4"/>
      </rPr>
      <t>彭阳</t>
    </r>
    <r>
      <rPr>
        <sz val="18"/>
        <color indexed="8"/>
        <rFont val="方正小标宋简体"/>
        <family val="4"/>
      </rPr>
      <t>县2018年上半年财政收入完成情况表</t>
    </r>
  </si>
  <si>
    <t xml:space="preserve">    单位：万元</t>
  </si>
  <si>
    <r>
      <t>预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算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科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目</t>
    </r>
  </si>
  <si>
    <t>年初预算数</t>
  </si>
  <si>
    <t>累计完成数</t>
  </si>
  <si>
    <t>备注</t>
  </si>
  <si>
    <t>金额</t>
  </si>
  <si>
    <t>去年同期数</t>
  </si>
  <si>
    <t>比去年同期增减%</t>
  </si>
  <si>
    <t>为变动预算数%</t>
  </si>
  <si>
    <t>公共财政预算收入合计</t>
  </si>
  <si>
    <t xml:space="preserve">  税收收入小计</t>
  </si>
  <si>
    <t xml:space="preserve">    增值税（含改征增值税）</t>
  </si>
  <si>
    <t xml:space="preserve">    营业税</t>
  </si>
  <si>
    <t xml:space="preserve">    企业所得税</t>
  </si>
  <si>
    <t xml:space="preserve">    个人所得税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</si>
  <si>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</si>
  <si>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</si>
  <si>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</si>
  <si>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</si>
  <si>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</si>
  <si>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车船使用和牌照税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</si>
  <si>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</si>
  <si>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</si>
  <si>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</si>
  <si>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</si>
  <si>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</si>
  <si>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 xml:space="preserve">  非税收入小计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</si>
  <si>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</si>
  <si>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</si>
  <si>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</si>
  <si>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</si>
  <si>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 政府住房基金收入</t>
  </si>
  <si>
    <t xml:space="preserve">    其他收入</t>
  </si>
  <si>
    <t>政府性基金收入合计</t>
  </si>
  <si>
    <t xml:space="preserve">   新型墙体材料专项基金收入</t>
  </si>
  <si>
    <t xml:space="preserve">   残疾人就业保障金收入</t>
  </si>
  <si>
    <t xml:space="preserve">   政府住房基金收入</t>
  </si>
  <si>
    <t xml:space="preserve">   城市公用事业附加收入</t>
  </si>
  <si>
    <t xml:space="preserve">   国有土地收益基金收入</t>
  </si>
  <si>
    <t xml:space="preserve">   农业土地开发资金收入</t>
  </si>
  <si>
    <t xml:space="preserve">   国有土地使用权出让收入</t>
  </si>
  <si>
    <t xml:space="preserve">   大中型水库移民后期扶持基金收入</t>
  </si>
  <si>
    <t xml:space="preserve">   新增建设用地土地有偿使用收入</t>
  </si>
  <si>
    <t xml:space="preserve">   地方教育附加收入</t>
  </si>
  <si>
    <t xml:space="preserve">   地方水利建设基金收入</t>
  </si>
  <si>
    <t xml:space="preserve">   水土保持补偿费收入</t>
  </si>
  <si>
    <t xml:space="preserve">   污水处理费收入</t>
  </si>
  <si>
    <t xml:space="preserve">   彩票发行机构和彩票销售机构的业务费</t>
  </si>
  <si>
    <t xml:space="preserve">    收  入  总  计       </t>
  </si>
  <si>
    <t>附表2：</t>
  </si>
  <si>
    <r>
      <rPr>
        <b/>
        <sz val="18"/>
        <color indexed="8"/>
        <rFont val="方正小标宋简体"/>
        <family val="4"/>
      </rPr>
      <t>彭阳</t>
    </r>
    <r>
      <rPr>
        <sz val="18"/>
        <color indexed="8"/>
        <rFont val="方正小标宋简体"/>
        <family val="4"/>
      </rPr>
      <t>县2018年上半年财政支出完成情况表</t>
    </r>
  </si>
  <si>
    <t>变动预算数</t>
  </si>
  <si>
    <t>公共财政预算支出合计</t>
  </si>
  <si>
    <t xml:space="preserve">   商业服务业等支出</t>
  </si>
  <si>
    <t xml:space="preserve">   金融支出</t>
  </si>
  <si>
    <t xml:space="preserve">   国土海洋气象等支出</t>
  </si>
  <si>
    <t xml:space="preserve">   住房保障支出</t>
  </si>
  <si>
    <t xml:space="preserve">   国内债务付息</t>
  </si>
  <si>
    <t>政府性基金支出合计</t>
  </si>
  <si>
    <t>社会保障和就业支出</t>
  </si>
  <si>
    <t>大中型水库移民后期扶持基金支出</t>
  </si>
  <si>
    <t>城乡社区支出</t>
  </si>
  <si>
    <t>国有土地使用权出让金安排的支出</t>
  </si>
  <si>
    <t>农业土地开发资金收入安排的支出</t>
  </si>
  <si>
    <t>城市基础设施配套费安排的支出</t>
  </si>
  <si>
    <t>污水处理费收入安排的支出</t>
  </si>
  <si>
    <t>商业服务业等支出</t>
  </si>
  <si>
    <t>其他支出</t>
  </si>
  <si>
    <t>其他政府基金及对应专项债务收入安排的支出</t>
  </si>
  <si>
    <t>彩票发行销售机构业务费安排的支出</t>
  </si>
  <si>
    <t>彩票公益金及对应专项债务收入安排的支出</t>
  </si>
  <si>
    <t>债务付息支出</t>
  </si>
  <si>
    <t xml:space="preserve">      支  出  总  计       </t>
  </si>
  <si>
    <t>彭阳县2018年1-6月“三公”经费支出情况统计表</t>
  </si>
  <si>
    <t>单位：万元</t>
  </si>
  <si>
    <t>因公出国（境）费</t>
  </si>
  <si>
    <t>公务接待费</t>
  </si>
  <si>
    <t>公务用车购置费</t>
  </si>
  <si>
    <t>公务车辆运行维护费</t>
  </si>
  <si>
    <t>2017年1-6月份</t>
  </si>
  <si>
    <t>2018年1-6月份</t>
  </si>
  <si>
    <t>增加变化</t>
  </si>
  <si>
    <t>增减比例</t>
  </si>
  <si>
    <t>备注</t>
  </si>
  <si>
    <t>合计</t>
  </si>
  <si>
    <t>附表3</t>
  </si>
  <si>
    <t>科目名称</t>
  </si>
  <si>
    <t>预算科目</t>
  </si>
  <si>
    <t>2018年预算数</t>
  </si>
  <si>
    <t>比上年同期增减(%)</t>
  </si>
  <si>
    <t>为变动预算数(%)</t>
  </si>
  <si>
    <t>企业职工基本养老保险</t>
  </si>
  <si>
    <t>城乡居民养老保险</t>
  </si>
  <si>
    <t>机关事业单位养老保险</t>
  </si>
  <si>
    <t>工伤保险</t>
  </si>
  <si>
    <t>失业保险</t>
  </si>
  <si>
    <t>彭阳县2018年上半年社保基金收支完成情况表</t>
  </si>
  <si>
    <t>收    入</t>
  </si>
  <si>
    <t>附表4</t>
  </si>
  <si>
    <t>支    出</t>
  </si>
  <si>
    <t>合    计</t>
  </si>
  <si>
    <t>预  算  科  目</t>
  </si>
  <si>
    <t xml:space="preserve">       一般公共服务支出</t>
  </si>
  <si>
    <t xml:space="preserve">       国防支出</t>
  </si>
  <si>
    <t xml:space="preserve">       公共安全支出</t>
  </si>
  <si>
    <t xml:space="preserve">       教育支出</t>
  </si>
  <si>
    <t xml:space="preserve">       科学技术支出</t>
  </si>
  <si>
    <t xml:space="preserve">       文化体育与传媒支出</t>
  </si>
  <si>
    <t xml:space="preserve">       社会保障和就业支出</t>
  </si>
  <si>
    <t xml:space="preserve">       医疗卫生与计划生育支出</t>
  </si>
  <si>
    <t xml:space="preserve">       节能环保支出</t>
  </si>
  <si>
    <t xml:space="preserve">       城乡社区支出</t>
  </si>
  <si>
    <t xml:space="preserve">       农林水支出</t>
  </si>
  <si>
    <t xml:space="preserve">       交通运输支出</t>
  </si>
  <si>
    <t xml:space="preserve">      资源勘探电力信息等支出</t>
  </si>
  <si>
    <t xml:space="preserve">      粮油物资储备支出</t>
  </si>
  <si>
    <t xml:space="preserve">      其他支出</t>
  </si>
  <si>
    <t xml:space="preserve">       其中：八项支出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</si>
</sst>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0_ "/>
    <numFmt numFmtId="178" formatCode="_ &quot;¥&quot;* #,##0.00_ ;_ &quot;¥&quot;* \-#,##0.00_ ;_ &quot;¥&quot;* \-??_ ;_ @_ "/>
    <numFmt numFmtId="179" formatCode="_ &quot;¥&quot;* #,##0_ ;_ &quot;¥&quot;* \-#,##0_ ;_ &quot;¥&quot;* \-_ ;_ @_ "/>
    <numFmt numFmtId="180" formatCode="#,##0_ "/>
    <numFmt numFmtId="181" formatCode="#,##0_);[Red]\(#,##0\)"/>
    <numFmt numFmtId="182" formatCode="0.00_);[Red]\(0.00\)"/>
    <numFmt numFmtId="183" formatCode="0.00000_ "/>
    <numFmt numFmtId="184" formatCode="0.0000_ "/>
    <numFmt numFmtId="185" formatCode="0.000_ 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4"/>
    </font>
    <font>
      <sz val="14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8"/>
      <name val="方正小标宋简体"/>
      <family val="4"/>
    </font>
    <font>
      <sz val="10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4"/>
    </font>
    <font>
      <sz val="10"/>
      <color indexed="8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0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" fontId="4" fillId="0" borderId="0" xfId="71" applyNumberFormat="1" applyFont="1" applyAlignment="1" applyProtection="1">
      <alignment vertical="center"/>
      <protection locked="0"/>
    </xf>
    <xf numFmtId="1" fontId="5" fillId="0" borderId="10" xfId="71" applyNumberFormat="1" applyFont="1" applyBorder="1" applyAlignment="1" applyProtection="1">
      <alignment horizontal="center" vertical="center" wrapText="1"/>
      <protection locked="0"/>
    </xf>
    <xf numFmtId="2" fontId="5" fillId="0" borderId="10" xfId="71" applyNumberFormat="1" applyFont="1" applyBorder="1" applyAlignment="1" applyProtection="1">
      <alignment horizontal="center" vertical="center" wrapText="1"/>
      <protection locked="0"/>
    </xf>
    <xf numFmtId="176" fontId="6" fillId="0" borderId="10" xfId="82" applyNumberFormat="1" applyFont="1" applyBorder="1" applyAlignment="1">
      <alignment vertical="center"/>
    </xf>
    <xf numFmtId="43" fontId="6" fillId="0" borderId="10" xfId="82" applyFont="1" applyBorder="1" applyAlignment="1">
      <alignment vertical="center"/>
    </xf>
    <xf numFmtId="0" fontId="0" fillId="0" borderId="10" xfId="0" applyBorder="1" applyAlignment="1">
      <alignment vertical="center"/>
    </xf>
    <xf numFmtId="43" fontId="2" fillId="0" borderId="10" xfId="82" applyFont="1" applyBorder="1" applyAlignment="1">
      <alignment vertical="center"/>
    </xf>
    <xf numFmtId="176" fontId="2" fillId="0" borderId="10" xfId="82" applyNumberFormat="1" applyFont="1" applyBorder="1" applyAlignment="1">
      <alignment vertical="center"/>
    </xf>
    <xf numFmtId="1" fontId="4" fillId="0" borderId="11" xfId="71" applyNumberFormat="1" applyFont="1" applyBorder="1" applyAlignment="1" applyProtection="1">
      <alignment vertical="center"/>
      <protection locked="0"/>
    </xf>
    <xf numFmtId="0" fontId="6" fillId="33" borderId="12" xfId="0" applyNumberFormat="1" applyFont="1" applyFill="1" applyBorder="1" applyAlignment="1" applyProtection="1">
      <alignment horizontal="left" vertical="center"/>
      <protection/>
    </xf>
    <xf numFmtId="176" fontId="10" fillId="33" borderId="10" xfId="85" applyNumberFormat="1" applyFont="1" applyFill="1" applyBorder="1" applyAlignment="1">
      <alignment horizontal="center" vertical="center" wrapText="1"/>
    </xf>
    <xf numFmtId="176" fontId="11" fillId="0" borderId="10" xfId="85" applyNumberFormat="1" applyFont="1" applyBorder="1" applyAlignment="1">
      <alignment vertical="center"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horizontal="right" vertical="center"/>
      <protection/>
    </xf>
    <xf numFmtId="0" fontId="12" fillId="0" borderId="10" xfId="65" applyFont="1" applyFill="1" applyBorder="1" applyAlignment="1">
      <alignment vertical="center"/>
      <protection/>
    </xf>
    <xf numFmtId="43" fontId="13" fillId="0" borderId="10" xfId="82" applyFont="1" applyBorder="1" applyAlignment="1">
      <alignment vertical="center"/>
    </xf>
    <xf numFmtId="176" fontId="10" fillId="0" borderId="10" xfId="85" applyNumberFormat="1" applyFont="1" applyBorder="1" applyAlignment="1">
      <alignment vertical="center"/>
    </xf>
    <xf numFmtId="43" fontId="7" fillId="0" borderId="10" xfId="82" applyFont="1" applyBorder="1" applyAlignment="1">
      <alignment horizontal="left" vertical="center"/>
    </xf>
    <xf numFmtId="3" fontId="2" fillId="0" borderId="10" xfId="68" applyNumberFormat="1" applyFont="1" applyFill="1" applyBorder="1" applyAlignment="1" applyProtection="1">
      <alignment horizontal="left" vertical="center"/>
      <protection/>
    </xf>
    <xf numFmtId="3" fontId="2" fillId="0" borderId="10" xfId="69" applyNumberFormat="1" applyFont="1" applyFill="1" applyBorder="1" applyAlignment="1" applyProtection="1">
      <alignment horizontal="left" vertical="center"/>
      <protection/>
    </xf>
    <xf numFmtId="0" fontId="55" fillId="0" borderId="12" xfId="51" applyFont="1" applyBorder="1" applyAlignment="1">
      <alignment horizontal="left" vertical="center"/>
      <protection/>
    </xf>
    <xf numFmtId="49" fontId="55" fillId="0" borderId="12" xfId="51" applyNumberFormat="1" applyFont="1" applyBorder="1" applyAlignment="1">
      <alignment horizontal="left" vertical="center"/>
      <protection/>
    </xf>
    <xf numFmtId="49" fontId="56" fillId="0" borderId="12" xfId="51" applyNumberFormat="1" applyFont="1" applyBorder="1" applyAlignment="1">
      <alignment vertical="center"/>
      <protection/>
    </xf>
    <xf numFmtId="43" fontId="6" fillId="0" borderId="10" xfId="82" applyFont="1" applyBorder="1" applyAlignment="1">
      <alignment vertical="center" wrapText="1"/>
    </xf>
    <xf numFmtId="176" fontId="6" fillId="0" borderId="13" xfId="82" applyNumberFormat="1" applyFont="1" applyBorder="1" applyAlignment="1">
      <alignment vertical="center" wrapText="1"/>
    </xf>
    <xf numFmtId="0" fontId="18" fillId="0" borderId="0" xfId="55" applyNumberFormat="1" applyBorder="1" applyAlignment="1">
      <alignment horizontal="center" vertical="center"/>
      <protection/>
    </xf>
    <xf numFmtId="177" fontId="18" fillId="0" borderId="0" xfId="55" applyNumberFormat="1" applyBorder="1" applyAlignment="1">
      <alignment horizontal="center" vertical="center"/>
      <protection/>
    </xf>
    <xf numFmtId="177" fontId="8" fillId="0" borderId="0" xfId="55" applyNumberFormat="1" applyFont="1" applyBorder="1" applyAlignment="1">
      <alignment horizontal="center" vertical="center"/>
      <protection/>
    </xf>
    <xf numFmtId="0" fontId="57" fillId="33" borderId="0" xfId="55" applyNumberFormat="1" applyFont="1" applyFill="1" applyAlignment="1">
      <alignment vertical="center"/>
      <protection/>
    </xf>
    <xf numFmtId="0" fontId="0" fillId="0" borderId="10" xfId="55" applyNumberFormat="1" applyFont="1" applyBorder="1" applyAlignment="1">
      <alignment horizontal="center" vertical="center" wrapText="1"/>
      <protection/>
    </xf>
    <xf numFmtId="177" fontId="0" fillId="0" borderId="10" xfId="55" applyNumberFormat="1" applyFont="1" applyBorder="1" applyAlignment="1">
      <alignment horizontal="center" vertical="center" wrapText="1"/>
      <protection/>
    </xf>
    <xf numFmtId="0" fontId="19" fillId="0" borderId="10" xfId="55" applyNumberFormat="1" applyFont="1" applyBorder="1" applyAlignment="1">
      <alignment horizontal="center" vertical="center"/>
      <protection/>
    </xf>
    <xf numFmtId="177" fontId="19" fillId="0" borderId="10" xfId="55" applyNumberFormat="1" applyFont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center" vertical="center" wrapText="1"/>
      <protection/>
    </xf>
    <xf numFmtId="0" fontId="38" fillId="0" borderId="0" xfId="53">
      <alignment vertical="center"/>
      <protection/>
    </xf>
    <xf numFmtId="0" fontId="38" fillId="0" borderId="0" xfId="53" applyBorder="1" applyAlignment="1">
      <alignment horizontal="center" vertical="center" wrapText="1"/>
      <protection/>
    </xf>
    <xf numFmtId="4" fontId="38" fillId="0" borderId="0" xfId="53" applyNumberFormat="1" applyBorder="1" applyAlignment="1">
      <alignment horizontal="center" vertical="center" wrapText="1"/>
      <protection/>
    </xf>
    <xf numFmtId="10" fontId="38" fillId="0" borderId="0" xfId="53" applyNumberForma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58" fillId="0" borderId="10" xfId="53" applyFont="1" applyBorder="1" applyAlignment="1">
      <alignment horizontal="center" vertical="center" wrapText="1"/>
      <protection/>
    </xf>
    <xf numFmtId="4" fontId="58" fillId="0" borderId="10" xfId="53" applyNumberFormat="1" applyFont="1" applyBorder="1" applyAlignment="1">
      <alignment horizontal="center" vertical="center" wrapText="1"/>
      <protection/>
    </xf>
    <xf numFmtId="177" fontId="58" fillId="0" borderId="10" xfId="53" applyNumberFormat="1" applyFont="1" applyBorder="1" applyAlignment="1">
      <alignment horizontal="center" vertical="center" wrapText="1"/>
      <protection/>
    </xf>
    <xf numFmtId="1" fontId="3" fillId="33" borderId="0" xfId="71" applyNumberFormat="1" applyFont="1" applyFill="1" applyAlignment="1" applyProtection="1">
      <alignment horizontal="center" vertical="center"/>
      <protection locked="0"/>
    </xf>
    <xf numFmtId="1" fontId="4" fillId="0" borderId="11" xfId="71" applyNumberFormat="1" applyFont="1" applyBorder="1" applyAlignment="1" applyProtection="1">
      <alignment horizontal="center" vertical="center"/>
      <protection locked="0"/>
    </xf>
    <xf numFmtId="1" fontId="2" fillId="0" borderId="11" xfId="71" applyNumberFormat="1" applyFont="1" applyBorder="1" applyAlignment="1" applyProtection="1">
      <alignment horizontal="center" vertical="center"/>
      <protection locked="0"/>
    </xf>
    <xf numFmtId="1" fontId="5" fillId="0" borderId="12" xfId="71" applyNumberFormat="1" applyFont="1" applyBorder="1" applyAlignment="1" applyProtection="1">
      <alignment horizontal="center" vertical="center" wrapText="1"/>
      <protection locked="0"/>
    </xf>
    <xf numFmtId="1" fontId="5" fillId="0" borderId="14" xfId="71" applyNumberFormat="1" applyFont="1" applyBorder="1" applyAlignment="1" applyProtection="1">
      <alignment horizontal="center" vertical="center" wrapText="1"/>
      <protection locked="0"/>
    </xf>
    <xf numFmtId="1" fontId="5" fillId="0" borderId="13" xfId="71" applyNumberFormat="1" applyFont="1" applyBorder="1" applyAlignment="1" applyProtection="1">
      <alignment horizontal="center" vertical="center" wrapText="1"/>
      <protection locked="0"/>
    </xf>
    <xf numFmtId="1" fontId="5" fillId="0" borderId="15" xfId="71" applyNumberFormat="1" applyFont="1" applyBorder="1" applyAlignment="1" applyProtection="1">
      <alignment horizontal="center" vertical="center" wrapText="1"/>
      <protection locked="0"/>
    </xf>
    <xf numFmtId="1" fontId="5" fillId="0" borderId="16" xfId="71" applyNumberFormat="1" applyFont="1" applyBorder="1" applyAlignment="1" applyProtection="1">
      <alignment horizontal="center" vertical="center" wrapText="1"/>
      <protection locked="0"/>
    </xf>
    <xf numFmtId="0" fontId="5" fillId="0" borderId="17" xfId="71" applyFont="1" applyBorder="1" applyAlignment="1" applyProtection="1">
      <alignment horizontal="center" vertical="center"/>
      <protection locked="0"/>
    </xf>
    <xf numFmtId="0" fontId="5" fillId="0" borderId="18" xfId="7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1" fontId="2" fillId="0" borderId="0" xfId="71" applyNumberFormat="1" applyFont="1" applyBorder="1" applyAlignment="1" applyProtection="1">
      <alignment horizontal="center" vertical="center"/>
      <protection locked="0"/>
    </xf>
    <xf numFmtId="0" fontId="59" fillId="0" borderId="0" xfId="53" applyFont="1" applyAlignment="1">
      <alignment horizontal="center" vertical="center"/>
      <protection/>
    </xf>
    <xf numFmtId="0" fontId="58" fillId="0" borderId="10" xfId="53" applyFont="1" applyBorder="1" applyAlignment="1">
      <alignment horizontal="center" vertical="center" wrapText="1"/>
      <protection/>
    </xf>
    <xf numFmtId="0" fontId="58" fillId="0" borderId="10" xfId="53" applyFont="1" applyBorder="1" applyAlignment="1">
      <alignment horizontal="center" vertical="center"/>
      <protection/>
    </xf>
    <xf numFmtId="0" fontId="38" fillId="0" borderId="11" xfId="53" applyBorder="1" applyAlignment="1">
      <alignment horizontal="center" vertical="center"/>
      <protection/>
    </xf>
    <xf numFmtId="0" fontId="20" fillId="33" borderId="0" xfId="55" applyNumberFormat="1" applyFont="1" applyFill="1" applyAlignment="1">
      <alignment horizontal="center" vertical="center"/>
      <protection/>
    </xf>
    <xf numFmtId="177" fontId="0" fillId="0" borderId="11" xfId="55" applyNumberFormat="1" applyFont="1" applyBorder="1" applyAlignment="1">
      <alignment horizontal="center" vertical="center"/>
      <protection/>
    </xf>
    <xf numFmtId="1" fontId="60" fillId="0" borderId="10" xfId="71" applyNumberFormat="1" applyFont="1" applyBorder="1" applyAlignment="1" applyProtection="1">
      <alignment horizontal="center" vertical="center" wrapText="1"/>
      <protection locked="0"/>
    </xf>
    <xf numFmtId="0" fontId="60" fillId="0" borderId="10" xfId="7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>
      <alignment horizontal="center" vertical="center"/>
    </xf>
    <xf numFmtId="1" fontId="60" fillId="0" borderId="10" xfId="71" applyNumberFormat="1" applyFont="1" applyBorder="1" applyAlignment="1" applyProtection="1">
      <alignment horizontal="center" vertical="center" wrapText="1"/>
      <protection locked="0"/>
    </xf>
    <xf numFmtId="2" fontId="60" fillId="0" borderId="10" xfId="71" applyNumberFormat="1" applyFont="1" applyBorder="1" applyAlignment="1" applyProtection="1">
      <alignment horizontal="center" vertical="center" wrapText="1"/>
      <protection locked="0"/>
    </xf>
    <xf numFmtId="0" fontId="61" fillId="33" borderId="10" xfId="0" applyNumberFormat="1" applyFont="1" applyFill="1" applyBorder="1" applyAlignment="1" applyProtection="1">
      <alignment horizontal="left" vertical="center"/>
      <protection/>
    </xf>
    <xf numFmtId="176" fontId="61" fillId="33" borderId="10" xfId="82" applyNumberFormat="1" applyFont="1" applyFill="1" applyBorder="1" applyAlignment="1">
      <alignment vertical="center"/>
    </xf>
    <xf numFmtId="176" fontId="61" fillId="0" borderId="10" xfId="82" applyNumberFormat="1" applyFont="1" applyBorder="1" applyAlignment="1">
      <alignment vertical="center"/>
    </xf>
    <xf numFmtId="43" fontId="61" fillId="0" borderId="10" xfId="82" applyFont="1" applyBorder="1" applyAlignment="1">
      <alignment vertical="center"/>
    </xf>
    <xf numFmtId="0" fontId="56" fillId="33" borderId="10" xfId="62" applyNumberFormat="1" applyFont="1" applyFill="1" applyBorder="1" applyAlignment="1" applyProtection="1">
      <alignment horizontal="left" vertical="center"/>
      <protection locked="0"/>
    </xf>
    <xf numFmtId="0" fontId="56" fillId="0" borderId="10" xfId="64" applyFont="1" applyBorder="1" applyAlignment="1">
      <alignment horizontal="center" vertical="center"/>
      <protection/>
    </xf>
    <xf numFmtId="43" fontId="56" fillId="0" borderId="10" xfId="82" applyFont="1" applyBorder="1" applyAlignment="1">
      <alignment vertical="center"/>
    </xf>
    <xf numFmtId="0" fontId="56" fillId="33" borderId="10" xfId="62" applyNumberFormat="1" applyFont="1" applyFill="1" applyBorder="1" applyAlignment="1" applyProtection="1">
      <alignment horizontal="left" vertical="center" wrapText="1"/>
      <protection locked="0"/>
    </xf>
    <xf numFmtId="0" fontId="56" fillId="33" borderId="10" xfId="64" applyFont="1" applyFill="1" applyBorder="1" applyAlignment="1">
      <alignment horizontal="center" vertical="center"/>
      <protection/>
    </xf>
    <xf numFmtId="0" fontId="56" fillId="0" borderId="10" xfId="64" applyFont="1" applyFill="1" applyBorder="1" applyAlignment="1">
      <alignment horizontal="center" vertical="center"/>
      <protection/>
    </xf>
    <xf numFmtId="0" fontId="56" fillId="33" borderId="10" xfId="0" applyNumberFormat="1" applyFont="1" applyFill="1" applyBorder="1" applyAlignment="1" applyProtection="1">
      <alignment horizontal="left" vertical="center"/>
      <protection/>
    </xf>
    <xf numFmtId="0" fontId="56" fillId="0" borderId="10" xfId="70" applyFont="1" applyBorder="1" applyAlignment="1">
      <alignment horizontal="left" vertical="center"/>
      <protection/>
    </xf>
    <xf numFmtId="176" fontId="56" fillId="33" borderId="10" xfId="87" applyNumberFormat="1" applyFont="1" applyFill="1" applyBorder="1" applyAlignment="1" applyProtection="1">
      <alignment horizontal="right" vertical="center"/>
      <protection/>
    </xf>
    <xf numFmtId="176" fontId="56" fillId="0" borderId="10" xfId="82" applyNumberFormat="1" applyFont="1" applyBorder="1" applyAlignment="1">
      <alignment vertical="center"/>
    </xf>
    <xf numFmtId="43" fontId="56" fillId="0" borderId="10" xfId="82" applyNumberFormat="1" applyFont="1" applyBorder="1" applyAlignment="1">
      <alignment horizontal="left" vertical="center" indent="1" shrinkToFit="1"/>
    </xf>
    <xf numFmtId="43" fontId="56" fillId="0" borderId="10" xfId="82" applyNumberFormat="1" applyFont="1" applyBorder="1" applyAlignment="1">
      <alignment horizontal="left" vertical="center" indent="2" shrinkToFit="1"/>
    </xf>
    <xf numFmtId="0" fontId="56" fillId="0" borderId="10" xfId="0" applyFont="1" applyBorder="1" applyAlignment="1">
      <alignment vertical="center"/>
    </xf>
    <xf numFmtId="3" fontId="56" fillId="33" borderId="10" xfId="66" applyNumberFormat="1" applyFont="1" applyFill="1" applyBorder="1" applyAlignment="1" applyProtection="1">
      <alignment vertical="center"/>
      <protection/>
    </xf>
    <xf numFmtId="176" fontId="56" fillId="0" borderId="10" xfId="85" applyNumberFormat="1" applyFont="1" applyBorder="1" applyAlignment="1">
      <alignment vertical="center"/>
    </xf>
    <xf numFmtId="176" fontId="56" fillId="33" borderId="10" xfId="88" applyNumberFormat="1" applyFont="1" applyFill="1" applyBorder="1" applyAlignment="1" applyProtection="1">
      <alignment horizontal="right" vertical="center"/>
      <protection/>
    </xf>
    <xf numFmtId="3" fontId="56" fillId="33" borderId="10" xfId="67" applyNumberFormat="1" applyFont="1" applyFill="1" applyBorder="1" applyAlignment="1" applyProtection="1">
      <alignment vertical="center"/>
      <protection/>
    </xf>
    <xf numFmtId="43" fontId="61" fillId="0" borderId="10" xfId="82" applyFont="1" applyBorder="1" applyAlignment="1">
      <alignment horizontal="center" vertical="center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2" xfId="52"/>
    <cellStyle name="常规 20" xfId="53"/>
    <cellStyle name="常规 3" xfId="54"/>
    <cellStyle name="常规 4" xfId="55"/>
    <cellStyle name="常规 4 2" xfId="56"/>
    <cellStyle name="常规 5" xfId="57"/>
    <cellStyle name="常规 6" xfId="58"/>
    <cellStyle name="常规 7" xfId="59"/>
    <cellStyle name="常规 8" xfId="60"/>
    <cellStyle name="常规 9" xfId="61"/>
    <cellStyle name="常规_Sheet1" xfId="62"/>
    <cellStyle name="常规_Sheet1_12" xfId="63"/>
    <cellStyle name="常规_Sheet1_13" xfId="64"/>
    <cellStyle name="常规_Sheet1_2" xfId="65"/>
    <cellStyle name="常规_Sheet1_4 2" xfId="66"/>
    <cellStyle name="常规_Sheet1_5 2" xfId="67"/>
    <cellStyle name="常规_Sheet1_6" xfId="68"/>
    <cellStyle name="常规_Sheet1_7" xfId="69"/>
    <cellStyle name="常规_Sheet1_8" xfId="70"/>
    <cellStyle name="常规_收支分析表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千位分隔 2" xfId="83"/>
    <cellStyle name="千位分隔 2 2" xfId="84"/>
    <cellStyle name="千位分隔 3" xfId="85"/>
    <cellStyle name="Comma [0]" xfId="86"/>
    <cellStyle name="千位分隔_2013年公共财政预算" xfId="87"/>
    <cellStyle name="千位分隔_2013年公共财政预算 2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注释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00390625" defaultRowHeight="14.25"/>
  <cols>
    <col min="1" max="1" width="26.375" style="1" customWidth="1"/>
    <col min="2" max="7" width="15.125" style="1" customWidth="1"/>
    <col min="8" max="16384" width="9.00390625" style="1" customWidth="1"/>
  </cols>
  <sheetData>
    <row r="1" ht="14.25">
      <c r="A1" s="2" t="s">
        <v>0</v>
      </c>
    </row>
    <row r="2" spans="1:7" ht="27" customHeight="1">
      <c r="A2" s="46" t="s">
        <v>1</v>
      </c>
      <c r="B2" s="46"/>
      <c r="C2" s="46"/>
      <c r="D2" s="46"/>
      <c r="E2" s="46"/>
      <c r="F2" s="46"/>
      <c r="G2" s="46"/>
    </row>
    <row r="3" spans="1:7" ht="18.75">
      <c r="A3" s="3"/>
      <c r="B3" s="47"/>
      <c r="C3" s="47"/>
      <c r="D3" s="47"/>
      <c r="E3" s="11"/>
      <c r="F3" s="48" t="s">
        <v>2</v>
      </c>
      <c r="G3" s="48"/>
    </row>
    <row r="4" spans="1:7" ht="20.25" customHeight="1">
      <c r="A4" s="52" t="s">
        <v>3</v>
      </c>
      <c r="B4" s="54" t="s">
        <v>4</v>
      </c>
      <c r="C4" s="49" t="s">
        <v>5</v>
      </c>
      <c r="D4" s="50"/>
      <c r="E4" s="50"/>
      <c r="F4" s="51"/>
      <c r="G4" s="56" t="s">
        <v>6</v>
      </c>
    </row>
    <row r="5" spans="1:7" ht="27" customHeight="1">
      <c r="A5" s="53"/>
      <c r="B5" s="55"/>
      <c r="C5" s="4" t="s">
        <v>7</v>
      </c>
      <c r="D5" s="4" t="s">
        <v>8</v>
      </c>
      <c r="E5" s="5" t="s">
        <v>9</v>
      </c>
      <c r="F5" s="5" t="s">
        <v>10</v>
      </c>
      <c r="G5" s="56"/>
    </row>
    <row r="6" spans="1:7" ht="18" customHeight="1">
      <c r="A6" s="12" t="s">
        <v>11</v>
      </c>
      <c r="B6" s="6">
        <f>SUM(B7,B23,)</f>
        <v>26000</v>
      </c>
      <c r="C6" s="6">
        <f>SUM(C7,C23,)</f>
        <v>14026</v>
      </c>
      <c r="D6" s="6">
        <f>SUM(D7,D23,)</f>
        <v>11917</v>
      </c>
      <c r="E6" s="7">
        <f aca="true" t="shared" si="0" ref="E6:E20">(C6-D6)/D6*100</f>
        <v>17.697407065536627</v>
      </c>
      <c r="F6" s="7">
        <f aca="true" t="shared" si="1" ref="F6:F20">SUM(C6/B6*100)</f>
        <v>53.94615384615384</v>
      </c>
      <c r="G6" s="8"/>
    </row>
    <row r="7" spans="1:7" ht="18" customHeight="1">
      <c r="A7" s="7" t="s">
        <v>12</v>
      </c>
      <c r="B7" s="6">
        <f>SUM(B8:B22)</f>
        <v>19200</v>
      </c>
      <c r="C7" s="6">
        <f>SUM(C8:C22)</f>
        <v>10087</v>
      </c>
      <c r="D7" s="6">
        <f>SUM(D8:D22)</f>
        <v>8224</v>
      </c>
      <c r="E7" s="7">
        <f t="shared" si="0"/>
        <v>22.65321011673152</v>
      </c>
      <c r="F7" s="7">
        <f t="shared" si="1"/>
        <v>52.536458333333336</v>
      </c>
      <c r="G7" s="8"/>
    </row>
    <row r="8" spans="1:7" ht="18" customHeight="1">
      <c r="A8" s="9" t="s">
        <v>13</v>
      </c>
      <c r="B8" s="13">
        <v>12482</v>
      </c>
      <c r="C8" s="14">
        <v>5414</v>
      </c>
      <c r="D8" s="15">
        <v>5248</v>
      </c>
      <c r="E8" s="9">
        <f t="shared" si="0"/>
        <v>3.163109756097561</v>
      </c>
      <c r="F8" s="9">
        <f t="shared" si="1"/>
        <v>43.37445922127864</v>
      </c>
      <c r="G8" s="8"/>
    </row>
    <row r="9" spans="1:7" ht="18" customHeight="1">
      <c r="A9" s="9" t="s">
        <v>14</v>
      </c>
      <c r="B9" s="13"/>
      <c r="C9" s="14"/>
      <c r="D9" s="15"/>
      <c r="E9" s="9"/>
      <c r="F9" s="9"/>
      <c r="G9" s="8"/>
    </row>
    <row r="10" spans="1:7" ht="18" customHeight="1">
      <c r="A10" s="9" t="s">
        <v>15</v>
      </c>
      <c r="B10" s="13">
        <v>1500</v>
      </c>
      <c r="C10" s="14">
        <v>1592</v>
      </c>
      <c r="D10" s="15">
        <v>714</v>
      </c>
      <c r="E10" s="9">
        <f t="shared" si="0"/>
        <v>122.96918767507003</v>
      </c>
      <c r="F10" s="9">
        <f t="shared" si="1"/>
        <v>106.13333333333333</v>
      </c>
      <c r="G10" s="8"/>
    </row>
    <row r="11" spans="1:7" ht="18" customHeight="1">
      <c r="A11" s="9" t="s">
        <v>16</v>
      </c>
      <c r="B11" s="13">
        <v>420</v>
      </c>
      <c r="C11" s="14">
        <v>301</v>
      </c>
      <c r="D11" s="15">
        <v>274</v>
      </c>
      <c r="E11" s="9">
        <f t="shared" si="0"/>
        <v>9.854014598540147</v>
      </c>
      <c r="F11" s="9">
        <f t="shared" si="1"/>
        <v>71.66666666666667</v>
      </c>
      <c r="G11" s="8"/>
    </row>
    <row r="12" spans="1:7" ht="18" customHeight="1">
      <c r="A12" s="9" t="s">
        <v>17</v>
      </c>
      <c r="B12" s="13">
        <v>2100</v>
      </c>
      <c r="C12" s="14">
        <v>881</v>
      </c>
      <c r="D12" s="15">
        <v>940</v>
      </c>
      <c r="E12" s="9">
        <f t="shared" si="0"/>
        <v>-6.276595744680851</v>
      </c>
      <c r="F12" s="9">
        <f t="shared" si="1"/>
        <v>41.95238095238095</v>
      </c>
      <c r="G12" s="8"/>
    </row>
    <row r="13" spans="1:7" ht="18" customHeight="1">
      <c r="A13" s="9" t="s">
        <v>18</v>
      </c>
      <c r="B13" s="13">
        <v>270</v>
      </c>
      <c r="C13" s="14">
        <v>134</v>
      </c>
      <c r="D13" s="15">
        <v>135</v>
      </c>
      <c r="E13" s="9">
        <f t="shared" si="0"/>
        <v>-0.7407407407407408</v>
      </c>
      <c r="F13" s="9">
        <f t="shared" si="1"/>
        <v>49.629629629629626</v>
      </c>
      <c r="G13" s="8"/>
    </row>
    <row r="14" spans="1:7" ht="18" customHeight="1">
      <c r="A14" s="9" t="s">
        <v>19</v>
      </c>
      <c r="B14" s="13">
        <v>260</v>
      </c>
      <c r="C14" s="14">
        <v>167</v>
      </c>
      <c r="D14" s="15">
        <v>85</v>
      </c>
      <c r="E14" s="9">
        <f t="shared" si="0"/>
        <v>96.47058823529412</v>
      </c>
      <c r="F14" s="9">
        <f t="shared" si="1"/>
        <v>64.23076923076924</v>
      </c>
      <c r="G14" s="8"/>
    </row>
    <row r="15" spans="1:7" ht="18" customHeight="1">
      <c r="A15" s="9" t="s">
        <v>20</v>
      </c>
      <c r="B15" s="13">
        <v>280</v>
      </c>
      <c r="C15" s="14">
        <v>181</v>
      </c>
      <c r="D15" s="15">
        <v>139</v>
      </c>
      <c r="E15" s="9">
        <f t="shared" si="0"/>
        <v>30.215827338129497</v>
      </c>
      <c r="F15" s="9">
        <f t="shared" si="1"/>
        <v>64.64285714285715</v>
      </c>
      <c r="G15" s="8"/>
    </row>
    <row r="16" spans="1:7" ht="18" customHeight="1">
      <c r="A16" s="9" t="s">
        <v>21</v>
      </c>
      <c r="B16" s="13">
        <v>350</v>
      </c>
      <c r="C16" s="14">
        <v>230</v>
      </c>
      <c r="D16" s="15">
        <v>57</v>
      </c>
      <c r="E16" s="9">
        <f t="shared" si="0"/>
        <v>303.50877192982455</v>
      </c>
      <c r="F16" s="9">
        <f t="shared" si="1"/>
        <v>65.71428571428571</v>
      </c>
      <c r="G16" s="8"/>
    </row>
    <row r="17" spans="1:7" ht="18" customHeight="1">
      <c r="A17" s="9" t="s">
        <v>22</v>
      </c>
      <c r="B17" s="13">
        <v>368</v>
      </c>
      <c r="C17" s="14">
        <v>271</v>
      </c>
      <c r="D17" s="15">
        <v>212</v>
      </c>
      <c r="E17" s="9">
        <f t="shared" si="0"/>
        <v>27.830188679245282</v>
      </c>
      <c r="F17" s="9">
        <f t="shared" si="1"/>
        <v>73.6413043478261</v>
      </c>
      <c r="G17" s="8"/>
    </row>
    <row r="18" spans="1:7" ht="18" customHeight="1">
      <c r="A18" s="9" t="s">
        <v>23</v>
      </c>
      <c r="B18" s="13">
        <v>600</v>
      </c>
      <c r="C18" s="14">
        <v>241</v>
      </c>
      <c r="D18" s="16">
        <v>177</v>
      </c>
      <c r="E18" s="9">
        <f t="shared" si="0"/>
        <v>36.15819209039548</v>
      </c>
      <c r="F18" s="9">
        <f t="shared" si="1"/>
        <v>40.166666666666664</v>
      </c>
      <c r="G18" s="8"/>
    </row>
    <row r="19" spans="1:7" ht="18" customHeight="1">
      <c r="A19" s="9" t="s">
        <v>24</v>
      </c>
      <c r="B19" s="13">
        <v>450</v>
      </c>
      <c r="C19" s="14">
        <v>418</v>
      </c>
      <c r="D19" s="15">
        <v>159</v>
      </c>
      <c r="E19" s="9">
        <f t="shared" si="0"/>
        <v>162.8930817610063</v>
      </c>
      <c r="F19" s="9">
        <f t="shared" si="1"/>
        <v>92.88888888888889</v>
      </c>
      <c r="G19" s="8"/>
    </row>
    <row r="20" spans="1:7" ht="18" customHeight="1">
      <c r="A20" s="9" t="s">
        <v>25</v>
      </c>
      <c r="B20" s="13">
        <v>120</v>
      </c>
      <c r="C20" s="14">
        <v>152</v>
      </c>
      <c r="D20" s="15">
        <v>84</v>
      </c>
      <c r="E20" s="9">
        <f t="shared" si="0"/>
        <v>80.95238095238095</v>
      </c>
      <c r="F20" s="9">
        <f t="shared" si="1"/>
        <v>126.66666666666666</v>
      </c>
      <c r="G20" s="8"/>
    </row>
    <row r="21" spans="1:7" ht="18" customHeight="1">
      <c r="A21" s="9" t="s">
        <v>26</v>
      </c>
      <c r="B21" s="13"/>
      <c r="C21" s="14">
        <v>105</v>
      </c>
      <c r="D21" s="15"/>
      <c r="E21" s="9"/>
      <c r="F21" s="9"/>
      <c r="G21" s="8"/>
    </row>
    <row r="22" spans="1:7" ht="18" customHeight="1">
      <c r="A22" s="9" t="s">
        <v>27</v>
      </c>
      <c r="B22" s="17"/>
      <c r="C22" s="14"/>
      <c r="D22" s="10"/>
      <c r="E22" s="9"/>
      <c r="F22" s="9"/>
      <c r="G22" s="8"/>
    </row>
    <row r="23" spans="1:7" ht="18" customHeight="1">
      <c r="A23" s="7" t="s">
        <v>28</v>
      </c>
      <c r="B23" s="6">
        <f>SUM(B24:B29)</f>
        <v>6800</v>
      </c>
      <c r="C23" s="6">
        <f>SUM(C24:C29)</f>
        <v>3939</v>
      </c>
      <c r="D23" s="6">
        <f>SUM(D24:D29)</f>
        <v>3693</v>
      </c>
      <c r="E23" s="7">
        <f aca="true" t="shared" si="2" ref="E23:E28">(C23-D23)/D23*100</f>
        <v>6.6612510154346065</v>
      </c>
      <c r="F23" s="7">
        <f aca="true" t="shared" si="3" ref="F23:F28">SUM(C23/B23*100)</f>
        <v>57.92647058823529</v>
      </c>
      <c r="G23" s="8"/>
    </row>
    <row r="24" spans="1:7" ht="18" customHeight="1">
      <c r="A24" s="9" t="s">
        <v>29</v>
      </c>
      <c r="B24" s="13">
        <v>980</v>
      </c>
      <c r="C24" s="14">
        <v>807</v>
      </c>
      <c r="D24" s="10">
        <v>587</v>
      </c>
      <c r="E24" s="9">
        <f t="shared" si="2"/>
        <v>37.47870528109029</v>
      </c>
      <c r="F24" s="9">
        <f t="shared" si="3"/>
        <v>82.34693877551021</v>
      </c>
      <c r="G24" s="8"/>
    </row>
    <row r="25" spans="1:7" ht="18" customHeight="1">
      <c r="A25" s="9" t="s">
        <v>30</v>
      </c>
      <c r="B25" s="13">
        <v>500</v>
      </c>
      <c r="C25" s="14">
        <v>239</v>
      </c>
      <c r="D25" s="10">
        <v>112</v>
      </c>
      <c r="E25" s="9">
        <f t="shared" si="2"/>
        <v>113.39285714285714</v>
      </c>
      <c r="F25" s="9">
        <f t="shared" si="3"/>
        <v>47.8</v>
      </c>
      <c r="G25" s="8"/>
    </row>
    <row r="26" spans="1:7" ht="18" customHeight="1">
      <c r="A26" s="9" t="s">
        <v>31</v>
      </c>
      <c r="B26" s="13">
        <v>450</v>
      </c>
      <c r="C26" s="14">
        <v>230</v>
      </c>
      <c r="D26" s="10">
        <v>248</v>
      </c>
      <c r="E26" s="9">
        <f t="shared" si="2"/>
        <v>-7.258064516129033</v>
      </c>
      <c r="F26" s="9">
        <f t="shared" si="3"/>
        <v>51.11111111111111</v>
      </c>
      <c r="G26" s="8"/>
    </row>
    <row r="27" spans="1:7" ht="18" customHeight="1">
      <c r="A27" s="18" t="s">
        <v>32</v>
      </c>
      <c r="B27" s="19">
        <v>3160</v>
      </c>
      <c r="C27" s="14">
        <v>715</v>
      </c>
      <c r="D27" s="10">
        <v>1799</v>
      </c>
      <c r="E27" s="9">
        <f t="shared" si="2"/>
        <v>-60.25569760978321</v>
      </c>
      <c r="F27" s="9">
        <f t="shared" si="3"/>
        <v>22.626582278481013</v>
      </c>
      <c r="G27" s="8"/>
    </row>
    <row r="28" spans="1:7" ht="18" customHeight="1">
      <c r="A28" s="20" t="s">
        <v>33</v>
      </c>
      <c r="B28" s="19">
        <v>1710</v>
      </c>
      <c r="C28" s="14">
        <v>1948</v>
      </c>
      <c r="D28" s="10">
        <v>947</v>
      </c>
      <c r="E28" s="9">
        <f t="shared" si="2"/>
        <v>105.70221752903907</v>
      </c>
      <c r="F28" s="9">
        <f t="shared" si="3"/>
        <v>113.91812865497076</v>
      </c>
      <c r="G28" s="8"/>
    </row>
    <row r="29" spans="1:7" ht="18" customHeight="1">
      <c r="A29" s="9" t="s">
        <v>34</v>
      </c>
      <c r="B29" s="10"/>
      <c r="C29" s="14"/>
      <c r="D29" s="10"/>
      <c r="E29" s="9"/>
      <c r="F29" s="9"/>
      <c r="G29" s="8"/>
    </row>
    <row r="30" spans="1:7" ht="18" customHeight="1">
      <c r="A30" s="12" t="s">
        <v>35</v>
      </c>
      <c r="B30" s="6">
        <f>SUM(B31:B44)</f>
        <v>4100</v>
      </c>
      <c r="C30" s="6">
        <f>SUM(C31:C44)</f>
        <v>2484</v>
      </c>
      <c r="D30" s="6">
        <f>SUM(D31:D44)</f>
        <v>1767</v>
      </c>
      <c r="E30" s="7">
        <f>(C30-D30)/D30*100</f>
        <v>40.57724957555178</v>
      </c>
      <c r="F30" s="7">
        <f>SUM(C30/B30*100)</f>
        <v>60.58536585365854</v>
      </c>
      <c r="G30" s="8"/>
    </row>
    <row r="31" spans="1:7" ht="18" customHeight="1">
      <c r="A31" s="21" t="s">
        <v>36</v>
      </c>
      <c r="B31" s="19"/>
      <c r="C31" s="10"/>
      <c r="D31" s="10"/>
      <c r="E31" s="9"/>
      <c r="F31" s="7"/>
      <c r="G31" s="8"/>
    </row>
    <row r="32" spans="1:7" ht="18" customHeight="1">
      <c r="A32" s="22" t="s">
        <v>37</v>
      </c>
      <c r="B32" s="19"/>
      <c r="C32" s="10"/>
      <c r="D32" s="10"/>
      <c r="E32" s="9"/>
      <c r="F32" s="9"/>
      <c r="G32" s="8"/>
    </row>
    <row r="33" spans="1:7" ht="18" customHeight="1">
      <c r="A33" s="22" t="s">
        <v>38</v>
      </c>
      <c r="B33" s="19"/>
      <c r="C33" s="10"/>
      <c r="D33" s="10"/>
      <c r="E33" s="9"/>
      <c r="F33" s="9"/>
      <c r="G33" s="8"/>
    </row>
    <row r="34" spans="1:7" ht="18" customHeight="1">
      <c r="A34" s="22" t="s">
        <v>39</v>
      </c>
      <c r="B34" s="19"/>
      <c r="C34" s="10"/>
      <c r="D34" s="10"/>
      <c r="E34" s="9"/>
      <c r="F34" s="9"/>
      <c r="G34" s="8"/>
    </row>
    <row r="35" spans="1:7" ht="18" customHeight="1">
      <c r="A35" s="22" t="s">
        <v>40</v>
      </c>
      <c r="B35" s="19"/>
      <c r="C35" s="10"/>
      <c r="D35" s="10"/>
      <c r="E35" s="9"/>
      <c r="F35" s="9"/>
      <c r="G35" s="8"/>
    </row>
    <row r="36" spans="1:7" ht="18" customHeight="1">
      <c r="A36" s="22" t="s">
        <v>41</v>
      </c>
      <c r="B36" s="19">
        <v>45</v>
      </c>
      <c r="C36" s="10"/>
      <c r="D36" s="10"/>
      <c r="E36" s="9"/>
      <c r="F36" s="9">
        <f>SUM(C36/B36*100)</f>
        <v>0</v>
      </c>
      <c r="G36" s="8"/>
    </row>
    <row r="37" spans="1:7" ht="18" customHeight="1">
      <c r="A37" s="22" t="s">
        <v>42</v>
      </c>
      <c r="B37" s="19">
        <v>3990</v>
      </c>
      <c r="C37" s="10">
        <v>2406</v>
      </c>
      <c r="D37" s="10">
        <v>1740</v>
      </c>
      <c r="E37" s="9">
        <f>(C37-D37)/D37*100</f>
        <v>38.275862068965516</v>
      </c>
      <c r="F37" s="9">
        <f>SUM(C37/B37*100)</f>
        <v>60.30075187969924</v>
      </c>
      <c r="G37" s="8"/>
    </row>
    <row r="38" spans="1:7" ht="18" customHeight="1">
      <c r="A38" s="23" t="s">
        <v>43</v>
      </c>
      <c r="B38" s="19"/>
      <c r="C38" s="10"/>
      <c r="D38" s="10"/>
      <c r="E38" s="9"/>
      <c r="F38" s="9"/>
      <c r="G38" s="8"/>
    </row>
    <row r="39" spans="1:7" ht="18" customHeight="1">
      <c r="A39" s="24" t="s">
        <v>44</v>
      </c>
      <c r="B39" s="10"/>
      <c r="C39" s="10"/>
      <c r="D39" s="10"/>
      <c r="E39" s="9"/>
      <c r="F39" s="9"/>
      <c r="G39" s="8"/>
    </row>
    <row r="40" spans="1:7" ht="18" customHeight="1">
      <c r="A40" s="25" t="s">
        <v>45</v>
      </c>
      <c r="B40" s="10"/>
      <c r="C40" s="10"/>
      <c r="D40" s="10"/>
      <c r="E40" s="9"/>
      <c r="F40" s="9"/>
      <c r="G40" s="8"/>
    </row>
    <row r="41" spans="1:7" ht="18" customHeight="1">
      <c r="A41" s="25" t="s">
        <v>46</v>
      </c>
      <c r="B41" s="10"/>
      <c r="C41" s="10"/>
      <c r="D41" s="10"/>
      <c r="E41" s="9"/>
      <c r="F41" s="9"/>
      <c r="G41" s="8"/>
    </row>
    <row r="42" spans="1:7" ht="18" customHeight="1">
      <c r="A42" s="25" t="s">
        <v>47</v>
      </c>
      <c r="B42" s="10"/>
      <c r="C42" s="10"/>
      <c r="D42" s="10"/>
      <c r="E42" s="9"/>
      <c r="F42" s="9"/>
      <c r="G42" s="8"/>
    </row>
    <row r="43" spans="1:7" ht="18" customHeight="1">
      <c r="A43" s="25" t="s">
        <v>48</v>
      </c>
      <c r="B43" s="10">
        <v>45</v>
      </c>
      <c r="C43" s="10">
        <v>51</v>
      </c>
      <c r="D43" s="10">
        <v>27</v>
      </c>
      <c r="E43" s="9">
        <f>(C43-D43)/D43*100</f>
        <v>88.88888888888889</v>
      </c>
      <c r="F43" s="9">
        <f>SUM(C43/B43*100)</f>
        <v>113.33333333333333</v>
      </c>
      <c r="G43" s="8"/>
    </row>
    <row r="44" spans="1:7" ht="18" customHeight="1">
      <c r="A44" s="23" t="s">
        <v>49</v>
      </c>
      <c r="B44" s="10">
        <v>20</v>
      </c>
      <c r="C44" s="10">
        <v>27</v>
      </c>
      <c r="D44" s="10"/>
      <c r="E44" s="9"/>
      <c r="F44" s="9">
        <f>SUM(C44/B44*100)</f>
        <v>135</v>
      </c>
      <c r="G44" s="8"/>
    </row>
    <row r="45" spans="1:7" ht="18" customHeight="1">
      <c r="A45" s="26" t="s">
        <v>50</v>
      </c>
      <c r="B45" s="27">
        <f>B6+B30</f>
        <v>30100</v>
      </c>
      <c r="C45" s="6">
        <f>C6+C30</f>
        <v>16510</v>
      </c>
      <c r="D45" s="27">
        <f>D6+D30</f>
        <v>13684</v>
      </c>
      <c r="E45" s="7">
        <f>(C45-D45)/D45*100</f>
        <v>20.651856182402806</v>
      </c>
      <c r="F45" s="7">
        <f>SUM(C45/B45*100)</f>
        <v>54.85049833887044</v>
      </c>
      <c r="G45" s="8"/>
    </row>
    <row r="46" spans="2:6" ht="15" customHeight="1">
      <c r="B46" s="2"/>
      <c r="C46" s="2"/>
      <c r="D46" s="2"/>
      <c r="E46" s="2"/>
      <c r="F46" s="2"/>
    </row>
    <row r="47" ht="15" customHeight="1"/>
  </sheetData>
  <sheetProtection/>
  <mergeCells count="8">
    <mergeCell ref="A2:G2"/>
    <mergeCell ref="B3:D3"/>
    <mergeCell ref="F3:G3"/>
    <mergeCell ref="C4:F4"/>
    <mergeCell ref="A4:A5"/>
    <mergeCell ref="B4:B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15" zoomScaleNormal="11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1" sqref="D11"/>
    </sheetView>
  </sheetViews>
  <sheetFormatPr defaultColWidth="9.00390625" defaultRowHeight="14.25"/>
  <cols>
    <col min="1" max="1" width="27.625" style="1" customWidth="1"/>
    <col min="2" max="7" width="15.25390625" style="1" customWidth="1"/>
    <col min="8" max="16384" width="9.00390625" style="1" customWidth="1"/>
  </cols>
  <sheetData>
    <row r="1" ht="14.25">
      <c r="A1" s="2" t="s">
        <v>51</v>
      </c>
    </row>
    <row r="2" spans="1:7" ht="30" customHeight="1">
      <c r="A2" s="46" t="s">
        <v>52</v>
      </c>
      <c r="B2" s="46"/>
      <c r="C2" s="46"/>
      <c r="D2" s="46"/>
      <c r="E2" s="46"/>
      <c r="F2" s="46"/>
      <c r="G2" s="46"/>
    </row>
    <row r="3" spans="1:7" ht="18.75">
      <c r="A3" s="3"/>
      <c r="B3" s="3"/>
      <c r="C3" s="3"/>
      <c r="D3" s="3"/>
      <c r="E3" s="57" t="s">
        <v>2</v>
      </c>
      <c r="F3" s="57"/>
      <c r="G3" s="57"/>
    </row>
    <row r="4" spans="1:7" ht="15.75" customHeight="1">
      <c r="A4" s="64" t="s">
        <v>103</v>
      </c>
      <c r="B4" s="65" t="s">
        <v>53</v>
      </c>
      <c r="C4" s="64" t="s">
        <v>5</v>
      </c>
      <c r="D4" s="64"/>
      <c r="E4" s="64"/>
      <c r="F4" s="64"/>
      <c r="G4" s="66" t="s">
        <v>6</v>
      </c>
    </row>
    <row r="5" spans="1:7" ht="24" customHeight="1">
      <c r="A5" s="66"/>
      <c r="B5" s="66"/>
      <c r="C5" s="67" t="s">
        <v>7</v>
      </c>
      <c r="D5" s="67" t="s">
        <v>8</v>
      </c>
      <c r="E5" s="68" t="s">
        <v>9</v>
      </c>
      <c r="F5" s="68" t="s">
        <v>10</v>
      </c>
      <c r="G5" s="66"/>
    </row>
    <row r="6" spans="1:7" ht="18" customHeight="1">
      <c r="A6" s="69" t="s">
        <v>54</v>
      </c>
      <c r="B6" s="70">
        <f>SUM(B7:B26)</f>
        <v>286384</v>
      </c>
      <c r="C6" s="70">
        <f>SUM(C7:C26)</f>
        <v>176047</v>
      </c>
      <c r="D6" s="71">
        <f>SUM(D7:D26)</f>
        <v>170661</v>
      </c>
      <c r="E6" s="72">
        <f>(C6-D6)/D6*100</f>
        <v>3.1559641628725954</v>
      </c>
      <c r="F6" s="72">
        <f aca="true" t="shared" si="0" ref="F6:F21">SUM(C6/B6*100)</f>
        <v>61.47235879099391</v>
      </c>
      <c r="G6" s="85"/>
    </row>
    <row r="7" spans="1:7" ht="18" customHeight="1">
      <c r="A7" s="73" t="s">
        <v>104</v>
      </c>
      <c r="B7" s="86">
        <v>17477</v>
      </c>
      <c r="C7" s="87">
        <v>7089</v>
      </c>
      <c r="D7" s="74">
        <v>6150</v>
      </c>
      <c r="E7" s="75">
        <f aca="true" t="shared" si="1" ref="E7:E43">(C7-D7)/D7*100</f>
        <v>15.268292682926829</v>
      </c>
      <c r="F7" s="75">
        <f t="shared" si="0"/>
        <v>40.56188132974767</v>
      </c>
      <c r="G7" s="85"/>
    </row>
    <row r="8" spans="1:7" ht="18" customHeight="1">
      <c r="A8" s="76" t="s">
        <v>105</v>
      </c>
      <c r="B8" s="86">
        <v>70</v>
      </c>
      <c r="C8" s="87"/>
      <c r="D8" s="74">
        <v>26</v>
      </c>
      <c r="E8" s="75">
        <f t="shared" si="1"/>
        <v>-100</v>
      </c>
      <c r="F8" s="75">
        <f t="shared" si="0"/>
        <v>0</v>
      </c>
      <c r="G8" s="85"/>
    </row>
    <row r="9" spans="1:7" ht="18" customHeight="1">
      <c r="A9" s="76" t="s">
        <v>106</v>
      </c>
      <c r="B9" s="86">
        <v>5649</v>
      </c>
      <c r="C9" s="87">
        <v>2867</v>
      </c>
      <c r="D9" s="74">
        <v>2314</v>
      </c>
      <c r="E9" s="75">
        <f t="shared" si="1"/>
        <v>23.89801210025929</v>
      </c>
      <c r="F9" s="75">
        <f t="shared" si="0"/>
        <v>50.75234554788458</v>
      </c>
      <c r="G9" s="85"/>
    </row>
    <row r="10" spans="1:7" ht="18" customHeight="1">
      <c r="A10" s="76" t="s">
        <v>107</v>
      </c>
      <c r="B10" s="86">
        <v>51545</v>
      </c>
      <c r="C10" s="87">
        <v>32111</v>
      </c>
      <c r="D10" s="74">
        <v>27624</v>
      </c>
      <c r="E10" s="75">
        <f t="shared" si="1"/>
        <v>16.243121922965535</v>
      </c>
      <c r="F10" s="75">
        <f t="shared" si="0"/>
        <v>62.29702201959453</v>
      </c>
      <c r="G10" s="85"/>
    </row>
    <row r="11" spans="1:7" ht="18" customHeight="1">
      <c r="A11" s="76" t="s">
        <v>108</v>
      </c>
      <c r="B11" s="86">
        <v>457</v>
      </c>
      <c r="C11" s="87">
        <v>247</v>
      </c>
      <c r="D11" s="74">
        <v>85</v>
      </c>
      <c r="E11" s="75">
        <f t="shared" si="1"/>
        <v>190.58823529411762</v>
      </c>
      <c r="F11" s="75">
        <f t="shared" si="0"/>
        <v>54.04814004376368</v>
      </c>
      <c r="G11" s="85"/>
    </row>
    <row r="12" spans="1:7" ht="18" customHeight="1">
      <c r="A12" s="76" t="s">
        <v>109</v>
      </c>
      <c r="B12" s="86">
        <v>5282</v>
      </c>
      <c r="C12" s="87">
        <v>3761</v>
      </c>
      <c r="D12" s="77">
        <v>4508</v>
      </c>
      <c r="E12" s="75">
        <f t="shared" si="1"/>
        <v>-16.570541259982257</v>
      </c>
      <c r="F12" s="75">
        <f t="shared" si="0"/>
        <v>71.20408936009088</v>
      </c>
      <c r="G12" s="85"/>
    </row>
    <row r="13" spans="1:7" ht="18" customHeight="1">
      <c r="A13" s="76" t="s">
        <v>110</v>
      </c>
      <c r="B13" s="86">
        <v>32135</v>
      </c>
      <c r="C13" s="87">
        <v>23617</v>
      </c>
      <c r="D13" s="78">
        <v>23751</v>
      </c>
      <c r="E13" s="75">
        <f t="shared" si="1"/>
        <v>-0.5641867710833228</v>
      </c>
      <c r="F13" s="75">
        <f t="shared" si="0"/>
        <v>73.49307608526529</v>
      </c>
      <c r="G13" s="85"/>
    </row>
    <row r="14" spans="1:7" ht="18" customHeight="1">
      <c r="A14" s="76" t="s">
        <v>111</v>
      </c>
      <c r="B14" s="86">
        <v>17533</v>
      </c>
      <c r="C14" s="87">
        <v>10149</v>
      </c>
      <c r="D14" s="74">
        <v>13756</v>
      </c>
      <c r="E14" s="75">
        <f t="shared" si="1"/>
        <v>-26.221285257342252</v>
      </c>
      <c r="F14" s="75">
        <f t="shared" si="0"/>
        <v>57.88513089602464</v>
      </c>
      <c r="G14" s="85"/>
    </row>
    <row r="15" spans="1:7" ht="18" customHeight="1">
      <c r="A15" s="76" t="s">
        <v>112</v>
      </c>
      <c r="B15" s="86">
        <v>19248</v>
      </c>
      <c r="C15" s="87">
        <v>17479</v>
      </c>
      <c r="D15" s="74">
        <v>16668</v>
      </c>
      <c r="E15" s="75">
        <f t="shared" si="1"/>
        <v>4.865610751139909</v>
      </c>
      <c r="F15" s="75">
        <f t="shared" si="0"/>
        <v>90.80943474646716</v>
      </c>
      <c r="G15" s="85"/>
    </row>
    <row r="16" spans="1:7" ht="18" customHeight="1">
      <c r="A16" s="76" t="s">
        <v>113</v>
      </c>
      <c r="B16" s="86">
        <v>20673</v>
      </c>
      <c r="C16" s="87">
        <v>16354</v>
      </c>
      <c r="D16" s="74">
        <v>5917</v>
      </c>
      <c r="E16" s="75">
        <f t="shared" si="1"/>
        <v>176.39006253168836</v>
      </c>
      <c r="F16" s="75">
        <f t="shared" si="0"/>
        <v>79.10801528563826</v>
      </c>
      <c r="G16" s="85"/>
    </row>
    <row r="17" spans="1:7" ht="18" customHeight="1">
      <c r="A17" s="76" t="s">
        <v>114</v>
      </c>
      <c r="B17" s="86">
        <v>81755</v>
      </c>
      <c r="C17" s="87">
        <v>42683</v>
      </c>
      <c r="D17" s="74">
        <v>39310</v>
      </c>
      <c r="E17" s="75">
        <f t="shared" si="1"/>
        <v>8.580513864156703</v>
      </c>
      <c r="F17" s="75">
        <f t="shared" si="0"/>
        <v>52.20842761910587</v>
      </c>
      <c r="G17" s="85"/>
    </row>
    <row r="18" spans="1:7" ht="18" customHeight="1">
      <c r="A18" s="76" t="s">
        <v>115</v>
      </c>
      <c r="B18" s="86">
        <v>3172</v>
      </c>
      <c r="C18" s="87">
        <v>1716</v>
      </c>
      <c r="D18" s="74">
        <v>3664</v>
      </c>
      <c r="E18" s="75">
        <f t="shared" si="1"/>
        <v>-53.16593886462883</v>
      </c>
      <c r="F18" s="75">
        <f t="shared" si="0"/>
        <v>54.09836065573771</v>
      </c>
      <c r="G18" s="85"/>
    </row>
    <row r="19" spans="1:7" ht="18" customHeight="1">
      <c r="A19" s="79" t="s">
        <v>116</v>
      </c>
      <c r="B19" s="86">
        <v>1321</v>
      </c>
      <c r="C19" s="87">
        <v>516</v>
      </c>
      <c r="D19" s="74">
        <v>214</v>
      </c>
      <c r="E19" s="75">
        <f t="shared" si="1"/>
        <v>141.12149532710282</v>
      </c>
      <c r="F19" s="75">
        <f t="shared" si="0"/>
        <v>39.06131718395155</v>
      </c>
      <c r="G19" s="85"/>
    </row>
    <row r="20" spans="1:7" ht="18" customHeight="1">
      <c r="A20" s="79" t="s">
        <v>55</v>
      </c>
      <c r="B20" s="86">
        <v>901</v>
      </c>
      <c r="C20" s="87">
        <v>500</v>
      </c>
      <c r="D20" s="74">
        <v>16</v>
      </c>
      <c r="E20" s="75">
        <f t="shared" si="1"/>
        <v>3025</v>
      </c>
      <c r="F20" s="75">
        <f t="shared" si="0"/>
        <v>55.49389567147613</v>
      </c>
      <c r="G20" s="85"/>
    </row>
    <row r="21" spans="1:7" ht="18" customHeight="1">
      <c r="A21" s="79" t="s">
        <v>56</v>
      </c>
      <c r="B21" s="88">
        <v>520</v>
      </c>
      <c r="C21" s="87">
        <v>301</v>
      </c>
      <c r="D21" s="74">
        <v>16</v>
      </c>
      <c r="E21" s="75">
        <f t="shared" si="1"/>
        <v>1781.25</v>
      </c>
      <c r="F21" s="75">
        <f t="shared" si="0"/>
        <v>57.88461538461539</v>
      </c>
      <c r="G21" s="85"/>
    </row>
    <row r="22" spans="1:7" ht="18" customHeight="1">
      <c r="A22" s="79" t="s">
        <v>57</v>
      </c>
      <c r="B22" s="89">
        <v>2577</v>
      </c>
      <c r="C22" s="87">
        <v>608</v>
      </c>
      <c r="D22" s="74">
        <v>271</v>
      </c>
      <c r="E22" s="75">
        <f t="shared" si="1"/>
        <v>124.35424354243543</v>
      </c>
      <c r="F22" s="75">
        <f>SUM(C22/B22*100)</f>
        <v>23.593325572370976</v>
      </c>
      <c r="G22" s="85"/>
    </row>
    <row r="23" spans="1:7" ht="18" customHeight="1">
      <c r="A23" s="79" t="s">
        <v>58</v>
      </c>
      <c r="B23" s="89">
        <v>21494</v>
      </c>
      <c r="C23" s="87">
        <v>13996</v>
      </c>
      <c r="D23" s="74">
        <v>21121</v>
      </c>
      <c r="E23" s="75">
        <f t="shared" si="1"/>
        <v>-33.734198191373515</v>
      </c>
      <c r="F23" s="75">
        <f>SUM(C23/B23*100)</f>
        <v>65.11584628268355</v>
      </c>
      <c r="G23" s="85"/>
    </row>
    <row r="24" spans="1:7" ht="18" customHeight="1">
      <c r="A24" s="79" t="s">
        <v>117</v>
      </c>
      <c r="B24" s="89">
        <v>88</v>
      </c>
      <c r="C24" s="87">
        <v>32</v>
      </c>
      <c r="D24" s="74">
        <v>225</v>
      </c>
      <c r="E24" s="75">
        <f t="shared" si="1"/>
        <v>-85.77777777777777</v>
      </c>
      <c r="F24" s="75">
        <f>SUM(C24/B24*100)</f>
        <v>36.36363636363637</v>
      </c>
      <c r="G24" s="85"/>
    </row>
    <row r="25" spans="1:7" ht="18" customHeight="1">
      <c r="A25" s="76" t="s">
        <v>118</v>
      </c>
      <c r="B25" s="89">
        <v>1217</v>
      </c>
      <c r="C25" s="87">
        <v>270</v>
      </c>
      <c r="D25" s="74">
        <v>4470</v>
      </c>
      <c r="E25" s="75">
        <f t="shared" si="1"/>
        <v>-93.95973154362416</v>
      </c>
      <c r="F25" s="75">
        <f>SUM(C25/B25*100)</f>
        <v>22.18570254724733</v>
      </c>
      <c r="G25" s="85"/>
    </row>
    <row r="26" spans="1:7" ht="18" customHeight="1">
      <c r="A26" s="80" t="s">
        <v>59</v>
      </c>
      <c r="B26" s="89">
        <v>3270</v>
      </c>
      <c r="C26" s="87">
        <v>1751</v>
      </c>
      <c r="D26" s="74">
        <v>555</v>
      </c>
      <c r="E26" s="75">
        <f t="shared" si="1"/>
        <v>215.4954954954955</v>
      </c>
      <c r="F26" s="75">
        <f>SUM(C26/B26*100)</f>
        <v>53.5474006116208</v>
      </c>
      <c r="G26" s="85"/>
    </row>
    <row r="27" spans="1:7" ht="18" customHeight="1">
      <c r="A27" s="76"/>
      <c r="B27" s="81"/>
      <c r="C27" s="74"/>
      <c r="D27" s="82"/>
      <c r="E27" s="75"/>
      <c r="F27" s="75"/>
      <c r="G27" s="85"/>
    </row>
    <row r="28" spans="1:7" ht="18" customHeight="1">
      <c r="A28" s="76" t="s">
        <v>119</v>
      </c>
      <c r="B28" s="81">
        <f>B7+B9+B10+B11+B13+B14+B15+B16</f>
        <v>164717</v>
      </c>
      <c r="C28" s="81">
        <f>C7+C9+C10+C11+C13+C14+C15+C16</f>
        <v>109913</v>
      </c>
      <c r="D28" s="81">
        <f>D7+D9+D10+D11+D13+D14+D15+D16</f>
        <v>96265</v>
      </c>
      <c r="E28" s="75">
        <f t="shared" si="1"/>
        <v>14.177530774424765</v>
      </c>
      <c r="F28" s="75">
        <f aca="true" t="shared" si="2" ref="F28:F43">SUM(C28/B28*100)</f>
        <v>66.72838869090623</v>
      </c>
      <c r="G28" s="85"/>
    </row>
    <row r="29" spans="1:7" ht="18" customHeight="1">
      <c r="A29" s="69" t="s">
        <v>60</v>
      </c>
      <c r="B29" s="71">
        <f>B30+B32+B37+B38+B42</f>
        <v>6090</v>
      </c>
      <c r="C29" s="71">
        <f>C30+C32+C37+C38+C42</f>
        <v>3198</v>
      </c>
      <c r="D29" s="71">
        <f>D30+D32+D37+D38+D42</f>
        <v>5673</v>
      </c>
      <c r="E29" s="72">
        <f t="shared" si="1"/>
        <v>-43.62771020624008</v>
      </c>
      <c r="F29" s="72">
        <f t="shared" si="2"/>
        <v>52.51231527093596</v>
      </c>
      <c r="G29" s="85"/>
    </row>
    <row r="30" spans="1:7" ht="18" customHeight="1">
      <c r="A30" s="83" t="s">
        <v>61</v>
      </c>
      <c r="B30" s="87">
        <f>B31</f>
        <v>192</v>
      </c>
      <c r="C30" s="87">
        <f>C31</f>
        <v>192</v>
      </c>
      <c r="D30" s="87">
        <f>D31</f>
        <v>10</v>
      </c>
      <c r="E30" s="75">
        <f t="shared" si="1"/>
        <v>1820</v>
      </c>
      <c r="F30" s="75">
        <f t="shared" si="2"/>
        <v>100</v>
      </c>
      <c r="G30" s="85"/>
    </row>
    <row r="31" spans="1:7" ht="18" customHeight="1">
      <c r="A31" s="84" t="s">
        <v>62</v>
      </c>
      <c r="B31" s="87">
        <v>192</v>
      </c>
      <c r="C31" s="82">
        <v>192</v>
      </c>
      <c r="D31" s="82">
        <v>10</v>
      </c>
      <c r="E31" s="75">
        <f t="shared" si="1"/>
        <v>1820</v>
      </c>
      <c r="F31" s="75">
        <f t="shared" si="2"/>
        <v>100</v>
      </c>
      <c r="G31" s="85"/>
    </row>
    <row r="32" spans="1:7" ht="18" customHeight="1">
      <c r="A32" s="83" t="s">
        <v>63</v>
      </c>
      <c r="B32" s="87">
        <f>SUM(B33:B36)</f>
        <v>4013</v>
      </c>
      <c r="C32" s="87">
        <f>SUM(C33:C36)</f>
        <v>2744</v>
      </c>
      <c r="D32" s="87">
        <f>SUM(D33:D36)</f>
        <v>5647</v>
      </c>
      <c r="E32" s="75">
        <f t="shared" si="1"/>
        <v>-51.407827164866305</v>
      </c>
      <c r="F32" s="75">
        <f t="shared" si="2"/>
        <v>68.37777224021929</v>
      </c>
      <c r="G32" s="85"/>
    </row>
    <row r="33" spans="1:7" ht="18" customHeight="1">
      <c r="A33" s="84" t="s">
        <v>64</v>
      </c>
      <c r="B33" s="87">
        <v>3923</v>
      </c>
      <c r="C33" s="82">
        <v>2729</v>
      </c>
      <c r="D33" s="82">
        <v>5646</v>
      </c>
      <c r="E33" s="75">
        <f t="shared" si="1"/>
        <v>-51.66489550123982</v>
      </c>
      <c r="F33" s="75">
        <f t="shared" si="2"/>
        <v>69.56410910017844</v>
      </c>
      <c r="G33" s="85"/>
    </row>
    <row r="34" spans="1:7" ht="18" customHeight="1">
      <c r="A34" s="84" t="s">
        <v>65</v>
      </c>
      <c r="B34" s="87">
        <v>45</v>
      </c>
      <c r="C34" s="82"/>
      <c r="D34" s="82">
        <v>1</v>
      </c>
      <c r="E34" s="75">
        <f t="shared" si="1"/>
        <v>-100</v>
      </c>
      <c r="F34" s="75">
        <f t="shared" si="2"/>
        <v>0</v>
      </c>
      <c r="G34" s="85"/>
    </row>
    <row r="35" spans="1:7" ht="18" customHeight="1">
      <c r="A35" s="84" t="s">
        <v>66</v>
      </c>
      <c r="B35" s="87"/>
      <c r="C35" s="82">
        <v>15</v>
      </c>
      <c r="D35" s="82"/>
      <c r="E35" s="75"/>
      <c r="F35" s="75"/>
      <c r="G35" s="85"/>
    </row>
    <row r="36" spans="1:7" ht="18" customHeight="1">
      <c r="A36" s="84" t="s">
        <v>67</v>
      </c>
      <c r="B36" s="87">
        <v>45</v>
      </c>
      <c r="C36" s="82"/>
      <c r="D36" s="82"/>
      <c r="E36" s="75"/>
      <c r="F36" s="75">
        <f>SUM(C36/B36*100)</f>
        <v>0</v>
      </c>
      <c r="G36" s="85"/>
    </row>
    <row r="37" spans="1:7" ht="18" customHeight="1">
      <c r="A37" s="83" t="s">
        <v>68</v>
      </c>
      <c r="B37" s="87"/>
      <c r="C37" s="82"/>
      <c r="D37" s="85"/>
      <c r="E37" s="75"/>
      <c r="F37" s="75"/>
      <c r="G37" s="85"/>
    </row>
    <row r="38" spans="1:7" ht="18" customHeight="1">
      <c r="A38" s="83" t="s">
        <v>69</v>
      </c>
      <c r="B38" s="87">
        <f>SUM(B39:B41)</f>
        <v>1818</v>
      </c>
      <c r="C38" s="87">
        <f>SUM(C39:C41)</f>
        <v>195</v>
      </c>
      <c r="D38" s="87">
        <f>SUM(D39:D41)</f>
        <v>10</v>
      </c>
      <c r="E38" s="75">
        <f t="shared" si="1"/>
        <v>1850</v>
      </c>
      <c r="F38" s="75">
        <f t="shared" si="2"/>
        <v>10.726072607260726</v>
      </c>
      <c r="G38" s="85"/>
    </row>
    <row r="39" spans="1:7" ht="18" customHeight="1">
      <c r="A39" s="84" t="s">
        <v>70</v>
      </c>
      <c r="B39" s="87"/>
      <c r="C39" s="82"/>
      <c r="D39" s="82"/>
      <c r="E39" s="75"/>
      <c r="F39" s="75"/>
      <c r="G39" s="85"/>
    </row>
    <row r="40" spans="1:7" ht="18" customHeight="1">
      <c r="A40" s="84" t="s">
        <v>71</v>
      </c>
      <c r="B40" s="82">
        <v>20</v>
      </c>
      <c r="C40" s="82"/>
      <c r="D40" s="82"/>
      <c r="E40" s="75"/>
      <c r="F40" s="75">
        <f>SUM(C40/B40*100)</f>
        <v>0</v>
      </c>
      <c r="G40" s="85"/>
    </row>
    <row r="41" spans="1:7" ht="18" customHeight="1">
      <c r="A41" s="84" t="s">
        <v>72</v>
      </c>
      <c r="B41" s="82">
        <v>1798</v>
      </c>
      <c r="C41" s="82">
        <v>195</v>
      </c>
      <c r="D41" s="82">
        <v>10</v>
      </c>
      <c r="E41" s="75">
        <f t="shared" si="1"/>
        <v>1850</v>
      </c>
      <c r="F41" s="75">
        <f t="shared" si="2"/>
        <v>10.845383759733036</v>
      </c>
      <c r="G41" s="85"/>
    </row>
    <row r="42" spans="1:7" ht="18" customHeight="1">
      <c r="A42" s="83" t="s">
        <v>73</v>
      </c>
      <c r="B42" s="82">
        <v>67</v>
      </c>
      <c r="C42" s="82">
        <v>67</v>
      </c>
      <c r="D42" s="82">
        <v>6</v>
      </c>
      <c r="E42" s="75">
        <f t="shared" si="1"/>
        <v>1016.6666666666666</v>
      </c>
      <c r="F42" s="75">
        <f t="shared" si="2"/>
        <v>100</v>
      </c>
      <c r="G42" s="85"/>
    </row>
    <row r="43" spans="1:7" ht="18" customHeight="1">
      <c r="A43" s="90" t="s">
        <v>74</v>
      </c>
      <c r="B43" s="71">
        <f>SUM(B29,B6)</f>
        <v>292474</v>
      </c>
      <c r="C43" s="71">
        <f>SUM(C29,C6)</f>
        <v>179245</v>
      </c>
      <c r="D43" s="71">
        <f>SUM(D29,D6)</f>
        <v>176334</v>
      </c>
      <c r="E43" s="72">
        <f t="shared" si="1"/>
        <v>1.6508444202479384</v>
      </c>
      <c r="F43" s="72">
        <f t="shared" si="2"/>
        <v>61.28578950607575</v>
      </c>
      <c r="G43" s="85"/>
    </row>
    <row r="44" spans="2:6" ht="15" customHeight="1">
      <c r="B44" s="2"/>
      <c r="C44" s="2"/>
      <c r="D44" s="2"/>
      <c r="E44" s="2"/>
      <c r="F44" s="2"/>
    </row>
    <row r="45" ht="15" customHeight="1"/>
  </sheetData>
  <sheetProtection/>
  <mergeCells count="6">
    <mergeCell ref="A2:G2"/>
    <mergeCell ref="E3:G3"/>
    <mergeCell ref="C4:F4"/>
    <mergeCell ref="A4:A5"/>
    <mergeCell ref="B4:B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G5" sqref="G5:G6"/>
    </sheetView>
  </sheetViews>
  <sheetFormatPr defaultColWidth="9.00390625" defaultRowHeight="14.25"/>
  <cols>
    <col min="1" max="1" width="19.75390625" style="0" customWidth="1"/>
    <col min="2" max="2" width="10.50390625" style="0" customWidth="1"/>
    <col min="5" max="5" width="7.75390625" style="0" customWidth="1"/>
    <col min="6" max="6" width="7.125" style="0" customWidth="1"/>
    <col min="7" max="8" width="9.625" style="0" customWidth="1"/>
    <col min="9" max="9" width="10.00390625" style="0" customWidth="1"/>
    <col min="10" max="10" width="8.00390625" style="0" customWidth="1"/>
    <col min="11" max="11" width="8.25390625" style="0" customWidth="1"/>
    <col min="12" max="12" width="8.00390625" style="0" customWidth="1"/>
  </cols>
  <sheetData>
    <row r="1" ht="14.25">
      <c r="A1" s="42" t="s">
        <v>87</v>
      </c>
    </row>
    <row r="2" spans="1:12" ht="24">
      <c r="A2" s="58" t="s">
        <v>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4.25">
      <c r="A3" s="37"/>
      <c r="B3" s="37"/>
      <c r="C3" s="37"/>
      <c r="D3" s="37"/>
      <c r="E3" s="37"/>
      <c r="F3" s="37"/>
      <c r="G3" s="37"/>
      <c r="H3" s="37"/>
      <c r="I3" s="37"/>
      <c r="J3" s="37"/>
      <c r="K3" s="61" t="s">
        <v>76</v>
      </c>
      <c r="L3" s="61"/>
    </row>
    <row r="4" spans="1:12" ht="33.75" customHeight="1">
      <c r="A4" s="59" t="s">
        <v>89</v>
      </c>
      <c r="B4" s="60" t="s">
        <v>99</v>
      </c>
      <c r="C4" s="60"/>
      <c r="D4" s="60"/>
      <c r="E4" s="60"/>
      <c r="F4" s="60"/>
      <c r="G4" s="60" t="s">
        <v>101</v>
      </c>
      <c r="H4" s="60"/>
      <c r="I4" s="60"/>
      <c r="J4" s="60"/>
      <c r="K4" s="60"/>
      <c r="L4" s="59" t="s">
        <v>6</v>
      </c>
    </row>
    <row r="5" spans="1:12" ht="43.5" customHeight="1">
      <c r="A5" s="59"/>
      <c r="B5" s="59" t="s">
        <v>90</v>
      </c>
      <c r="C5" s="59" t="s">
        <v>5</v>
      </c>
      <c r="D5" s="59"/>
      <c r="E5" s="59"/>
      <c r="F5" s="59"/>
      <c r="G5" s="59" t="s">
        <v>90</v>
      </c>
      <c r="H5" s="59" t="s">
        <v>5</v>
      </c>
      <c r="I5" s="59"/>
      <c r="J5" s="59"/>
      <c r="K5" s="59"/>
      <c r="L5" s="59"/>
    </row>
    <row r="6" spans="1:12" ht="43.5" customHeight="1">
      <c r="A6" s="59"/>
      <c r="B6" s="59"/>
      <c r="C6" s="43" t="s">
        <v>7</v>
      </c>
      <c r="D6" s="43" t="s">
        <v>8</v>
      </c>
      <c r="E6" s="43" t="s">
        <v>91</v>
      </c>
      <c r="F6" s="43" t="s">
        <v>92</v>
      </c>
      <c r="G6" s="59"/>
      <c r="H6" s="43" t="s">
        <v>7</v>
      </c>
      <c r="I6" s="43" t="s">
        <v>8</v>
      </c>
      <c r="J6" s="43" t="s">
        <v>91</v>
      </c>
      <c r="K6" s="43" t="s">
        <v>92</v>
      </c>
      <c r="L6" s="59"/>
    </row>
    <row r="7" spans="1:12" ht="43.5" customHeight="1">
      <c r="A7" s="43" t="s">
        <v>102</v>
      </c>
      <c r="B7" s="44">
        <f>SUM(B8:B12)</f>
        <v>30050.401546</v>
      </c>
      <c r="C7" s="44">
        <f>SUM(C8:C12)</f>
        <v>9344.559855</v>
      </c>
      <c r="D7" s="44">
        <f>SUM(D8:D12)</f>
        <v>8164.458318999999</v>
      </c>
      <c r="E7" s="45">
        <f aca="true" t="shared" si="0" ref="E7:E12">(C7-D7)/D7*100</f>
        <v>14.454131430296059</v>
      </c>
      <c r="F7" s="45">
        <f aca="true" t="shared" si="1" ref="F7:F12">C7/B7*100</f>
        <v>31.09628948117617</v>
      </c>
      <c r="G7" s="44">
        <f>SUM(G8:G12)</f>
        <v>31366.478156999998</v>
      </c>
      <c r="H7" s="44">
        <f>SUM(H8:H12)</f>
        <v>12626.750942</v>
      </c>
      <c r="I7" s="44">
        <f>SUM(I8:I12)</f>
        <v>11322.906273</v>
      </c>
      <c r="J7" s="45">
        <f aca="true" t="shared" si="2" ref="J7:J12">(H7-I7)/I7*100</f>
        <v>11.515106082870956</v>
      </c>
      <c r="K7" s="45">
        <f aca="true" t="shared" si="3" ref="K7:K12">H7/G7*100</f>
        <v>40.25555843024127</v>
      </c>
      <c r="L7" s="43"/>
    </row>
    <row r="8" spans="1:12" ht="43.5" customHeight="1">
      <c r="A8" s="43" t="s">
        <v>93</v>
      </c>
      <c r="B8" s="44">
        <v>11374.166593</v>
      </c>
      <c r="C8" s="44">
        <v>1972.357475</v>
      </c>
      <c r="D8" s="44">
        <v>2304.6616089999998</v>
      </c>
      <c r="E8" s="45">
        <f t="shared" si="0"/>
        <v>-14.418782033002564</v>
      </c>
      <c r="F8" s="45">
        <f t="shared" si="1"/>
        <v>17.340676865185422</v>
      </c>
      <c r="G8" s="44">
        <v>13375.358132</v>
      </c>
      <c r="H8" s="44">
        <v>5048.661536</v>
      </c>
      <c r="I8" s="44">
        <v>4762.287894</v>
      </c>
      <c r="J8" s="45">
        <f t="shared" si="2"/>
        <v>6.013362660430532</v>
      </c>
      <c r="K8" s="45">
        <f t="shared" si="3"/>
        <v>37.74599144318449</v>
      </c>
      <c r="L8" s="43"/>
    </row>
    <row r="9" spans="1:12" ht="43.5" customHeight="1">
      <c r="A9" s="43" t="s">
        <v>94</v>
      </c>
      <c r="B9" s="44">
        <v>6577.612704</v>
      </c>
      <c r="C9" s="44">
        <v>4327.509675</v>
      </c>
      <c r="D9" s="44">
        <v>3520.7964490000004</v>
      </c>
      <c r="E9" s="45">
        <f t="shared" si="0"/>
        <v>22.912805033904412</v>
      </c>
      <c r="F9" s="45">
        <f t="shared" si="1"/>
        <v>65.79149411409311</v>
      </c>
      <c r="G9" s="44">
        <v>5162.291464</v>
      </c>
      <c r="H9" s="44">
        <v>2143.376345</v>
      </c>
      <c r="I9" s="44">
        <v>1756.081711</v>
      </c>
      <c r="J9" s="45">
        <f t="shared" si="2"/>
        <v>22.0544768261071</v>
      </c>
      <c r="K9" s="45">
        <f t="shared" si="3"/>
        <v>41.51986302879547</v>
      </c>
      <c r="L9" s="43"/>
    </row>
    <row r="10" spans="1:12" ht="43.5" customHeight="1">
      <c r="A10" s="43" t="s">
        <v>95</v>
      </c>
      <c r="B10" s="44">
        <v>11151.311705</v>
      </c>
      <c r="C10" s="44">
        <v>2690.7631579999997</v>
      </c>
      <c r="D10" s="44">
        <v>2009.6919129999999</v>
      </c>
      <c r="E10" s="45">
        <f t="shared" si="0"/>
        <v>33.8893360019208</v>
      </c>
      <c r="F10" s="45">
        <f t="shared" si="1"/>
        <v>24.129566361179926</v>
      </c>
      <c r="G10" s="44">
        <v>12196.348495999999</v>
      </c>
      <c r="H10" s="44">
        <v>5070.464</v>
      </c>
      <c r="I10" s="44">
        <v>4612.9305</v>
      </c>
      <c r="J10" s="45">
        <f t="shared" si="2"/>
        <v>9.918499747611621</v>
      </c>
      <c r="K10" s="45">
        <f t="shared" si="3"/>
        <v>41.57362346330908</v>
      </c>
      <c r="L10" s="43"/>
    </row>
    <row r="11" spans="1:12" ht="43.5" customHeight="1">
      <c r="A11" s="43" t="s">
        <v>96</v>
      </c>
      <c r="B11" s="44">
        <v>401.8405</v>
      </c>
      <c r="C11" s="44">
        <v>296.875783</v>
      </c>
      <c r="D11" s="44">
        <v>247.45791499999999</v>
      </c>
      <c r="E11" s="45">
        <f t="shared" si="0"/>
        <v>19.970211096298954</v>
      </c>
      <c r="F11" s="45">
        <f t="shared" si="1"/>
        <v>73.87900995544253</v>
      </c>
      <c r="G11" s="44">
        <v>245.74002099999998</v>
      </c>
      <c r="H11" s="44">
        <v>309.451861</v>
      </c>
      <c r="I11" s="44">
        <v>33.431808000000004</v>
      </c>
      <c r="J11" s="45">
        <f t="shared" si="2"/>
        <v>825.6210761918709</v>
      </c>
      <c r="K11" s="45">
        <f t="shared" si="3"/>
        <v>125.92652175284059</v>
      </c>
      <c r="L11" s="43"/>
    </row>
    <row r="12" spans="1:12" ht="43.5" customHeight="1">
      <c r="A12" s="43" t="s">
        <v>97</v>
      </c>
      <c r="B12" s="44">
        <v>545.470044</v>
      </c>
      <c r="C12" s="44">
        <v>57.053764</v>
      </c>
      <c r="D12" s="44">
        <v>81.850433</v>
      </c>
      <c r="E12" s="45">
        <f t="shared" si="0"/>
        <v>-30.29509813344542</v>
      </c>
      <c r="F12" s="45">
        <f t="shared" si="1"/>
        <v>10.459559535408694</v>
      </c>
      <c r="G12" s="44">
        <v>386.740044</v>
      </c>
      <c r="H12" s="44">
        <v>54.7972</v>
      </c>
      <c r="I12" s="44">
        <v>158.17436</v>
      </c>
      <c r="J12" s="45">
        <f t="shared" si="2"/>
        <v>-65.35645853095279</v>
      </c>
      <c r="K12" s="45">
        <f t="shared" si="3"/>
        <v>14.169000818544664</v>
      </c>
      <c r="L12" s="43"/>
    </row>
    <row r="13" spans="1:12" ht="12" customHeight="1">
      <c r="A13" s="38"/>
      <c r="B13" s="39"/>
      <c r="C13" s="39"/>
      <c r="D13" s="39"/>
      <c r="E13" s="40"/>
      <c r="F13" s="40"/>
      <c r="G13" s="40"/>
      <c r="H13" s="40"/>
      <c r="I13" s="40"/>
      <c r="J13" s="40"/>
      <c r="K13" s="40"/>
      <c r="L13" s="38"/>
    </row>
    <row r="14" spans="1:12" ht="14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</sheetData>
  <sheetProtection/>
  <mergeCells count="10">
    <mergeCell ref="A2:L2"/>
    <mergeCell ref="C5:F5"/>
    <mergeCell ref="B5:B6"/>
    <mergeCell ref="B4:F4"/>
    <mergeCell ref="G5:G6"/>
    <mergeCell ref="H5:K5"/>
    <mergeCell ref="G4:K4"/>
    <mergeCell ref="A4:A6"/>
    <mergeCell ref="L4:L6"/>
    <mergeCell ref="K3:L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24.00390625" style="0" customWidth="1"/>
    <col min="2" max="6" width="17.75390625" style="0" customWidth="1"/>
  </cols>
  <sheetData>
    <row r="1" ht="20.25" customHeight="1">
      <c r="A1" s="42" t="s">
        <v>100</v>
      </c>
    </row>
    <row r="2" spans="1:14" ht="43.5" customHeight="1">
      <c r="A2" s="62" t="s">
        <v>75</v>
      </c>
      <c r="B2" s="62"/>
      <c r="C2" s="62"/>
      <c r="D2" s="62"/>
      <c r="E2" s="62"/>
      <c r="F2" s="62"/>
      <c r="G2" s="31"/>
      <c r="H2" s="31"/>
      <c r="I2" s="31"/>
      <c r="J2" s="31"/>
      <c r="K2" s="31"/>
      <c r="L2" s="31"/>
      <c r="M2" s="31"/>
      <c r="N2" s="31"/>
    </row>
    <row r="3" spans="1:14" ht="27" customHeight="1">
      <c r="A3" s="28"/>
      <c r="B3" s="29"/>
      <c r="C3" s="29"/>
      <c r="D3" s="29"/>
      <c r="E3" s="63" t="s">
        <v>76</v>
      </c>
      <c r="F3" s="63"/>
      <c r="G3" s="29"/>
      <c r="H3" s="29"/>
      <c r="I3" s="29"/>
      <c r="J3" s="29"/>
      <c r="K3" s="29"/>
      <c r="L3" s="30"/>
      <c r="M3" s="29"/>
      <c r="N3" s="28"/>
    </row>
    <row r="4" spans="1:14" ht="42" customHeight="1">
      <c r="A4" s="36" t="s">
        <v>88</v>
      </c>
      <c r="B4" s="33" t="s">
        <v>81</v>
      </c>
      <c r="C4" s="33" t="s">
        <v>82</v>
      </c>
      <c r="D4" s="33" t="s">
        <v>83</v>
      </c>
      <c r="E4" s="33" t="s">
        <v>84</v>
      </c>
      <c r="F4" s="33" t="s">
        <v>85</v>
      </c>
      <c r="G4" s="29"/>
      <c r="H4" s="29"/>
      <c r="I4" s="29"/>
      <c r="J4" s="29"/>
      <c r="K4" s="29"/>
      <c r="L4" s="30"/>
      <c r="M4" s="29"/>
      <c r="N4" s="28"/>
    </row>
    <row r="5" spans="1:14" ht="42" customHeight="1">
      <c r="A5" s="32" t="s">
        <v>86</v>
      </c>
      <c r="B5" s="33">
        <f>SUM(B6:B9)</f>
        <v>635.8387300000002</v>
      </c>
      <c r="C5" s="33">
        <f>SUM(C6:C9)</f>
        <v>502.9054890000001</v>
      </c>
      <c r="D5" s="33">
        <f>SUM(D6:D9)</f>
        <v>-132.933241</v>
      </c>
      <c r="E5" s="33">
        <f>D5/B5*100</f>
        <v>-20.906754296014647</v>
      </c>
      <c r="F5" s="33"/>
      <c r="G5" s="29"/>
      <c r="H5" s="29"/>
      <c r="I5" s="29"/>
      <c r="J5" s="29"/>
      <c r="K5" s="29"/>
      <c r="L5" s="30"/>
      <c r="M5" s="29"/>
      <c r="N5" s="28"/>
    </row>
    <row r="6" spans="1:14" ht="42" customHeight="1">
      <c r="A6" s="33" t="s">
        <v>77</v>
      </c>
      <c r="B6" s="33">
        <v>2.45</v>
      </c>
      <c r="C6" s="33">
        <v>6.7</v>
      </c>
      <c r="D6" s="33">
        <f>C6-B6</f>
        <v>4.25</v>
      </c>
      <c r="E6" s="33">
        <f>D6/B6*100</f>
        <v>173.46938775510205</v>
      </c>
      <c r="F6" s="33"/>
      <c r="G6" s="29"/>
      <c r="H6" s="29"/>
      <c r="I6" s="29"/>
      <c r="J6" s="29"/>
      <c r="K6" s="29"/>
      <c r="L6" s="30"/>
      <c r="M6" s="29"/>
      <c r="N6" s="28"/>
    </row>
    <row r="7" spans="1:14" ht="42" customHeight="1">
      <c r="A7" s="33" t="s">
        <v>78</v>
      </c>
      <c r="B7" s="33">
        <v>111.3794</v>
      </c>
      <c r="C7" s="33">
        <v>83.36350000000002</v>
      </c>
      <c r="D7" s="33">
        <f>C7-B7</f>
        <v>-28.015899999999988</v>
      </c>
      <c r="E7" s="33">
        <f>D7/B7*100</f>
        <v>-25.153574179785476</v>
      </c>
      <c r="F7" s="33"/>
      <c r="G7" s="29"/>
      <c r="H7" s="29"/>
      <c r="I7" s="29"/>
      <c r="J7" s="29"/>
      <c r="K7" s="29"/>
      <c r="L7" s="30"/>
      <c r="M7" s="29"/>
      <c r="N7" s="28"/>
    </row>
    <row r="8" spans="1:14" ht="42" customHeight="1">
      <c r="A8" s="33" t="s">
        <v>79</v>
      </c>
      <c r="B8" s="33">
        <v>130.87</v>
      </c>
      <c r="C8" s="33">
        <v>148.06</v>
      </c>
      <c r="D8" s="33">
        <f>C8-B8</f>
        <v>17.189999999999998</v>
      </c>
      <c r="E8" s="33">
        <f>D8/B8*100</f>
        <v>13.135172308397644</v>
      </c>
      <c r="F8" s="33"/>
      <c r="G8" s="29"/>
      <c r="H8" s="29"/>
      <c r="I8" s="29"/>
      <c r="J8" s="29"/>
      <c r="K8" s="29"/>
      <c r="L8" s="30"/>
      <c r="M8" s="29"/>
      <c r="N8" s="28"/>
    </row>
    <row r="9" spans="1:14" ht="42" customHeight="1">
      <c r="A9" s="33" t="s">
        <v>80</v>
      </c>
      <c r="B9" s="33">
        <v>391.1393300000001</v>
      </c>
      <c r="C9" s="33">
        <v>264.78198900000007</v>
      </c>
      <c r="D9" s="33">
        <f>C9-B9</f>
        <v>-126.35734100000002</v>
      </c>
      <c r="E9" s="33">
        <f>D9/B9*100</f>
        <v>-32.30494386744488</v>
      </c>
      <c r="F9" s="33"/>
      <c r="G9" s="29"/>
      <c r="H9" s="29"/>
      <c r="I9" s="29"/>
      <c r="J9" s="29"/>
      <c r="K9" s="29"/>
      <c r="L9" s="30"/>
      <c r="M9" s="29"/>
      <c r="N9" s="28"/>
    </row>
    <row r="10" spans="1:14" ht="42" customHeight="1">
      <c r="A10" s="34"/>
      <c r="B10" s="35"/>
      <c r="C10" s="35"/>
      <c r="D10" s="35"/>
      <c r="E10" s="35"/>
      <c r="F10" s="35"/>
      <c r="G10" s="29"/>
      <c r="H10" s="29"/>
      <c r="I10" s="29"/>
      <c r="J10" s="29"/>
      <c r="K10" s="29"/>
      <c r="L10" s="30"/>
      <c r="M10" s="29"/>
      <c r="N10" s="28"/>
    </row>
  </sheetData>
  <sheetProtection/>
  <mergeCells count="2">
    <mergeCell ref="A2:F2"/>
    <mergeCell ref="E3:F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lym</dc:creator>
  <cp:keywords/>
  <dc:description/>
  <cp:lastModifiedBy>Administrator</cp:lastModifiedBy>
  <cp:lastPrinted>2018-09-06T13:25:45Z</cp:lastPrinted>
  <dcterms:created xsi:type="dcterms:W3CDTF">2007-03-05T03:16:37Z</dcterms:created>
  <dcterms:modified xsi:type="dcterms:W3CDTF">2018-09-06T13:26:00Z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</Properties>
</file>